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54" r:id="rId1"/>
    <sheet name="index" sheetId="4" r:id="rId2"/>
    <sheet name="Ind_Summary" sheetId="6" r:id="rId3"/>
    <sheet name="Ind_Summary_fec" sheetId="7" r:id="rId4"/>
    <sheet name="Ind_Summary_ued" sheetId="8" r:id="rId5"/>
    <sheet name="Ind_Summary_emi" sheetId="9" r:id="rId6"/>
    <sheet name="ISI" sheetId="10" r:id="rId7"/>
    <sheet name="ISI_fec" sheetId="11" r:id="rId8"/>
    <sheet name="ISI_ued" sheetId="12" r:id="rId9"/>
    <sheet name="ISI_emi" sheetId="13" r:id="rId10"/>
    <sheet name="NFM" sheetId="14" r:id="rId11"/>
    <sheet name="NFM_fec" sheetId="15" r:id="rId12"/>
    <sheet name="NFM_ued" sheetId="16" r:id="rId13"/>
    <sheet name="NFM_emi" sheetId="17" r:id="rId14"/>
    <sheet name="CHI" sheetId="18" r:id="rId15"/>
    <sheet name="CHI_fec" sheetId="19" r:id="rId16"/>
    <sheet name="CHI_ued" sheetId="20" r:id="rId17"/>
    <sheet name="CHI_emi" sheetId="21" r:id="rId18"/>
    <sheet name="NMM" sheetId="22" r:id="rId19"/>
    <sheet name="NMM_fec" sheetId="23" r:id="rId20"/>
    <sheet name="NMM_ued" sheetId="24" r:id="rId21"/>
    <sheet name="NMM_emi" sheetId="25" r:id="rId22"/>
    <sheet name="PPA" sheetId="26" r:id="rId23"/>
    <sheet name="PPA_fec" sheetId="27" r:id="rId24"/>
    <sheet name="PPA_ued" sheetId="28" r:id="rId25"/>
    <sheet name="PPA_emi" sheetId="29" r:id="rId26"/>
    <sheet name="FBT" sheetId="30" r:id="rId27"/>
    <sheet name="FBT_fec" sheetId="31" r:id="rId28"/>
    <sheet name="FBT_ued" sheetId="32" r:id="rId29"/>
    <sheet name="FBT_emi" sheetId="33" r:id="rId30"/>
    <sheet name="TRE" sheetId="34" r:id="rId31"/>
    <sheet name="TRE_fec" sheetId="35" r:id="rId32"/>
    <sheet name="TRE_ued" sheetId="36" r:id="rId33"/>
    <sheet name="TRE_emi" sheetId="37" r:id="rId34"/>
    <sheet name="MAE" sheetId="38" r:id="rId35"/>
    <sheet name="MAE_fec" sheetId="39" r:id="rId36"/>
    <sheet name="MAE_ued" sheetId="40" r:id="rId37"/>
    <sheet name="MAE_emi" sheetId="41" r:id="rId38"/>
    <sheet name="TEL" sheetId="42" r:id="rId39"/>
    <sheet name="TEL_fec" sheetId="43" r:id="rId40"/>
    <sheet name="TEL_ued" sheetId="44" r:id="rId41"/>
    <sheet name="TEL_emi" sheetId="45" r:id="rId42"/>
    <sheet name="WWP" sheetId="46" r:id="rId43"/>
    <sheet name="WWP_fec" sheetId="47" r:id="rId44"/>
    <sheet name="WWP_ued" sheetId="48" r:id="rId45"/>
    <sheet name="WWP_emi" sheetId="49" r:id="rId46"/>
    <sheet name="OIS" sheetId="50" r:id="rId47"/>
    <sheet name="OIS_fec" sheetId="51" r:id="rId48"/>
    <sheet name="OIS_ued" sheetId="52" r:id="rId49"/>
    <sheet name="OIS_emi" sheetId="53" r:id="rId50"/>
  </sheets>
  <definedNames>
    <definedName name="_xlnm.Print_Area" localSheetId="2">Ind_Summary!$A$1:$L$127</definedName>
    <definedName name="_xlnm.Print_Titles" localSheetId="14">CHI!$1:$1</definedName>
    <definedName name="_xlnm.Print_Titles" localSheetId="17">CHI_emi!$1:$1</definedName>
    <definedName name="_xlnm.Print_Titles" localSheetId="15">CHI_fec!$1:$1</definedName>
    <definedName name="_xlnm.Print_Titles" localSheetId="16">CHI_ued!$1:$1</definedName>
    <definedName name="_xlnm.Print_Titles" localSheetId="26">FBT!$1:$1</definedName>
    <definedName name="_xlnm.Print_Titles" localSheetId="29">FBT_emi!$1:$1</definedName>
    <definedName name="_xlnm.Print_Titles" localSheetId="27">FBT_fec!$1:$1</definedName>
    <definedName name="_xlnm.Print_Titles" localSheetId="28">FBT_ued!$1:$1</definedName>
    <definedName name="_xlnm.Print_Titles" localSheetId="2">Ind_Summary!$1:$1</definedName>
    <definedName name="_xlnm.Print_Titles" localSheetId="5">Ind_Summary_emi!$1:$1</definedName>
    <definedName name="_xlnm.Print_Titles" localSheetId="3">Ind_Summary_fec!$1:$1</definedName>
    <definedName name="_xlnm.Print_Titles" localSheetId="4">Ind_Summary_ued!$1:$1</definedName>
    <definedName name="_xlnm.Print_Titles" localSheetId="6">ISI!$1:$1</definedName>
    <definedName name="_xlnm.Print_Titles" localSheetId="9">ISI_emi!$1:$1</definedName>
    <definedName name="_xlnm.Print_Titles" localSheetId="7">ISI_fec!$1:$1</definedName>
    <definedName name="_xlnm.Print_Titles" localSheetId="8">ISI_ued!$1:$1</definedName>
    <definedName name="_xlnm.Print_Titles" localSheetId="34">MAE!$1:$1</definedName>
    <definedName name="_xlnm.Print_Titles" localSheetId="37">MAE_emi!$1:$1</definedName>
    <definedName name="_xlnm.Print_Titles" localSheetId="35">MAE_fec!$1:$1</definedName>
    <definedName name="_xlnm.Print_Titles" localSheetId="36">MAE_ued!$1:$1</definedName>
    <definedName name="_xlnm.Print_Titles" localSheetId="10">NFM!$1:$1</definedName>
    <definedName name="_xlnm.Print_Titles" localSheetId="13">NFM_emi!$1:$1</definedName>
    <definedName name="_xlnm.Print_Titles" localSheetId="11">NFM_fec!$1:$1</definedName>
    <definedName name="_xlnm.Print_Titles" localSheetId="12">NFM_ued!$1:$1</definedName>
    <definedName name="_xlnm.Print_Titles" localSheetId="18">NMM!$1:$1</definedName>
    <definedName name="_xlnm.Print_Titles" localSheetId="21">NMM_emi!$1:$1</definedName>
    <definedName name="_xlnm.Print_Titles" localSheetId="19">NMM_fec!$1:$1</definedName>
    <definedName name="_xlnm.Print_Titles" localSheetId="20">NMM_ued!$1:$1</definedName>
    <definedName name="_xlnm.Print_Titles" localSheetId="46">OIS!$1:$1</definedName>
    <definedName name="_xlnm.Print_Titles" localSheetId="49">OIS_emi!$1:$1</definedName>
    <definedName name="_xlnm.Print_Titles" localSheetId="47">OIS_fec!$1:$1</definedName>
    <definedName name="_xlnm.Print_Titles" localSheetId="48">OIS_ued!$1:$1</definedName>
    <definedName name="_xlnm.Print_Titles" localSheetId="22">PPA!$1:$1</definedName>
    <definedName name="_xlnm.Print_Titles" localSheetId="25">PPA_emi!$1:$1</definedName>
    <definedName name="_xlnm.Print_Titles" localSheetId="23">PPA_fec!$1:$1</definedName>
    <definedName name="_xlnm.Print_Titles" localSheetId="24">PPA_ued!$1:$1</definedName>
    <definedName name="_xlnm.Print_Titles" localSheetId="38">TEL!$1:$1</definedName>
    <definedName name="_xlnm.Print_Titles" localSheetId="41">TEL_emi!$1:$1</definedName>
    <definedName name="_xlnm.Print_Titles" localSheetId="39">TEL_fec!$1:$1</definedName>
    <definedName name="_xlnm.Print_Titles" localSheetId="40">TEL_ued!$1:$1</definedName>
    <definedName name="_xlnm.Print_Titles" localSheetId="30">TRE!$1:$1</definedName>
    <definedName name="_xlnm.Print_Titles" localSheetId="33">TRE_emi!$1:$1</definedName>
    <definedName name="_xlnm.Print_Titles" localSheetId="31">TRE_fec!$1:$1</definedName>
    <definedName name="_xlnm.Print_Titles" localSheetId="32">TRE_ued!$1:$1</definedName>
    <definedName name="_xlnm.Print_Titles" localSheetId="42">WWP!$1:$1</definedName>
    <definedName name="_xlnm.Print_Titles" localSheetId="45">WWP_emi!$1:$1</definedName>
    <definedName name="_xlnm.Print_Titles" localSheetId="43">WWP_fec!$1:$1</definedName>
    <definedName name="_xlnm.Print_Titles" localSheetId="44">WWP_ued!$1:$1</definedName>
  </definedNames>
  <calcPr calcId="145621"/>
</workbook>
</file>

<file path=xl/calcChain.xml><?xml version="1.0" encoding="utf-8"?>
<calcChain xmlns="http://schemas.openxmlformats.org/spreadsheetml/2006/main">
  <c r="Q5" i="14" l="1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P9" i="42" l="1"/>
  <c r="H8" i="42"/>
  <c r="P9" i="30"/>
  <c r="O8" i="30"/>
  <c r="B9" i="50"/>
  <c r="B9" i="46"/>
  <c r="B9" i="42"/>
  <c r="B9" i="38"/>
  <c r="E9" i="34"/>
  <c r="D9" i="34"/>
  <c r="B9" i="34"/>
  <c r="C9" i="50" l="1"/>
  <c r="C8" i="50"/>
  <c r="P8" i="46"/>
  <c r="Q9" i="46"/>
  <c r="Q8" i="46"/>
  <c r="E9" i="46"/>
  <c r="E8" i="46"/>
  <c r="I9" i="50"/>
  <c r="C8" i="46"/>
  <c r="C9" i="46"/>
  <c r="M9" i="50"/>
  <c r="G9" i="46"/>
  <c r="G8" i="46"/>
  <c r="J8" i="46"/>
  <c r="J9" i="46"/>
  <c r="J8" i="38"/>
  <c r="J9" i="38"/>
  <c r="L9" i="38"/>
  <c r="L8" i="38"/>
  <c r="F9" i="34"/>
  <c r="F8" i="34"/>
  <c r="O9" i="38"/>
  <c r="O8" i="38"/>
  <c r="Q9" i="38"/>
  <c r="Q8" i="38"/>
  <c r="Q9" i="42"/>
  <c r="Q8" i="42"/>
  <c r="K9" i="38"/>
  <c r="K8" i="38"/>
  <c r="M9" i="38"/>
  <c r="M8" i="38"/>
  <c r="N9" i="50"/>
  <c r="N8" i="50"/>
  <c r="P9" i="38"/>
  <c r="P8" i="38"/>
  <c r="I9" i="34"/>
  <c r="I8" i="34"/>
  <c r="Q9" i="50"/>
  <c r="J8" i="34"/>
  <c r="J9" i="34"/>
  <c r="C9" i="30"/>
  <c r="K9" i="46"/>
  <c r="K8" i="46"/>
  <c r="D8" i="42"/>
  <c r="D9" i="42"/>
  <c r="E8" i="30"/>
  <c r="E9" i="30"/>
  <c r="M9" i="46"/>
  <c r="M8" i="46"/>
  <c r="N8" i="34"/>
  <c r="N9" i="34"/>
  <c r="G9" i="30"/>
  <c r="G8" i="30"/>
  <c r="I8" i="42"/>
  <c r="I9" i="42"/>
  <c r="J9" i="30"/>
  <c r="J8" i="30"/>
  <c r="L8" i="42"/>
  <c r="L9" i="42"/>
  <c r="I8" i="38"/>
  <c r="I9" i="38"/>
  <c r="K8" i="50"/>
  <c r="J8" i="50"/>
  <c r="J9" i="50"/>
  <c r="L8" i="50"/>
  <c r="M8" i="50"/>
  <c r="L9" i="50"/>
  <c r="F9" i="46"/>
  <c r="F8" i="46"/>
  <c r="O9" i="50"/>
  <c r="O8" i="50"/>
  <c r="H9" i="46"/>
  <c r="H8" i="46"/>
  <c r="I9" i="46"/>
  <c r="I8" i="46"/>
  <c r="K9" i="34"/>
  <c r="K8" i="34"/>
  <c r="L8" i="34"/>
  <c r="L9" i="34"/>
  <c r="E8" i="42"/>
  <c r="E9" i="42"/>
  <c r="F8" i="42"/>
  <c r="F9" i="42"/>
  <c r="O8" i="34"/>
  <c r="O9" i="34"/>
  <c r="P8" i="34"/>
  <c r="P9" i="34"/>
  <c r="Q8" i="34"/>
  <c r="Q9" i="34"/>
  <c r="C9" i="38"/>
  <c r="C8" i="38"/>
  <c r="D8" i="38"/>
  <c r="D9" i="38"/>
  <c r="D8" i="50"/>
  <c r="D9" i="50"/>
  <c r="E9" i="38"/>
  <c r="E8" i="38"/>
  <c r="P8" i="42"/>
  <c r="O8" i="42"/>
  <c r="O9" i="42"/>
  <c r="Q8" i="30"/>
  <c r="Q9" i="30"/>
  <c r="C8" i="34"/>
  <c r="C9" i="34"/>
  <c r="D8" i="46"/>
  <c r="D9" i="46"/>
  <c r="N9" i="38"/>
  <c r="N8" i="38"/>
  <c r="G9" i="34"/>
  <c r="G8" i="34"/>
  <c r="H9" i="34"/>
  <c r="H8" i="34"/>
  <c r="Q8" i="50"/>
  <c r="P9" i="50"/>
  <c r="P8" i="50"/>
  <c r="C8" i="42"/>
  <c r="C9" i="42"/>
  <c r="D8" i="30"/>
  <c r="D9" i="30"/>
  <c r="L9" i="46"/>
  <c r="L8" i="46"/>
  <c r="M8" i="34"/>
  <c r="M9" i="34"/>
  <c r="F8" i="30"/>
  <c r="F9" i="30"/>
  <c r="N8" i="46"/>
  <c r="N9" i="46"/>
  <c r="G8" i="42"/>
  <c r="G9" i="42"/>
  <c r="H9" i="30"/>
  <c r="H8" i="30"/>
  <c r="I9" i="30"/>
  <c r="I8" i="30"/>
  <c r="O8" i="46"/>
  <c r="J9" i="42"/>
  <c r="J8" i="42"/>
  <c r="K8" i="30"/>
  <c r="K9" i="30"/>
  <c r="K9" i="42"/>
  <c r="K8" i="42"/>
  <c r="L8" i="30"/>
  <c r="L9" i="30"/>
  <c r="M8" i="30"/>
  <c r="M9" i="30"/>
  <c r="M9" i="42"/>
  <c r="M8" i="42"/>
  <c r="E8" i="50"/>
  <c r="E9" i="50"/>
  <c r="N9" i="30"/>
  <c r="N8" i="30"/>
  <c r="F9" i="38"/>
  <c r="F8" i="38"/>
  <c r="N8" i="42"/>
  <c r="N9" i="42"/>
  <c r="F8" i="50"/>
  <c r="F9" i="50"/>
  <c r="G9" i="38"/>
  <c r="G8" i="38"/>
  <c r="G8" i="50"/>
  <c r="G9" i="50"/>
  <c r="H8" i="38"/>
  <c r="H9" i="38"/>
  <c r="I8" i="50"/>
  <c r="H8" i="50"/>
  <c r="H9" i="50"/>
  <c r="O9" i="46"/>
  <c r="D8" i="34"/>
  <c r="O9" i="30"/>
  <c r="P8" i="30"/>
  <c r="E8" i="34"/>
  <c r="K9" i="50"/>
  <c r="H9" i="42"/>
  <c r="P9" i="46"/>
  <c r="G4" i="18"/>
  <c r="E4" i="18"/>
  <c r="E3" i="18" s="1"/>
  <c r="E12" i="14"/>
  <c r="L4" i="18" l="1"/>
  <c r="L3" i="18" s="1"/>
  <c r="M4" i="18"/>
  <c r="M3" i="18" s="1"/>
  <c r="N4" i="18"/>
  <c r="N3" i="18" s="1"/>
  <c r="O4" i="18"/>
  <c r="O3" i="18" s="1"/>
  <c r="J4" i="18"/>
  <c r="J3" i="18" s="1"/>
  <c r="P4" i="18"/>
  <c r="P3" i="18" s="1"/>
  <c r="I4" i="18"/>
  <c r="I3" i="18" s="1"/>
  <c r="K4" i="18"/>
  <c r="K3" i="18" s="1"/>
  <c r="Q4" i="18"/>
  <c r="Q3" i="18" s="1"/>
  <c r="C4" i="18"/>
  <c r="C3" i="18" s="1"/>
  <c r="G12" i="14"/>
  <c r="F12" i="14"/>
  <c r="H12" i="14"/>
  <c r="J12" i="14"/>
  <c r="B19" i="14"/>
  <c r="L12" i="14"/>
  <c r="I12" i="14"/>
  <c r="Q12" i="14"/>
  <c r="Q30" i="14"/>
  <c r="C12" i="14"/>
  <c r="P19" i="14"/>
  <c r="Q33" i="14"/>
  <c r="O19" i="14"/>
  <c r="I19" i="14"/>
  <c r="M33" i="14"/>
  <c r="E30" i="14"/>
  <c r="E33" i="14"/>
  <c r="K19" i="14"/>
  <c r="K25" i="14"/>
  <c r="M19" i="14"/>
  <c r="I30" i="14"/>
  <c r="M30" i="14"/>
  <c r="G33" i="14"/>
  <c r="J19" i="14"/>
  <c r="D19" i="14"/>
  <c r="N12" i="14"/>
  <c r="G3" i="18"/>
  <c r="K12" i="14"/>
  <c r="M12" i="14"/>
  <c r="D4" i="18"/>
  <c r="D3" i="18" s="1"/>
  <c r="O12" i="14"/>
  <c r="F4" i="18"/>
  <c r="F3" i="18" s="1"/>
  <c r="P12" i="14"/>
  <c r="D12" i="14"/>
  <c r="H4" i="18"/>
  <c r="H3" i="18" s="1"/>
  <c r="Q29" i="26"/>
  <c r="P29" i="26"/>
  <c r="O29" i="26"/>
  <c r="N29" i="26"/>
  <c r="M29" i="26"/>
  <c r="L29" i="26"/>
  <c r="K29" i="26"/>
  <c r="J29" i="26"/>
  <c r="I29" i="26"/>
  <c r="H29" i="26"/>
  <c r="G29" i="26"/>
  <c r="F29" i="26"/>
  <c r="K28" i="26"/>
  <c r="J28" i="26"/>
  <c r="I28" i="26"/>
  <c r="H28" i="26"/>
  <c r="G28" i="26"/>
  <c r="F28" i="26"/>
  <c r="E28" i="26"/>
  <c r="D28" i="26"/>
  <c r="C28" i="26"/>
  <c r="B28" i="26"/>
  <c r="Q27" i="26"/>
  <c r="P27" i="26"/>
  <c r="O27" i="26"/>
  <c r="N27" i="26"/>
  <c r="H27" i="26"/>
  <c r="G27" i="26"/>
  <c r="F27" i="26"/>
  <c r="E27" i="26"/>
  <c r="Q28" i="26"/>
  <c r="P28" i="26"/>
  <c r="O28" i="26"/>
  <c r="N28" i="26"/>
  <c r="M28" i="26"/>
  <c r="L28" i="26"/>
  <c r="D27" i="26"/>
  <c r="C27" i="26"/>
  <c r="B29" i="26"/>
  <c r="B27" i="26"/>
  <c r="Q4" i="26"/>
  <c r="Q3" i="26" s="1"/>
  <c r="P4" i="26"/>
  <c r="P3" i="26" s="1"/>
  <c r="O4" i="26"/>
  <c r="O3" i="26" s="1"/>
  <c r="N4" i="26"/>
  <c r="N3" i="26" s="1"/>
  <c r="M4" i="26"/>
  <c r="M3" i="26" s="1"/>
  <c r="L4" i="26"/>
  <c r="L3" i="26" s="1"/>
  <c r="K4" i="26"/>
  <c r="K3" i="26" s="1"/>
  <c r="J4" i="26"/>
  <c r="J3" i="26" s="1"/>
  <c r="I4" i="26"/>
  <c r="I3" i="26" s="1"/>
  <c r="H4" i="26"/>
  <c r="H3" i="26" s="1"/>
  <c r="G4" i="26"/>
  <c r="G3" i="26" s="1"/>
  <c r="F4" i="26"/>
  <c r="F3" i="26" s="1"/>
  <c r="E4" i="26"/>
  <c r="E3" i="26" s="1"/>
  <c r="D4" i="26"/>
  <c r="D3" i="26" s="1"/>
  <c r="C4" i="26"/>
  <c r="C3" i="26" s="1"/>
  <c r="B4" i="26"/>
  <c r="B3" i="26" s="1"/>
  <c r="Q28" i="22"/>
  <c r="Q27" i="22"/>
  <c r="E27" i="22"/>
  <c r="M26" i="22"/>
  <c r="E26" i="22"/>
  <c r="I27" i="22"/>
  <c r="H27" i="22"/>
  <c r="Q26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M29" i="18"/>
  <c r="L29" i="18"/>
  <c r="K29" i="18"/>
  <c r="J29" i="18"/>
  <c r="I29" i="18"/>
  <c r="H29" i="18"/>
  <c r="D28" i="18"/>
  <c r="C28" i="18"/>
  <c r="Q27" i="18"/>
  <c r="P27" i="18"/>
  <c r="O27" i="18"/>
  <c r="N27" i="18"/>
  <c r="M27" i="18"/>
  <c r="L27" i="18"/>
  <c r="K27" i="18"/>
  <c r="J27" i="18"/>
  <c r="I27" i="18"/>
  <c r="B4" i="18"/>
  <c r="B3" i="18" s="1"/>
  <c r="N29" i="18"/>
  <c r="G29" i="18"/>
  <c r="F29" i="18"/>
  <c r="E29" i="18"/>
  <c r="D29" i="18"/>
  <c r="C29" i="18"/>
  <c r="Q28" i="18"/>
  <c r="E28" i="18"/>
  <c r="B29" i="18"/>
  <c r="B27" i="18"/>
  <c r="P40" i="14"/>
  <c r="N40" i="14"/>
  <c r="L40" i="14"/>
  <c r="J40" i="14"/>
  <c r="H40" i="14"/>
  <c r="F40" i="14"/>
  <c r="D40" i="14"/>
  <c r="N36" i="14"/>
  <c r="H36" i="14"/>
  <c r="D36" i="14"/>
  <c r="O33" i="14"/>
  <c r="I33" i="14"/>
  <c r="C36" i="14"/>
  <c r="B39" i="14"/>
  <c r="B38" i="14"/>
  <c r="C30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12" i="14"/>
  <c r="D22" i="10"/>
  <c r="C22" i="10"/>
  <c r="Q21" i="10"/>
  <c r="P21" i="10"/>
  <c r="O21" i="10"/>
  <c r="N21" i="10"/>
  <c r="M21" i="10"/>
  <c r="L21" i="10"/>
  <c r="K21" i="10"/>
  <c r="Q22" i="10"/>
  <c r="P22" i="10"/>
  <c r="O22" i="10"/>
  <c r="N22" i="10"/>
  <c r="M22" i="10"/>
  <c r="L22" i="10"/>
  <c r="K22" i="10"/>
  <c r="J22" i="10"/>
  <c r="H22" i="10"/>
  <c r="J21" i="10"/>
  <c r="I21" i="10"/>
  <c r="H21" i="10"/>
  <c r="G21" i="10"/>
  <c r="F21" i="10"/>
  <c r="E21" i="10"/>
  <c r="D21" i="10"/>
  <c r="C21" i="10"/>
  <c r="B22" i="10"/>
  <c r="B21" i="10"/>
  <c r="F24" i="18" l="1"/>
  <c r="J25" i="14"/>
  <c r="O25" i="18"/>
  <c r="I23" i="26"/>
  <c r="E19" i="10"/>
  <c r="C24" i="26"/>
  <c r="P25" i="14"/>
  <c r="D25" i="14"/>
  <c r="O25" i="14"/>
  <c r="B37" i="14"/>
  <c r="F19" i="10"/>
  <c r="C23" i="26"/>
  <c r="E25" i="14"/>
  <c r="E19" i="14"/>
  <c r="E25" i="26"/>
  <c r="P25" i="18"/>
  <c r="D25" i="26"/>
  <c r="H24" i="18"/>
  <c r="J23" i="26"/>
  <c r="K23" i="22"/>
  <c r="D18" i="10"/>
  <c r="Q23" i="26"/>
  <c r="M19" i="10"/>
  <c r="E24" i="26"/>
  <c r="J19" i="10"/>
  <c r="G25" i="26"/>
  <c r="O23" i="26"/>
  <c r="I24" i="18"/>
  <c r="L23" i="26"/>
  <c r="K24" i="18"/>
  <c r="K25" i="26"/>
  <c r="L25" i="26"/>
  <c r="I18" i="10"/>
  <c r="Q25" i="18"/>
  <c r="D22" i="22"/>
  <c r="K19" i="10"/>
  <c r="N23" i="26"/>
  <c r="C23" i="18"/>
  <c r="G23" i="18"/>
  <c r="K18" i="10"/>
  <c r="H24" i="26"/>
  <c r="M23" i="22"/>
  <c r="O19" i="10"/>
  <c r="I23" i="18"/>
  <c r="J24" i="22"/>
  <c r="M25" i="14"/>
  <c r="I22" i="10"/>
  <c r="H25" i="26"/>
  <c r="J25" i="26"/>
  <c r="D24" i="22"/>
  <c r="P19" i="10"/>
  <c r="E24" i="22"/>
  <c r="F24" i="26"/>
  <c r="F28" i="18"/>
  <c r="J24" i="26"/>
  <c r="N23" i="22"/>
  <c r="P23" i="22"/>
  <c r="N19" i="10"/>
  <c r="B28" i="18"/>
  <c r="Q19" i="10"/>
  <c r="O25" i="26"/>
  <c r="P25" i="26"/>
  <c r="O29" i="18"/>
  <c r="L18" i="10"/>
  <c r="M18" i="10"/>
  <c r="L24" i="22"/>
  <c r="K24" i="26"/>
  <c r="C25" i="26"/>
  <c r="B27" i="22"/>
  <c r="B9" i="30"/>
  <c r="C8" i="30"/>
  <c r="L19" i="10"/>
  <c r="O24" i="18"/>
  <c r="M25" i="26"/>
  <c r="Q24" i="18"/>
  <c r="N25" i="26"/>
  <c r="M22" i="22"/>
  <c r="J18" i="10"/>
  <c r="H24" i="22"/>
  <c r="F25" i="18"/>
  <c r="P22" i="22"/>
  <c r="N23" i="18"/>
  <c r="J28" i="18"/>
  <c r="L24" i="26"/>
  <c r="D23" i="26"/>
  <c r="H19" i="14"/>
  <c r="H25" i="14"/>
  <c r="I25" i="14"/>
  <c r="M23" i="26"/>
  <c r="P23" i="26"/>
  <c r="F23" i="18"/>
  <c r="D24" i="26"/>
  <c r="Q25" i="26"/>
  <c r="H28" i="18"/>
  <c r="Q22" i="22"/>
  <c r="C27" i="18"/>
  <c r="J24" i="18"/>
  <c r="E28" i="22"/>
  <c r="M24" i="26"/>
  <c r="I27" i="26"/>
  <c r="Q19" i="14"/>
  <c r="Q25" i="14"/>
  <c r="I25" i="26"/>
  <c r="E18" i="10"/>
  <c r="J22" i="22"/>
  <c r="G18" i="10"/>
  <c r="K23" i="18"/>
  <c r="P29" i="18"/>
  <c r="P27" i="22"/>
  <c r="K28" i="18"/>
  <c r="O24" i="22"/>
  <c r="E23" i="26"/>
  <c r="N24" i="26"/>
  <c r="F23" i="26"/>
  <c r="J27" i="26"/>
  <c r="L19" i="14"/>
  <c r="L25" i="14"/>
  <c r="G19" i="10"/>
  <c r="H19" i="10"/>
  <c r="K23" i="26"/>
  <c r="P24" i="18"/>
  <c r="I26" i="22"/>
  <c r="H23" i="18"/>
  <c r="G24" i="22"/>
  <c r="D25" i="18"/>
  <c r="G24" i="26"/>
  <c r="L23" i="18"/>
  <c r="G25" i="18"/>
  <c r="M27" i="22"/>
  <c r="J25" i="18"/>
  <c r="L28" i="18"/>
  <c r="Q23" i="18"/>
  <c r="M28" i="18"/>
  <c r="C19" i="10"/>
  <c r="I19" i="10"/>
  <c r="E22" i="10"/>
  <c r="C24" i="18"/>
  <c r="L25" i="18"/>
  <c r="L24" i="18"/>
  <c r="F27" i="18"/>
  <c r="N28" i="18"/>
  <c r="M28" i="22"/>
  <c r="G23" i="22"/>
  <c r="P24" i="22"/>
  <c r="O24" i="26"/>
  <c r="K27" i="26"/>
  <c r="C29" i="26"/>
  <c r="G24" i="18"/>
  <c r="L23" i="22"/>
  <c r="E22" i="22"/>
  <c r="C18" i="10"/>
  <c r="Q23" i="22"/>
  <c r="H18" i="10"/>
  <c r="C25" i="18"/>
  <c r="N22" i="22"/>
  <c r="E25" i="18"/>
  <c r="G28" i="18"/>
  <c r="I28" i="18"/>
  <c r="O18" i="10"/>
  <c r="I25" i="18"/>
  <c r="P23" i="18"/>
  <c r="Q18" i="10"/>
  <c r="D19" i="10"/>
  <c r="F22" i="10"/>
  <c r="D24" i="18"/>
  <c r="M25" i="18"/>
  <c r="M24" i="18"/>
  <c r="G27" i="18"/>
  <c r="O28" i="18"/>
  <c r="H23" i="22"/>
  <c r="G23" i="26"/>
  <c r="P24" i="26"/>
  <c r="L27" i="26"/>
  <c r="D29" i="26"/>
  <c r="F19" i="14"/>
  <c r="F25" i="14"/>
  <c r="C19" i="14"/>
  <c r="F25" i="26"/>
  <c r="E23" i="18"/>
  <c r="F18" i="10"/>
  <c r="N19" i="14"/>
  <c r="N25" i="14"/>
  <c r="J23" i="18"/>
  <c r="I24" i="26"/>
  <c r="M23" i="18"/>
  <c r="Q29" i="18"/>
  <c r="N18" i="10"/>
  <c r="H25" i="18"/>
  <c r="O23" i="18"/>
  <c r="P18" i="10"/>
  <c r="D27" i="18"/>
  <c r="K25" i="18"/>
  <c r="E27" i="18"/>
  <c r="I28" i="22"/>
  <c r="G22" i="10"/>
  <c r="E24" i="18"/>
  <c r="N25" i="18"/>
  <c r="D23" i="18"/>
  <c r="N24" i="18"/>
  <c r="H27" i="18"/>
  <c r="P28" i="18"/>
  <c r="I23" i="22"/>
  <c r="H23" i="26"/>
  <c r="Q24" i="26"/>
  <c r="M27" i="26"/>
  <c r="E29" i="26"/>
  <c r="G19" i="14"/>
  <c r="G25" i="14"/>
  <c r="C25" i="14"/>
  <c r="L36" i="14"/>
  <c r="P30" i="14"/>
  <c r="P36" i="14"/>
  <c r="D32" i="14"/>
  <c r="C38" i="14"/>
  <c r="G38" i="14"/>
  <c r="K38" i="14"/>
  <c r="P32" i="14"/>
  <c r="O38" i="14"/>
  <c r="D33" i="14"/>
  <c r="D39" i="14"/>
  <c r="H33" i="14"/>
  <c r="H39" i="14"/>
  <c r="L39" i="14"/>
  <c r="P33" i="14"/>
  <c r="P39" i="14"/>
  <c r="F34" i="14"/>
  <c r="E34" i="14"/>
  <c r="E40" i="14"/>
  <c r="J34" i="14"/>
  <c r="I34" i="14"/>
  <c r="I40" i="14"/>
  <c r="N34" i="14"/>
  <c r="M34" i="14"/>
  <c r="M40" i="14"/>
  <c r="Q34" i="14"/>
  <c r="Q40" i="14"/>
  <c r="K30" i="14"/>
  <c r="J36" i="14"/>
  <c r="C34" i="14"/>
  <c r="B40" i="14"/>
  <c r="E38" i="14"/>
  <c r="J32" i="14"/>
  <c r="I38" i="14"/>
  <c r="M38" i="14"/>
  <c r="Q38" i="14"/>
  <c r="F39" i="14"/>
  <c r="J39" i="14"/>
  <c r="J33" i="14"/>
  <c r="N39" i="14"/>
  <c r="C40" i="14"/>
  <c r="D34" i="14"/>
  <c r="G34" i="14"/>
  <c r="G40" i="14"/>
  <c r="H34" i="14"/>
  <c r="K34" i="14"/>
  <c r="K40" i="14"/>
  <c r="L34" i="14"/>
  <c r="O34" i="14"/>
  <c r="O40" i="14"/>
  <c r="P34" i="14"/>
  <c r="G30" i="14"/>
  <c r="O30" i="14"/>
  <c r="K33" i="14"/>
  <c r="F36" i="14"/>
  <c r="D30" i="14"/>
  <c r="H30" i="14"/>
  <c r="L30" i="14"/>
  <c r="L33" i="14"/>
  <c r="G36" i="14"/>
  <c r="K36" i="14"/>
  <c r="O36" i="14"/>
  <c r="D38" i="14"/>
  <c r="D37" i="14" s="1"/>
  <c r="H38" i="14"/>
  <c r="L38" i="14"/>
  <c r="L37" i="14" s="1"/>
  <c r="P38" i="14"/>
  <c r="E39" i="14"/>
  <c r="I39" i="14"/>
  <c r="M39" i="14"/>
  <c r="Q39" i="14"/>
  <c r="F30" i="14"/>
  <c r="J30" i="14"/>
  <c r="N30" i="14"/>
  <c r="N33" i="14"/>
  <c r="E36" i="14"/>
  <c r="I36" i="14"/>
  <c r="M36" i="14"/>
  <c r="Q36" i="14"/>
  <c r="F38" i="14"/>
  <c r="J38" i="14"/>
  <c r="N38" i="14"/>
  <c r="C39" i="14"/>
  <c r="G39" i="14"/>
  <c r="K39" i="14"/>
  <c r="O39" i="14"/>
  <c r="C33" i="14"/>
  <c r="C32" i="14"/>
  <c r="B36" i="14"/>
  <c r="F24" i="22"/>
  <c r="F28" i="22"/>
  <c r="J28" i="22"/>
  <c r="N28" i="22"/>
  <c r="D28" i="22"/>
  <c r="H28" i="22"/>
  <c r="L28" i="22"/>
  <c r="P28" i="22"/>
  <c r="K24" i="22"/>
  <c r="N24" i="22"/>
  <c r="C28" i="22"/>
  <c r="G28" i="22"/>
  <c r="K28" i="22"/>
  <c r="O28" i="22"/>
  <c r="I24" i="22"/>
  <c r="M24" i="22"/>
  <c r="Q24" i="22"/>
  <c r="F23" i="22"/>
  <c r="F27" i="22"/>
  <c r="N27" i="22"/>
  <c r="C27" i="22"/>
  <c r="D23" i="22"/>
  <c r="O23" i="22"/>
  <c r="O27" i="22"/>
  <c r="J23" i="22"/>
  <c r="J27" i="22"/>
  <c r="G27" i="22"/>
  <c r="K27" i="22"/>
  <c r="E23" i="22"/>
  <c r="D27" i="22"/>
  <c r="L27" i="22"/>
  <c r="F22" i="22"/>
  <c r="F26" i="22"/>
  <c r="J26" i="22"/>
  <c r="N26" i="22"/>
  <c r="D26" i="22"/>
  <c r="H26" i="22"/>
  <c r="H22" i="22"/>
  <c r="L26" i="22"/>
  <c r="L22" i="22"/>
  <c r="P26" i="22"/>
  <c r="G22" i="22"/>
  <c r="K22" i="22"/>
  <c r="O22" i="22"/>
  <c r="C26" i="22"/>
  <c r="G26" i="22"/>
  <c r="K26" i="22"/>
  <c r="O26" i="22"/>
  <c r="I22" i="22"/>
  <c r="C22" i="22"/>
  <c r="C24" i="22"/>
  <c r="B26" i="22"/>
  <c r="B28" i="22"/>
  <c r="H37" i="14" l="1"/>
  <c r="C23" i="22"/>
  <c r="P37" i="14"/>
  <c r="Q37" i="14"/>
  <c r="N32" i="14"/>
  <c r="I37" i="14"/>
  <c r="E37" i="14"/>
  <c r="F32" i="14"/>
  <c r="M37" i="14"/>
  <c r="L32" i="14"/>
  <c r="L31" i="14" s="1"/>
  <c r="O37" i="14"/>
  <c r="J37" i="14"/>
  <c r="F37" i="14"/>
  <c r="H32" i="14"/>
  <c r="K37" i="14"/>
  <c r="G37" i="14"/>
  <c r="C37" i="14"/>
  <c r="N37" i="14"/>
  <c r="H31" i="14"/>
  <c r="P31" i="14"/>
  <c r="J31" i="14"/>
  <c r="N31" i="14"/>
  <c r="F33" i="14"/>
  <c r="C31" i="14"/>
  <c r="D31" i="14"/>
  <c r="Q32" i="14"/>
  <c r="Q31" i="14" s="1"/>
  <c r="M32" i="14"/>
  <c r="M31" i="14" s="1"/>
  <c r="I32" i="14"/>
  <c r="I31" i="14" s="1"/>
  <c r="E32" i="14"/>
  <c r="E31" i="14" s="1"/>
  <c r="O32" i="14"/>
  <c r="O31" i="14" s="1"/>
  <c r="K32" i="14"/>
  <c r="K31" i="14" s="1"/>
  <c r="G32" i="14"/>
  <c r="G31" i="14" s="1"/>
  <c r="F31" i="14" l="1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G96" i="53" l="1"/>
  <c r="G97" i="53"/>
  <c r="G98" i="53"/>
  <c r="G99" i="53"/>
  <c r="C77" i="53"/>
  <c r="M77" i="53"/>
  <c r="C78" i="53"/>
  <c r="E78" i="53"/>
  <c r="G78" i="53"/>
  <c r="C79" i="53"/>
  <c r="E79" i="53"/>
  <c r="I79" i="53"/>
  <c r="K79" i="53"/>
  <c r="M79" i="53"/>
  <c r="O79" i="53"/>
  <c r="Q79" i="53"/>
  <c r="B80" i="53"/>
  <c r="C80" i="53"/>
  <c r="D80" i="53"/>
  <c r="E80" i="53"/>
  <c r="F80" i="53"/>
  <c r="G80" i="53"/>
  <c r="B81" i="53"/>
  <c r="C81" i="53"/>
  <c r="D81" i="53"/>
  <c r="E81" i="53"/>
  <c r="F81" i="53"/>
  <c r="G81" i="53"/>
  <c r="H81" i="53"/>
  <c r="I81" i="53"/>
  <c r="J81" i="53"/>
  <c r="K81" i="53"/>
  <c r="L81" i="53"/>
  <c r="M81" i="53"/>
  <c r="N81" i="53"/>
  <c r="O81" i="53"/>
  <c r="P81" i="53"/>
  <c r="Q81" i="53"/>
  <c r="B82" i="53"/>
  <c r="C82" i="53"/>
  <c r="E82" i="53"/>
  <c r="G82" i="53"/>
  <c r="K82" i="53"/>
  <c r="B83" i="53"/>
  <c r="C83" i="53"/>
  <c r="D83" i="53"/>
  <c r="E83" i="53"/>
  <c r="F83" i="53"/>
  <c r="G83" i="53"/>
  <c r="H83" i="53"/>
  <c r="J83" i="53"/>
  <c r="K83" i="53"/>
  <c r="M83" i="53"/>
  <c r="N83" i="53"/>
  <c r="O83" i="53"/>
  <c r="P83" i="53"/>
  <c r="Q83" i="53"/>
  <c r="B84" i="53"/>
  <c r="C84" i="53"/>
  <c r="D84" i="53"/>
  <c r="E84" i="53"/>
  <c r="F84" i="53"/>
  <c r="G84" i="53"/>
  <c r="H84" i="53"/>
  <c r="J84" i="53"/>
  <c r="K84" i="53"/>
  <c r="B85" i="53"/>
  <c r="C85" i="53"/>
  <c r="D85" i="53"/>
  <c r="E85" i="53"/>
  <c r="F85" i="53"/>
  <c r="G85" i="53"/>
  <c r="H85" i="53"/>
  <c r="I85" i="53"/>
  <c r="J85" i="53"/>
  <c r="K85" i="53"/>
  <c r="L85" i="53"/>
  <c r="M85" i="53"/>
  <c r="N85" i="53"/>
  <c r="O85" i="53"/>
  <c r="P85" i="53"/>
  <c r="Q85" i="53"/>
  <c r="C86" i="53"/>
  <c r="E86" i="53"/>
  <c r="G86" i="53"/>
  <c r="K86" i="53"/>
  <c r="M86" i="53"/>
  <c r="O86" i="53"/>
  <c r="B87" i="53"/>
  <c r="C87" i="53"/>
  <c r="D87" i="53"/>
  <c r="E87" i="53"/>
  <c r="F87" i="53"/>
  <c r="G87" i="53"/>
  <c r="B88" i="53"/>
  <c r="C88" i="53"/>
  <c r="D88" i="53"/>
  <c r="E88" i="53"/>
  <c r="F88" i="53"/>
  <c r="G88" i="53"/>
  <c r="H88" i="53"/>
  <c r="J88" i="53"/>
  <c r="K88" i="53"/>
  <c r="B89" i="53"/>
  <c r="C89" i="53"/>
  <c r="D89" i="53"/>
  <c r="E89" i="53"/>
  <c r="F89" i="53"/>
  <c r="G89" i="53"/>
  <c r="H89" i="53"/>
  <c r="I89" i="53"/>
  <c r="J89" i="53"/>
  <c r="K89" i="53"/>
  <c r="L89" i="53"/>
  <c r="M89" i="53"/>
  <c r="N89" i="53"/>
  <c r="O89" i="53"/>
  <c r="P89" i="53"/>
  <c r="Q89" i="53"/>
  <c r="C90" i="53"/>
  <c r="E90" i="53"/>
  <c r="K90" i="53"/>
  <c r="M90" i="53"/>
  <c r="O90" i="53"/>
  <c r="C106" i="53"/>
  <c r="G91" i="53"/>
  <c r="C91" i="53"/>
  <c r="B80" i="52"/>
  <c r="P78" i="52"/>
  <c r="J73" i="52"/>
  <c r="L73" i="52"/>
  <c r="F97" i="52"/>
  <c r="L74" i="52"/>
  <c r="E75" i="52"/>
  <c r="K75" i="52"/>
  <c r="L75" i="52"/>
  <c r="P75" i="52"/>
  <c r="Q75" i="52"/>
  <c r="B99" i="52"/>
  <c r="L76" i="52"/>
  <c r="H77" i="52"/>
  <c r="L77" i="52"/>
  <c r="M77" i="52"/>
  <c r="K78" i="52"/>
  <c r="L78" i="52"/>
  <c r="D79" i="52"/>
  <c r="E79" i="52"/>
  <c r="H79" i="52"/>
  <c r="I79" i="52"/>
  <c r="L79" i="52"/>
  <c r="P79" i="52"/>
  <c r="F80" i="52"/>
  <c r="H80" i="52"/>
  <c r="J80" i="52"/>
  <c r="K80" i="52"/>
  <c r="L80" i="52"/>
  <c r="M80" i="52"/>
  <c r="F81" i="52"/>
  <c r="G81" i="52"/>
  <c r="H81" i="52"/>
  <c r="I81" i="52"/>
  <c r="J81" i="52"/>
  <c r="K81" i="52"/>
  <c r="L81" i="52"/>
  <c r="M81" i="52"/>
  <c r="H82" i="52"/>
  <c r="L82" i="52"/>
  <c r="P82" i="52"/>
  <c r="B83" i="52"/>
  <c r="C83" i="52"/>
  <c r="D83" i="52"/>
  <c r="E83" i="52"/>
  <c r="K83" i="52"/>
  <c r="L83" i="52"/>
  <c r="M83" i="52"/>
  <c r="N83" i="52"/>
  <c r="O83" i="52"/>
  <c r="P83" i="52"/>
  <c r="Q83" i="52"/>
  <c r="B84" i="52"/>
  <c r="C84" i="52"/>
  <c r="E84" i="52"/>
  <c r="F84" i="52"/>
  <c r="I84" i="52"/>
  <c r="J84" i="52"/>
  <c r="K84" i="52"/>
  <c r="L84" i="52"/>
  <c r="M84" i="52"/>
  <c r="N84" i="52"/>
  <c r="O84" i="52"/>
  <c r="P84" i="52"/>
  <c r="Q84" i="52"/>
  <c r="G85" i="52"/>
  <c r="H85" i="52"/>
  <c r="I85" i="52"/>
  <c r="J85" i="52"/>
  <c r="K85" i="52"/>
  <c r="L85" i="52"/>
  <c r="M85" i="52"/>
  <c r="N85" i="52"/>
  <c r="O85" i="52"/>
  <c r="P85" i="52"/>
  <c r="Q85" i="52"/>
  <c r="B86" i="52"/>
  <c r="E86" i="52"/>
  <c r="L86" i="52"/>
  <c r="F87" i="52"/>
  <c r="G87" i="52"/>
  <c r="H87" i="52"/>
  <c r="I87" i="52"/>
  <c r="J87" i="52"/>
  <c r="K87" i="52"/>
  <c r="L87" i="52"/>
  <c r="M87" i="52"/>
  <c r="F88" i="52"/>
  <c r="G88" i="52"/>
  <c r="H88" i="52"/>
  <c r="I88" i="52"/>
  <c r="J88" i="52"/>
  <c r="K88" i="52"/>
  <c r="L88" i="52"/>
  <c r="M88" i="52"/>
  <c r="N88" i="52"/>
  <c r="O88" i="52"/>
  <c r="Q88" i="52"/>
  <c r="G89" i="52"/>
  <c r="H89" i="52"/>
  <c r="I89" i="52"/>
  <c r="J89" i="52"/>
  <c r="K89" i="52"/>
  <c r="L89" i="52"/>
  <c r="M89" i="52"/>
  <c r="O89" i="52"/>
  <c r="L90" i="52"/>
  <c r="P90" i="52"/>
  <c r="B91" i="52"/>
  <c r="D91" i="52"/>
  <c r="E91" i="52"/>
  <c r="G91" i="52"/>
  <c r="H91" i="52"/>
  <c r="L91" i="52"/>
  <c r="P91" i="52"/>
  <c r="H74" i="52"/>
  <c r="P74" i="52"/>
  <c r="J75" i="52"/>
  <c r="H76" i="52"/>
  <c r="P76" i="52"/>
  <c r="H78" i="52"/>
  <c r="J79" i="52"/>
  <c r="J83" i="52"/>
  <c r="H84" i="52"/>
  <c r="H86" i="52"/>
  <c r="P86" i="52"/>
  <c r="P88" i="52"/>
  <c r="N89" i="52"/>
  <c r="F91" i="52"/>
  <c r="J91" i="52"/>
  <c r="N91" i="52"/>
  <c r="B95" i="52"/>
  <c r="A3" i="51"/>
  <c r="B89" i="51"/>
  <c r="E73" i="51"/>
  <c r="F73" i="51"/>
  <c r="J88" i="51"/>
  <c r="M78" i="51"/>
  <c r="N77" i="51"/>
  <c r="I73" i="51"/>
  <c r="N73" i="51"/>
  <c r="B74" i="51"/>
  <c r="C74" i="51"/>
  <c r="F74" i="51"/>
  <c r="B75" i="51"/>
  <c r="E75" i="51"/>
  <c r="G75" i="51"/>
  <c r="N75" i="51"/>
  <c r="O98" i="51"/>
  <c r="Q75" i="51"/>
  <c r="F77" i="51"/>
  <c r="I77" i="51"/>
  <c r="O100" i="51"/>
  <c r="J78" i="51"/>
  <c r="B79" i="51"/>
  <c r="E79" i="51"/>
  <c r="F79" i="51"/>
  <c r="H102" i="51"/>
  <c r="I79" i="51"/>
  <c r="J79" i="51"/>
  <c r="L102" i="51"/>
  <c r="M79" i="51"/>
  <c r="N79" i="51"/>
  <c r="O79" i="51"/>
  <c r="Q79" i="51"/>
  <c r="B103" i="53"/>
  <c r="E82" i="51"/>
  <c r="F82" i="51"/>
  <c r="G103" i="51"/>
  <c r="I82" i="51"/>
  <c r="C83" i="51"/>
  <c r="D83" i="51"/>
  <c r="E83" i="51"/>
  <c r="F83" i="51"/>
  <c r="G83" i="51"/>
  <c r="I83" i="51"/>
  <c r="J83" i="51"/>
  <c r="L83" i="51"/>
  <c r="M83" i="51"/>
  <c r="N83" i="51"/>
  <c r="O83" i="51"/>
  <c r="P83" i="51"/>
  <c r="Q83" i="51"/>
  <c r="B84" i="51"/>
  <c r="C84" i="51"/>
  <c r="D84" i="51"/>
  <c r="E84" i="51"/>
  <c r="F84" i="51"/>
  <c r="G84" i="51"/>
  <c r="I84" i="51"/>
  <c r="J84" i="51"/>
  <c r="M84" i="51"/>
  <c r="N84" i="51"/>
  <c r="O84" i="51"/>
  <c r="C85" i="51"/>
  <c r="D85" i="51"/>
  <c r="E85" i="51"/>
  <c r="F85" i="51"/>
  <c r="G85" i="51"/>
  <c r="I85" i="51"/>
  <c r="B86" i="51"/>
  <c r="C104" i="51"/>
  <c r="E86" i="51"/>
  <c r="F86" i="51"/>
  <c r="G86" i="51"/>
  <c r="H104" i="51"/>
  <c r="I86" i="51"/>
  <c r="J86" i="51"/>
  <c r="M86" i="51"/>
  <c r="N86" i="51"/>
  <c r="C87" i="51"/>
  <c r="C88" i="51"/>
  <c r="D88" i="51"/>
  <c r="E88" i="51"/>
  <c r="F88" i="51"/>
  <c r="G88" i="51"/>
  <c r="I88" i="51"/>
  <c r="M89" i="51"/>
  <c r="N89" i="51"/>
  <c r="B105" i="52"/>
  <c r="E90" i="51"/>
  <c r="F90" i="51"/>
  <c r="G90" i="51"/>
  <c r="I105" i="52"/>
  <c r="B91" i="51"/>
  <c r="C91" i="51"/>
  <c r="M91" i="51"/>
  <c r="N91" i="51"/>
  <c r="Q91" i="51"/>
  <c r="A70" i="51"/>
  <c r="B73" i="51"/>
  <c r="F75" i="51"/>
  <c r="I75" i="51"/>
  <c r="J75" i="51"/>
  <c r="K75" i="51"/>
  <c r="B76" i="51"/>
  <c r="F76" i="51"/>
  <c r="J76" i="51"/>
  <c r="M76" i="51"/>
  <c r="N76" i="51"/>
  <c r="B77" i="51"/>
  <c r="E77" i="51"/>
  <c r="B80" i="51"/>
  <c r="C80" i="51"/>
  <c r="F80" i="51"/>
  <c r="J80" i="51"/>
  <c r="B81" i="51"/>
  <c r="C81" i="51"/>
  <c r="F81" i="51"/>
  <c r="J81" i="51"/>
  <c r="M81" i="51"/>
  <c r="N81" i="51"/>
  <c r="B83" i="51"/>
  <c r="B85" i="51"/>
  <c r="J85" i="51"/>
  <c r="B87" i="51"/>
  <c r="F87" i="51"/>
  <c r="J87" i="51"/>
  <c r="M87" i="51"/>
  <c r="N87" i="51"/>
  <c r="B88" i="51"/>
  <c r="C89" i="51"/>
  <c r="E91" i="51"/>
  <c r="F91" i="51"/>
  <c r="I91" i="51"/>
  <c r="J91" i="51"/>
  <c r="A93" i="51"/>
  <c r="K96" i="51"/>
  <c r="O97" i="51"/>
  <c r="K99" i="51"/>
  <c r="C102" i="51"/>
  <c r="F101" i="51"/>
  <c r="G101" i="51"/>
  <c r="K100" i="51"/>
  <c r="L105" i="51"/>
  <c r="N101" i="51"/>
  <c r="B37" i="50"/>
  <c r="E37" i="50"/>
  <c r="F34" i="50"/>
  <c r="H34" i="50"/>
  <c r="J37" i="50"/>
  <c r="O35" i="50"/>
  <c r="C35" i="50"/>
  <c r="H35" i="50"/>
  <c r="I35" i="50"/>
  <c r="K36" i="50"/>
  <c r="H57" i="49"/>
  <c r="K57" i="49"/>
  <c r="M56" i="49"/>
  <c r="B52" i="49"/>
  <c r="D52" i="49"/>
  <c r="G52" i="49"/>
  <c r="I52" i="49"/>
  <c r="J52" i="49"/>
  <c r="L52" i="49"/>
  <c r="M52" i="49"/>
  <c r="N52" i="49"/>
  <c r="O52" i="49"/>
  <c r="P52" i="49"/>
  <c r="Q52" i="49"/>
  <c r="B53" i="49"/>
  <c r="D53" i="49"/>
  <c r="E53" i="49"/>
  <c r="G53" i="49"/>
  <c r="H53" i="49"/>
  <c r="I53" i="49"/>
  <c r="J53" i="49"/>
  <c r="K53" i="49"/>
  <c r="M53" i="49"/>
  <c r="N53" i="49"/>
  <c r="O53" i="49"/>
  <c r="P53" i="49"/>
  <c r="Q53" i="49"/>
  <c r="D54" i="49"/>
  <c r="E54" i="49"/>
  <c r="F54" i="49"/>
  <c r="G54" i="49"/>
  <c r="H71" i="49"/>
  <c r="I54" i="49"/>
  <c r="J54" i="49"/>
  <c r="K71" i="49"/>
  <c r="L71" i="49"/>
  <c r="M71" i="49"/>
  <c r="N54" i="49"/>
  <c r="Q54" i="49"/>
  <c r="C72" i="49"/>
  <c r="E72" i="49"/>
  <c r="F55" i="49"/>
  <c r="G55" i="49"/>
  <c r="I55" i="49"/>
  <c r="J55" i="49"/>
  <c r="O55" i="49"/>
  <c r="Q55" i="49"/>
  <c r="F56" i="49"/>
  <c r="H56" i="49"/>
  <c r="I56" i="49"/>
  <c r="K56" i="49"/>
  <c r="C57" i="49"/>
  <c r="D57" i="49"/>
  <c r="P57" i="49"/>
  <c r="B58" i="49"/>
  <c r="C75" i="49"/>
  <c r="E75" i="49"/>
  <c r="F58" i="49"/>
  <c r="H75" i="49"/>
  <c r="K75" i="49"/>
  <c r="L75" i="49"/>
  <c r="M75" i="49"/>
  <c r="N58" i="49"/>
  <c r="P75" i="49"/>
  <c r="B59" i="49"/>
  <c r="C59" i="49"/>
  <c r="D59" i="49"/>
  <c r="B60" i="49"/>
  <c r="C60" i="49"/>
  <c r="F60" i="49"/>
  <c r="H60" i="49"/>
  <c r="I60" i="49"/>
  <c r="K60" i="49"/>
  <c r="L60" i="49"/>
  <c r="B61" i="49"/>
  <c r="D61" i="49"/>
  <c r="E61" i="49"/>
  <c r="F61" i="49"/>
  <c r="I61" i="49"/>
  <c r="L61" i="49"/>
  <c r="B62" i="49"/>
  <c r="C62" i="49"/>
  <c r="D62" i="49"/>
  <c r="F62" i="49"/>
  <c r="G62" i="49"/>
  <c r="I62" i="49"/>
  <c r="J62" i="49"/>
  <c r="K62" i="49"/>
  <c r="N62" i="49"/>
  <c r="O62" i="49"/>
  <c r="P62" i="49"/>
  <c r="Q62" i="49"/>
  <c r="B63" i="49"/>
  <c r="C63" i="49"/>
  <c r="F63" i="49"/>
  <c r="G63" i="49"/>
  <c r="H63" i="49"/>
  <c r="I63" i="49"/>
  <c r="J63" i="49"/>
  <c r="K63" i="49"/>
  <c r="L63" i="49"/>
  <c r="M63" i="49"/>
  <c r="N63" i="49"/>
  <c r="O63" i="49"/>
  <c r="Q63" i="49"/>
  <c r="C77" i="49"/>
  <c r="D77" i="49"/>
  <c r="H77" i="49"/>
  <c r="K77" i="49"/>
  <c r="L64" i="49"/>
  <c r="M77" i="49"/>
  <c r="P77" i="49"/>
  <c r="C52" i="49"/>
  <c r="E52" i="49"/>
  <c r="H52" i="49"/>
  <c r="K52" i="49"/>
  <c r="C54" i="49"/>
  <c r="M54" i="49"/>
  <c r="P54" i="49"/>
  <c r="E55" i="49"/>
  <c r="H55" i="49"/>
  <c r="K55" i="49"/>
  <c r="L55" i="49"/>
  <c r="M55" i="49"/>
  <c r="P55" i="49"/>
  <c r="C56" i="49"/>
  <c r="D56" i="49"/>
  <c r="E56" i="49"/>
  <c r="C58" i="49"/>
  <c r="D58" i="49"/>
  <c r="P58" i="49"/>
  <c r="E59" i="49"/>
  <c r="H59" i="49"/>
  <c r="K59" i="49"/>
  <c r="L59" i="49"/>
  <c r="M59" i="49"/>
  <c r="D60" i="49"/>
  <c r="E60" i="49"/>
  <c r="C61" i="49"/>
  <c r="H61" i="49"/>
  <c r="K61" i="49"/>
  <c r="E62" i="49"/>
  <c r="H62" i="49"/>
  <c r="L62" i="49"/>
  <c r="M62" i="49"/>
  <c r="D63" i="49"/>
  <c r="E63" i="49"/>
  <c r="P63" i="49"/>
  <c r="C64" i="49"/>
  <c r="D64" i="49"/>
  <c r="E64" i="49"/>
  <c r="H64" i="49"/>
  <c r="K64" i="49"/>
  <c r="P64" i="49"/>
  <c r="K68" i="49"/>
  <c r="C69" i="49"/>
  <c r="E69" i="49"/>
  <c r="G69" i="49"/>
  <c r="H69" i="49"/>
  <c r="I69" i="49"/>
  <c r="K69" i="49"/>
  <c r="M69" i="49"/>
  <c r="N69" i="49"/>
  <c r="Q69" i="49"/>
  <c r="B70" i="49"/>
  <c r="D70" i="49"/>
  <c r="E70" i="49"/>
  <c r="H70" i="49"/>
  <c r="M70" i="49"/>
  <c r="N70" i="49"/>
  <c r="O70" i="49"/>
  <c r="P70" i="49"/>
  <c r="Q70" i="49"/>
  <c r="C71" i="49"/>
  <c r="E71" i="49"/>
  <c r="P71" i="49"/>
  <c r="Q71" i="49"/>
  <c r="G72" i="49"/>
  <c r="H72" i="49"/>
  <c r="I72" i="49"/>
  <c r="J72" i="49"/>
  <c r="K72" i="49"/>
  <c r="L72" i="49"/>
  <c r="M72" i="49"/>
  <c r="O72" i="49"/>
  <c r="P72" i="49"/>
  <c r="Q72" i="49"/>
  <c r="D75" i="49"/>
  <c r="E77" i="49"/>
  <c r="D52" i="48"/>
  <c r="G52" i="48"/>
  <c r="H52" i="48"/>
  <c r="K68" i="48"/>
  <c r="M68" i="48"/>
  <c r="N36" i="46"/>
  <c r="O68" i="48"/>
  <c r="K69" i="48"/>
  <c r="Q52" i="48"/>
  <c r="C53" i="48"/>
  <c r="D53" i="48"/>
  <c r="G53" i="48"/>
  <c r="H53" i="48"/>
  <c r="Q53" i="48"/>
  <c r="D54" i="48"/>
  <c r="E71" i="48"/>
  <c r="F54" i="48"/>
  <c r="G71" i="48"/>
  <c r="H54" i="48"/>
  <c r="I54" i="48"/>
  <c r="K54" i="48"/>
  <c r="L54" i="48"/>
  <c r="M71" i="48"/>
  <c r="O54" i="48"/>
  <c r="B56" i="48"/>
  <c r="G56" i="48"/>
  <c r="H56" i="48"/>
  <c r="B58" i="48"/>
  <c r="C58" i="48"/>
  <c r="E58" i="48"/>
  <c r="G58" i="48"/>
  <c r="H58" i="48"/>
  <c r="J58" i="48"/>
  <c r="K58" i="48"/>
  <c r="L58" i="48"/>
  <c r="O58" i="48"/>
  <c r="P58" i="48"/>
  <c r="Q59" i="48"/>
  <c r="B60" i="48"/>
  <c r="C60" i="48"/>
  <c r="D60" i="48"/>
  <c r="E60" i="48"/>
  <c r="F60" i="48"/>
  <c r="G60" i="48"/>
  <c r="H60" i="48"/>
  <c r="D61" i="48"/>
  <c r="H61" i="48"/>
  <c r="B62" i="48"/>
  <c r="Q62" i="48"/>
  <c r="B63" i="48"/>
  <c r="C63" i="48"/>
  <c r="D63" i="48"/>
  <c r="E63" i="48"/>
  <c r="F63" i="48"/>
  <c r="G63" i="48"/>
  <c r="H63" i="48"/>
  <c r="J63" i="48"/>
  <c r="K63" i="48"/>
  <c r="M63" i="48"/>
  <c r="N63" i="48"/>
  <c r="O63" i="48"/>
  <c r="Q63" i="48"/>
  <c r="B64" i="48"/>
  <c r="C64" i="48"/>
  <c r="D64" i="48"/>
  <c r="E64" i="48"/>
  <c r="G64" i="48"/>
  <c r="H64" i="48"/>
  <c r="J64" i="48"/>
  <c r="K64" i="48"/>
  <c r="L64" i="48"/>
  <c r="O64" i="48"/>
  <c r="P64" i="48"/>
  <c r="Q54" i="48"/>
  <c r="D55" i="48"/>
  <c r="G55" i="48"/>
  <c r="Q55" i="48"/>
  <c r="L56" i="48"/>
  <c r="Q56" i="48"/>
  <c r="D57" i="48"/>
  <c r="G57" i="48"/>
  <c r="H57" i="48"/>
  <c r="I57" i="48"/>
  <c r="L57" i="48"/>
  <c r="O57" i="48"/>
  <c r="Q57" i="48"/>
  <c r="D58" i="48"/>
  <c r="Q58" i="48"/>
  <c r="Q60" i="48"/>
  <c r="I61" i="48"/>
  <c r="L61" i="48"/>
  <c r="Q61" i="48"/>
  <c r="D62" i="48"/>
  <c r="H62" i="48"/>
  <c r="I62" i="48"/>
  <c r="L62" i="48"/>
  <c r="I63" i="48"/>
  <c r="L63" i="48"/>
  <c r="P63" i="48"/>
  <c r="I64" i="48"/>
  <c r="Q64" i="48"/>
  <c r="A3" i="47"/>
  <c r="C59" i="47"/>
  <c r="F60" i="47"/>
  <c r="G60" i="47"/>
  <c r="E52" i="47"/>
  <c r="F69" i="48"/>
  <c r="G52" i="47"/>
  <c r="H69" i="47"/>
  <c r="M52" i="47"/>
  <c r="N52" i="47"/>
  <c r="O52" i="47"/>
  <c r="B70" i="47"/>
  <c r="N70" i="47"/>
  <c r="B71" i="47"/>
  <c r="E54" i="47"/>
  <c r="F54" i="47"/>
  <c r="G54" i="47"/>
  <c r="H71" i="47"/>
  <c r="I54" i="47"/>
  <c r="K54" i="47"/>
  <c r="M54" i="47"/>
  <c r="N54" i="47"/>
  <c r="O54" i="47"/>
  <c r="Q71" i="48"/>
  <c r="G72" i="48"/>
  <c r="M55" i="47"/>
  <c r="N55" i="47"/>
  <c r="O55" i="47"/>
  <c r="P72" i="47"/>
  <c r="Q72" i="48"/>
  <c r="D73" i="47"/>
  <c r="M56" i="47"/>
  <c r="O56" i="47"/>
  <c r="B74" i="47"/>
  <c r="F57" i="47"/>
  <c r="G57" i="47"/>
  <c r="H74" i="48"/>
  <c r="K57" i="47"/>
  <c r="M57" i="47"/>
  <c r="N74" i="47"/>
  <c r="O57" i="47"/>
  <c r="B75" i="47"/>
  <c r="C58" i="47"/>
  <c r="E58" i="47"/>
  <c r="F58" i="47"/>
  <c r="G58" i="47"/>
  <c r="I58" i="47"/>
  <c r="J75" i="47"/>
  <c r="N58" i="47"/>
  <c r="E59" i="47"/>
  <c r="F59" i="47"/>
  <c r="G59" i="47"/>
  <c r="J76" i="47"/>
  <c r="K59" i="47"/>
  <c r="L76" i="49"/>
  <c r="M59" i="47"/>
  <c r="O59" i="47"/>
  <c r="M60" i="47"/>
  <c r="N60" i="47"/>
  <c r="P60" i="47"/>
  <c r="K61" i="47"/>
  <c r="L61" i="47"/>
  <c r="M61" i="47"/>
  <c r="N61" i="47"/>
  <c r="O61" i="47"/>
  <c r="P61" i="47"/>
  <c r="F62" i="47"/>
  <c r="G62" i="47"/>
  <c r="L62" i="47"/>
  <c r="N62" i="47"/>
  <c r="P62" i="47"/>
  <c r="B63" i="47"/>
  <c r="D63" i="47"/>
  <c r="E63" i="47"/>
  <c r="H63" i="47"/>
  <c r="I63" i="47"/>
  <c r="J63" i="47"/>
  <c r="K63" i="47"/>
  <c r="L63" i="47"/>
  <c r="M63" i="47"/>
  <c r="N63" i="47"/>
  <c r="O63" i="47"/>
  <c r="P63" i="47"/>
  <c r="Q63" i="47"/>
  <c r="B77" i="47"/>
  <c r="C64" i="47"/>
  <c r="D77" i="47"/>
  <c r="E64" i="47"/>
  <c r="G64" i="47"/>
  <c r="J77" i="47"/>
  <c r="Q64" i="47"/>
  <c r="A49" i="47"/>
  <c r="K52" i="47"/>
  <c r="E53" i="47"/>
  <c r="F53" i="47"/>
  <c r="G53" i="47"/>
  <c r="K53" i="47"/>
  <c r="O53" i="47"/>
  <c r="F55" i="47"/>
  <c r="K55" i="47"/>
  <c r="F56" i="47"/>
  <c r="K56" i="47"/>
  <c r="K58" i="47"/>
  <c r="M58" i="47"/>
  <c r="O58" i="47"/>
  <c r="K60" i="47"/>
  <c r="O60" i="47"/>
  <c r="K62" i="47"/>
  <c r="M62" i="47"/>
  <c r="O62" i="47"/>
  <c r="C63" i="47"/>
  <c r="F63" i="47"/>
  <c r="G63" i="47"/>
  <c r="F64" i="47"/>
  <c r="K64" i="47"/>
  <c r="M64" i="47"/>
  <c r="N64" i="47"/>
  <c r="O64" i="47"/>
  <c r="A66" i="47"/>
  <c r="B72" i="47"/>
  <c r="J73" i="47"/>
  <c r="N77" i="47"/>
  <c r="H34" i="46"/>
  <c r="I34" i="46"/>
  <c r="J34" i="46"/>
  <c r="L34" i="46"/>
  <c r="E72" i="47"/>
  <c r="H70" i="47"/>
  <c r="B37" i="46"/>
  <c r="J35" i="46"/>
  <c r="P34" i="46"/>
  <c r="J37" i="46"/>
  <c r="L37" i="46"/>
  <c r="K34" i="46"/>
  <c r="H35" i="46"/>
  <c r="L35" i="46"/>
  <c r="B36" i="46"/>
  <c r="D36" i="46"/>
  <c r="F36" i="46"/>
  <c r="H36" i="46"/>
  <c r="J36" i="46"/>
  <c r="L36" i="46"/>
  <c r="H37" i="46"/>
  <c r="H178" i="6" s="1"/>
  <c r="P37" i="46"/>
  <c r="D67" i="45"/>
  <c r="O72" i="45"/>
  <c r="P68" i="45"/>
  <c r="Q72" i="45"/>
  <c r="I81" i="45"/>
  <c r="J81" i="45"/>
  <c r="K81" i="45"/>
  <c r="L81" i="45"/>
  <c r="N81" i="45"/>
  <c r="D64" i="45"/>
  <c r="G64" i="45"/>
  <c r="H64" i="45"/>
  <c r="L64" i="45"/>
  <c r="M64" i="45"/>
  <c r="E83" i="45"/>
  <c r="L83" i="45"/>
  <c r="P65" i="45"/>
  <c r="Q65" i="45"/>
  <c r="B84" i="45"/>
  <c r="C84" i="45"/>
  <c r="D84" i="45"/>
  <c r="E66" i="45"/>
  <c r="F84" i="45"/>
  <c r="G84" i="45"/>
  <c r="H66" i="45"/>
  <c r="I66" i="45"/>
  <c r="Q84" i="45"/>
  <c r="H67" i="45"/>
  <c r="K67" i="45"/>
  <c r="P67" i="45"/>
  <c r="Q67" i="45"/>
  <c r="E68" i="45"/>
  <c r="B69" i="45"/>
  <c r="C69" i="45"/>
  <c r="D69" i="45"/>
  <c r="H69" i="45"/>
  <c r="J69" i="45"/>
  <c r="L69" i="45"/>
  <c r="N69" i="45"/>
  <c r="O69" i="45"/>
  <c r="P69" i="45"/>
  <c r="Q69" i="45"/>
  <c r="B88" i="45"/>
  <c r="D70" i="45"/>
  <c r="E70" i="45"/>
  <c r="F70" i="45"/>
  <c r="G70" i="45"/>
  <c r="H70" i="45"/>
  <c r="I70" i="45"/>
  <c r="J70" i="45"/>
  <c r="K70" i="45"/>
  <c r="L70" i="45"/>
  <c r="M70" i="45"/>
  <c r="N70" i="45"/>
  <c r="O70" i="45"/>
  <c r="P70" i="45"/>
  <c r="B71" i="45"/>
  <c r="C71" i="45"/>
  <c r="D71" i="45"/>
  <c r="H71" i="45"/>
  <c r="K71" i="45"/>
  <c r="N71" i="45"/>
  <c r="P71" i="45"/>
  <c r="Q71" i="45"/>
  <c r="E72" i="45"/>
  <c r="G72" i="45"/>
  <c r="H72" i="45"/>
  <c r="I72" i="45"/>
  <c r="J72" i="45"/>
  <c r="H73" i="45"/>
  <c r="J73" i="45"/>
  <c r="K73" i="45"/>
  <c r="N73" i="45"/>
  <c r="B74" i="45"/>
  <c r="C74" i="45"/>
  <c r="D74" i="45"/>
  <c r="E74" i="45"/>
  <c r="F74" i="45"/>
  <c r="G74" i="45"/>
  <c r="H74" i="45"/>
  <c r="I74" i="45"/>
  <c r="J74" i="45"/>
  <c r="K74" i="45"/>
  <c r="L74" i="45"/>
  <c r="M74" i="45"/>
  <c r="N74" i="45"/>
  <c r="O74" i="45"/>
  <c r="P74" i="45"/>
  <c r="Q74" i="45"/>
  <c r="B75" i="45"/>
  <c r="C75" i="45"/>
  <c r="D75" i="45"/>
  <c r="E75" i="45"/>
  <c r="F75" i="45"/>
  <c r="G75" i="45"/>
  <c r="H75" i="45"/>
  <c r="I75" i="45"/>
  <c r="J75" i="45"/>
  <c r="K75" i="45"/>
  <c r="L75" i="45"/>
  <c r="O75" i="45"/>
  <c r="P75" i="45"/>
  <c r="B90" i="45"/>
  <c r="C90" i="45"/>
  <c r="D76" i="45"/>
  <c r="E90" i="45"/>
  <c r="F90" i="45"/>
  <c r="G90" i="45"/>
  <c r="H76" i="45"/>
  <c r="I90" i="45"/>
  <c r="J90" i="45"/>
  <c r="K90" i="45"/>
  <c r="L76" i="45"/>
  <c r="M90" i="45"/>
  <c r="N90" i="45"/>
  <c r="O90" i="45"/>
  <c r="P76" i="45"/>
  <c r="Q90" i="45"/>
  <c r="J63" i="45"/>
  <c r="K63" i="45"/>
  <c r="L63" i="45"/>
  <c r="M63" i="45"/>
  <c r="N63" i="45"/>
  <c r="O63" i="45"/>
  <c r="P63" i="45"/>
  <c r="Q63" i="45"/>
  <c r="B64" i="45"/>
  <c r="E64" i="45"/>
  <c r="F64" i="45"/>
  <c r="I64" i="45"/>
  <c r="J64" i="45"/>
  <c r="K64" i="45"/>
  <c r="E65" i="45"/>
  <c r="F65" i="45"/>
  <c r="G65" i="45"/>
  <c r="H65" i="45"/>
  <c r="I65" i="45"/>
  <c r="J65" i="45"/>
  <c r="K65" i="45"/>
  <c r="L65" i="45"/>
  <c r="M65" i="45"/>
  <c r="N65" i="45"/>
  <c r="Q66" i="45"/>
  <c r="E67" i="45"/>
  <c r="F67" i="45"/>
  <c r="I67" i="45"/>
  <c r="J67" i="45"/>
  <c r="L67" i="45"/>
  <c r="M67" i="45"/>
  <c r="N67" i="45"/>
  <c r="O67" i="45"/>
  <c r="F68" i="45"/>
  <c r="H68" i="45"/>
  <c r="I68" i="45"/>
  <c r="Q68" i="45"/>
  <c r="E69" i="45"/>
  <c r="F69" i="45"/>
  <c r="I69" i="45"/>
  <c r="K69" i="45"/>
  <c r="M69" i="45"/>
  <c r="B70" i="45"/>
  <c r="C70" i="45"/>
  <c r="Q70" i="45"/>
  <c r="E71" i="45"/>
  <c r="F71" i="45"/>
  <c r="I71" i="45"/>
  <c r="F72" i="45"/>
  <c r="E73" i="45"/>
  <c r="F73" i="45"/>
  <c r="I73" i="45"/>
  <c r="M73" i="45"/>
  <c r="M75" i="45"/>
  <c r="N75" i="45"/>
  <c r="Q75" i="45"/>
  <c r="B76" i="45"/>
  <c r="C76" i="45"/>
  <c r="E76" i="45"/>
  <c r="F76" i="45"/>
  <c r="G76" i="45"/>
  <c r="I76" i="45"/>
  <c r="M76" i="45"/>
  <c r="O76" i="45"/>
  <c r="Q76" i="45"/>
  <c r="M81" i="45"/>
  <c r="O81" i="45"/>
  <c r="P81" i="45"/>
  <c r="Q81" i="45"/>
  <c r="B82" i="45"/>
  <c r="E82" i="45"/>
  <c r="F82" i="45"/>
  <c r="G82" i="45"/>
  <c r="H82" i="45"/>
  <c r="I82" i="45"/>
  <c r="J82" i="45"/>
  <c r="K82" i="45"/>
  <c r="L82" i="45"/>
  <c r="M82" i="45"/>
  <c r="F83" i="45"/>
  <c r="G83" i="45"/>
  <c r="H83" i="45"/>
  <c r="I83" i="45"/>
  <c r="J83" i="45"/>
  <c r="K83" i="45"/>
  <c r="M83" i="45"/>
  <c r="N83" i="45"/>
  <c r="C88" i="45"/>
  <c r="E88" i="45"/>
  <c r="F88" i="45"/>
  <c r="G88" i="45"/>
  <c r="I88" i="45"/>
  <c r="J88" i="45"/>
  <c r="K88" i="45"/>
  <c r="M88" i="45"/>
  <c r="N88" i="45"/>
  <c r="O88" i="45"/>
  <c r="Q88" i="45"/>
  <c r="G89" i="45"/>
  <c r="I36" i="42"/>
  <c r="M36" i="42"/>
  <c r="O36" i="42"/>
  <c r="P63" i="44"/>
  <c r="G63" i="44"/>
  <c r="J63" i="44"/>
  <c r="F64" i="44"/>
  <c r="G64" i="44"/>
  <c r="H64" i="44"/>
  <c r="J64" i="44"/>
  <c r="K64" i="44"/>
  <c r="L64" i="44"/>
  <c r="Q65" i="44"/>
  <c r="D66" i="44"/>
  <c r="E66" i="44"/>
  <c r="F66" i="44"/>
  <c r="G66" i="44"/>
  <c r="H66" i="44"/>
  <c r="J67" i="44"/>
  <c r="N67" i="44"/>
  <c r="P67" i="44"/>
  <c r="Q67" i="44"/>
  <c r="J68" i="44"/>
  <c r="K68" i="44"/>
  <c r="B69" i="44"/>
  <c r="C69" i="44"/>
  <c r="D69" i="44"/>
  <c r="E69" i="44"/>
  <c r="F69" i="44"/>
  <c r="G69" i="44"/>
  <c r="H69" i="44"/>
  <c r="I69" i="44"/>
  <c r="J69" i="44"/>
  <c r="K69" i="44"/>
  <c r="L69" i="44"/>
  <c r="M69" i="44"/>
  <c r="N69" i="44"/>
  <c r="O69" i="44"/>
  <c r="P69" i="44"/>
  <c r="Q69" i="44"/>
  <c r="F70" i="44"/>
  <c r="G70" i="44"/>
  <c r="H70" i="44"/>
  <c r="Q70" i="44"/>
  <c r="B71" i="44"/>
  <c r="C71" i="44"/>
  <c r="J71" i="44"/>
  <c r="M71" i="44"/>
  <c r="Q71" i="44"/>
  <c r="D72" i="44"/>
  <c r="J72" i="44"/>
  <c r="K72" i="44"/>
  <c r="C73" i="44"/>
  <c r="D73" i="44"/>
  <c r="F73" i="44"/>
  <c r="G73" i="44"/>
  <c r="H73" i="44"/>
  <c r="J73" i="44"/>
  <c r="M73" i="44"/>
  <c r="B74" i="44"/>
  <c r="C74" i="44"/>
  <c r="D74" i="44"/>
  <c r="E74" i="44"/>
  <c r="G74" i="44"/>
  <c r="H74" i="44"/>
  <c r="J74" i="44"/>
  <c r="K74" i="44"/>
  <c r="L74" i="44"/>
  <c r="Q74" i="44"/>
  <c r="B75" i="44"/>
  <c r="C75" i="44"/>
  <c r="D75" i="44"/>
  <c r="E75" i="44"/>
  <c r="F75" i="44"/>
  <c r="G75" i="44"/>
  <c r="H75" i="44"/>
  <c r="I75" i="44"/>
  <c r="J75" i="44"/>
  <c r="K75" i="44"/>
  <c r="M75" i="44"/>
  <c r="N75" i="44"/>
  <c r="Q75" i="44"/>
  <c r="D76" i="44"/>
  <c r="E76" i="44"/>
  <c r="F76" i="44"/>
  <c r="G76" i="44"/>
  <c r="N76" i="44"/>
  <c r="O76" i="44"/>
  <c r="Q76" i="44"/>
  <c r="C63" i="44"/>
  <c r="D63" i="44"/>
  <c r="L63" i="44"/>
  <c r="D64" i="44"/>
  <c r="D65" i="44"/>
  <c r="H65" i="44"/>
  <c r="J65" i="44"/>
  <c r="K65" i="44"/>
  <c r="L65" i="44"/>
  <c r="N65" i="44"/>
  <c r="O65" i="44"/>
  <c r="P65" i="44"/>
  <c r="O67" i="44"/>
  <c r="D68" i="44"/>
  <c r="G68" i="44"/>
  <c r="H68" i="44"/>
  <c r="L68" i="44"/>
  <c r="D70" i="44"/>
  <c r="D71" i="44"/>
  <c r="G71" i="44"/>
  <c r="H72" i="44"/>
  <c r="L72" i="44"/>
  <c r="N72" i="44"/>
  <c r="O72" i="44"/>
  <c r="P72" i="44"/>
  <c r="L75" i="44"/>
  <c r="O75" i="44"/>
  <c r="P75" i="44"/>
  <c r="M81" i="44"/>
  <c r="E83" i="44"/>
  <c r="M83" i="44"/>
  <c r="E85" i="44"/>
  <c r="E86" i="44"/>
  <c r="A3" i="43"/>
  <c r="E80" i="45"/>
  <c r="I80" i="45"/>
  <c r="K68" i="43"/>
  <c r="M80" i="45"/>
  <c r="O68" i="43"/>
  <c r="Q80" i="45"/>
  <c r="B63" i="43"/>
  <c r="E63" i="43"/>
  <c r="F63" i="43"/>
  <c r="G81" i="44"/>
  <c r="B64" i="43"/>
  <c r="E64" i="43"/>
  <c r="F64" i="43"/>
  <c r="G82" i="44"/>
  <c r="I64" i="43"/>
  <c r="M64" i="43"/>
  <c r="N64" i="43"/>
  <c r="B65" i="43"/>
  <c r="E65" i="43"/>
  <c r="F65" i="43"/>
  <c r="G83" i="44"/>
  <c r="O83" i="44"/>
  <c r="B66" i="43"/>
  <c r="E66" i="43"/>
  <c r="F66" i="43"/>
  <c r="G84" i="44"/>
  <c r="H66" i="43"/>
  <c r="I66" i="43"/>
  <c r="O84" i="44"/>
  <c r="D85" i="44"/>
  <c r="G67" i="43"/>
  <c r="L85" i="44"/>
  <c r="N85" i="44"/>
  <c r="O85" i="44"/>
  <c r="D86" i="44"/>
  <c r="O86" i="44"/>
  <c r="P86" i="44"/>
  <c r="B70" i="43"/>
  <c r="D88" i="43"/>
  <c r="F70" i="43"/>
  <c r="H70" i="43"/>
  <c r="J70" i="43"/>
  <c r="L88" i="43"/>
  <c r="O88" i="44"/>
  <c r="D89" i="44"/>
  <c r="B72" i="43"/>
  <c r="C72" i="43"/>
  <c r="E72" i="43"/>
  <c r="F72" i="43"/>
  <c r="G72" i="43"/>
  <c r="B73" i="43"/>
  <c r="C73" i="43"/>
  <c r="E73" i="43"/>
  <c r="F73" i="43"/>
  <c r="H73" i="43"/>
  <c r="B74" i="43"/>
  <c r="C74" i="43"/>
  <c r="E74" i="43"/>
  <c r="F74" i="43"/>
  <c r="G74" i="43"/>
  <c r="H74" i="43"/>
  <c r="I74" i="43"/>
  <c r="K74" i="43"/>
  <c r="L74" i="43"/>
  <c r="M74" i="43"/>
  <c r="N74" i="43"/>
  <c r="O74" i="43"/>
  <c r="B75" i="43"/>
  <c r="C75" i="43"/>
  <c r="D75" i="43"/>
  <c r="E75" i="43"/>
  <c r="F75" i="43"/>
  <c r="G75" i="43"/>
  <c r="H75" i="43"/>
  <c r="I75" i="43"/>
  <c r="J75" i="43"/>
  <c r="L75" i="43"/>
  <c r="M75" i="43"/>
  <c r="N75" i="43"/>
  <c r="O75" i="43"/>
  <c r="P75" i="43"/>
  <c r="Q75" i="43"/>
  <c r="B76" i="43"/>
  <c r="F76" i="43"/>
  <c r="H76" i="43"/>
  <c r="J76" i="43"/>
  <c r="O90" i="44"/>
  <c r="A60" i="43"/>
  <c r="C65" i="43"/>
  <c r="C69" i="43"/>
  <c r="C71" i="43"/>
  <c r="G71" i="43"/>
  <c r="K75" i="43"/>
  <c r="A78" i="43"/>
  <c r="L84" i="43"/>
  <c r="L85" i="43"/>
  <c r="D89" i="43"/>
  <c r="G36" i="42"/>
  <c r="H81" i="43"/>
  <c r="C37" i="42"/>
  <c r="F37" i="42"/>
  <c r="G37" i="42"/>
  <c r="H37" i="42"/>
  <c r="H177" i="6" s="1"/>
  <c r="Q35" i="42"/>
  <c r="K36" i="42"/>
  <c r="C60" i="41"/>
  <c r="D60" i="41"/>
  <c r="J65" i="41"/>
  <c r="K65" i="41"/>
  <c r="L65" i="41"/>
  <c r="P55" i="41"/>
  <c r="B51" i="41"/>
  <c r="D72" i="41"/>
  <c r="E51" i="41"/>
  <c r="I51" i="41"/>
  <c r="J72" i="41"/>
  <c r="K72" i="41"/>
  <c r="L72" i="41"/>
  <c r="N72" i="41"/>
  <c r="O72" i="41"/>
  <c r="P72" i="41"/>
  <c r="B73" i="41"/>
  <c r="C73" i="41"/>
  <c r="D73" i="41"/>
  <c r="G73" i="41"/>
  <c r="H52" i="41"/>
  <c r="I52" i="41"/>
  <c r="J52" i="41"/>
  <c r="K52" i="41"/>
  <c r="L52" i="41"/>
  <c r="M52" i="41"/>
  <c r="N52" i="41"/>
  <c r="P52" i="41"/>
  <c r="Q52" i="41"/>
  <c r="C53" i="41"/>
  <c r="D53" i="41"/>
  <c r="J74" i="41"/>
  <c r="N74" i="41"/>
  <c r="B75" i="41"/>
  <c r="E54" i="41"/>
  <c r="H54" i="41"/>
  <c r="I54" i="41"/>
  <c r="L54" i="41"/>
  <c r="M54" i="41"/>
  <c r="N54" i="41"/>
  <c r="O54" i="41"/>
  <c r="P54" i="41"/>
  <c r="Q54" i="41"/>
  <c r="C55" i="41"/>
  <c r="D55" i="41"/>
  <c r="L56" i="41"/>
  <c r="P56" i="41"/>
  <c r="Q56" i="41"/>
  <c r="B57" i="41"/>
  <c r="C57" i="41"/>
  <c r="D57" i="41"/>
  <c r="G57" i="41"/>
  <c r="B58" i="41"/>
  <c r="C58" i="41"/>
  <c r="D58" i="41"/>
  <c r="E58" i="41"/>
  <c r="F58" i="41"/>
  <c r="G58" i="41"/>
  <c r="I58" i="41"/>
  <c r="J58" i="41"/>
  <c r="M58" i="41"/>
  <c r="N58" i="41"/>
  <c r="O58" i="41"/>
  <c r="P58" i="41"/>
  <c r="Q58" i="41"/>
  <c r="H59" i="41"/>
  <c r="J59" i="41"/>
  <c r="K59" i="41"/>
  <c r="L59" i="41"/>
  <c r="K60" i="41"/>
  <c r="L60" i="41"/>
  <c r="P60" i="41"/>
  <c r="Q60" i="41"/>
  <c r="B61" i="41"/>
  <c r="C61" i="41"/>
  <c r="D61" i="41"/>
  <c r="E61" i="41"/>
  <c r="F61" i="41"/>
  <c r="G61" i="41"/>
  <c r="H61" i="41"/>
  <c r="I61" i="41"/>
  <c r="M61" i="41"/>
  <c r="Q61" i="41"/>
  <c r="B62" i="41"/>
  <c r="E62" i="41"/>
  <c r="F62" i="41"/>
  <c r="G62" i="41"/>
  <c r="H62" i="41"/>
  <c r="I62" i="41"/>
  <c r="K62" i="41"/>
  <c r="L62" i="41"/>
  <c r="M62" i="41"/>
  <c r="N62" i="41"/>
  <c r="O62" i="41"/>
  <c r="P62" i="41"/>
  <c r="Q62" i="41"/>
  <c r="P63" i="41"/>
  <c r="Q63" i="41"/>
  <c r="B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C65" i="41"/>
  <c r="D65" i="41"/>
  <c r="G65" i="41"/>
  <c r="E66" i="41"/>
  <c r="F81" i="41"/>
  <c r="I66" i="41"/>
  <c r="M66" i="41"/>
  <c r="Q66" i="41"/>
  <c r="B67" i="41"/>
  <c r="C67" i="41"/>
  <c r="D82" i="41"/>
  <c r="E67" i="41"/>
  <c r="F67" i="41"/>
  <c r="H67" i="41"/>
  <c r="I67" i="41"/>
  <c r="M67" i="41"/>
  <c r="O82" i="41"/>
  <c r="Q67" i="41"/>
  <c r="D51" i="41"/>
  <c r="F51" i="41"/>
  <c r="G51" i="41"/>
  <c r="H51" i="41"/>
  <c r="J51" i="41"/>
  <c r="K51" i="41"/>
  <c r="L51" i="41"/>
  <c r="O51" i="41"/>
  <c r="P51" i="41"/>
  <c r="C52" i="41"/>
  <c r="D52" i="41"/>
  <c r="G52" i="41"/>
  <c r="B53" i="41"/>
  <c r="P53" i="41"/>
  <c r="B54" i="41"/>
  <c r="C54" i="41"/>
  <c r="D54" i="41"/>
  <c r="F54" i="41"/>
  <c r="G54" i="41"/>
  <c r="J54" i="41"/>
  <c r="C56" i="41"/>
  <c r="D56" i="41"/>
  <c r="H58" i="41"/>
  <c r="K58" i="41"/>
  <c r="L58" i="41"/>
  <c r="B59" i="41"/>
  <c r="C59" i="41"/>
  <c r="D59" i="41"/>
  <c r="G59" i="41"/>
  <c r="J61" i="41"/>
  <c r="K61" i="41"/>
  <c r="L61" i="41"/>
  <c r="N61" i="41"/>
  <c r="O61" i="41"/>
  <c r="P61" i="41"/>
  <c r="C62" i="41"/>
  <c r="D62" i="41"/>
  <c r="J62" i="41"/>
  <c r="D63" i="41"/>
  <c r="G63" i="41"/>
  <c r="H63" i="41"/>
  <c r="J63" i="41"/>
  <c r="K63" i="41"/>
  <c r="L63" i="41"/>
  <c r="C64" i="41"/>
  <c r="D64" i="41"/>
  <c r="B66" i="41"/>
  <c r="C66" i="41"/>
  <c r="D66" i="41"/>
  <c r="G66" i="41"/>
  <c r="H66" i="41"/>
  <c r="J67" i="41"/>
  <c r="K67" i="41"/>
  <c r="L67" i="41"/>
  <c r="N67" i="41"/>
  <c r="O67" i="41"/>
  <c r="P67" i="41"/>
  <c r="B72" i="41"/>
  <c r="E72" i="41"/>
  <c r="F72" i="41"/>
  <c r="G72" i="41"/>
  <c r="H72" i="41"/>
  <c r="I72" i="41"/>
  <c r="H73" i="41"/>
  <c r="I73" i="41"/>
  <c r="J73" i="41"/>
  <c r="K73" i="41"/>
  <c r="L73" i="41"/>
  <c r="M73" i="41"/>
  <c r="N73" i="41"/>
  <c r="P73" i="41"/>
  <c r="Q73" i="41"/>
  <c r="B74" i="41"/>
  <c r="P74" i="41"/>
  <c r="C75" i="41"/>
  <c r="D75" i="41"/>
  <c r="E75" i="41"/>
  <c r="F75" i="41"/>
  <c r="G75" i="41"/>
  <c r="I75" i="41"/>
  <c r="J75" i="41"/>
  <c r="L75" i="41"/>
  <c r="M75" i="41"/>
  <c r="N75" i="41"/>
  <c r="O75" i="41"/>
  <c r="P75" i="41"/>
  <c r="Q75" i="41"/>
  <c r="H79" i="41"/>
  <c r="B81" i="41"/>
  <c r="C81" i="41"/>
  <c r="D81" i="41"/>
  <c r="G81" i="41"/>
  <c r="H81" i="41"/>
  <c r="H82" i="41"/>
  <c r="J82" i="41"/>
  <c r="K82" i="41"/>
  <c r="L82" i="41"/>
  <c r="N82" i="41"/>
  <c r="P82" i="41"/>
  <c r="B36" i="38"/>
  <c r="D64" i="40"/>
  <c r="F36" i="38"/>
  <c r="G54" i="40"/>
  <c r="J36" i="38"/>
  <c r="O57" i="40"/>
  <c r="M51" i="40"/>
  <c r="N51" i="40"/>
  <c r="O51" i="40"/>
  <c r="P51" i="40"/>
  <c r="D52" i="40"/>
  <c r="E52" i="40"/>
  <c r="Q52" i="40"/>
  <c r="B53" i="40"/>
  <c r="E53" i="40"/>
  <c r="F53" i="40"/>
  <c r="G53" i="40"/>
  <c r="H53" i="40"/>
  <c r="I53" i="40"/>
  <c r="J53" i="40"/>
  <c r="K53" i="40"/>
  <c r="L53" i="40"/>
  <c r="O53" i="40"/>
  <c r="M54" i="40"/>
  <c r="N54" i="40"/>
  <c r="O54" i="40"/>
  <c r="P54" i="40"/>
  <c r="Q54" i="40"/>
  <c r="M56" i="40"/>
  <c r="O56" i="40"/>
  <c r="P56" i="40"/>
  <c r="Q56" i="40"/>
  <c r="E57" i="40"/>
  <c r="G57" i="40"/>
  <c r="N57" i="40"/>
  <c r="P57" i="40"/>
  <c r="Q57" i="40"/>
  <c r="B58" i="40"/>
  <c r="E58" i="40"/>
  <c r="F59" i="40"/>
  <c r="J59" i="40"/>
  <c r="L59" i="40"/>
  <c r="N59" i="40"/>
  <c r="Q59" i="40"/>
  <c r="M60" i="40"/>
  <c r="O60" i="40"/>
  <c r="P60" i="40"/>
  <c r="E61" i="40"/>
  <c r="N61" i="40"/>
  <c r="Q61" i="40"/>
  <c r="B62" i="40"/>
  <c r="C62" i="40"/>
  <c r="D62" i="40"/>
  <c r="E62" i="40"/>
  <c r="F62" i="40"/>
  <c r="G62" i="40"/>
  <c r="H62" i="40"/>
  <c r="I62" i="40"/>
  <c r="J62" i="40"/>
  <c r="K62" i="40"/>
  <c r="L62" i="40"/>
  <c r="M62" i="40"/>
  <c r="N62" i="40"/>
  <c r="Q62" i="40"/>
  <c r="M63" i="40"/>
  <c r="N63" i="40"/>
  <c r="O63" i="40"/>
  <c r="P63" i="40"/>
  <c r="Q63" i="40"/>
  <c r="N64" i="40"/>
  <c r="N65" i="40"/>
  <c r="P65" i="40"/>
  <c r="Q66" i="40"/>
  <c r="C67" i="40"/>
  <c r="D67" i="40"/>
  <c r="G67" i="40"/>
  <c r="N67" i="40"/>
  <c r="P67" i="40"/>
  <c r="Q67" i="40"/>
  <c r="C51" i="40"/>
  <c r="G52" i="40"/>
  <c r="H52" i="40"/>
  <c r="I52" i="40"/>
  <c r="K52" i="40"/>
  <c r="L52" i="40"/>
  <c r="M52" i="40"/>
  <c r="O52" i="40"/>
  <c r="P52" i="40"/>
  <c r="M53" i="40"/>
  <c r="P53" i="40"/>
  <c r="D55" i="40"/>
  <c r="E55" i="40"/>
  <c r="G55" i="40"/>
  <c r="O55" i="40"/>
  <c r="P55" i="40"/>
  <c r="O58" i="40"/>
  <c r="P58" i="40"/>
  <c r="D59" i="40"/>
  <c r="E59" i="40"/>
  <c r="G59" i="40"/>
  <c r="H59" i="40"/>
  <c r="I59" i="40"/>
  <c r="K59" i="40"/>
  <c r="M59" i="40"/>
  <c r="O59" i="40"/>
  <c r="P59" i="40"/>
  <c r="C60" i="40"/>
  <c r="G60" i="40"/>
  <c r="O61" i="40"/>
  <c r="P61" i="40"/>
  <c r="O62" i="40"/>
  <c r="P62" i="40"/>
  <c r="E63" i="40"/>
  <c r="M64" i="40"/>
  <c r="O64" i="40"/>
  <c r="P64" i="40"/>
  <c r="Q64" i="40"/>
  <c r="E65" i="40"/>
  <c r="H66" i="40"/>
  <c r="I66" i="40"/>
  <c r="K66" i="40"/>
  <c r="L66" i="40"/>
  <c r="M66" i="40"/>
  <c r="O66" i="40"/>
  <c r="P66" i="40"/>
  <c r="A3" i="39"/>
  <c r="J71" i="40"/>
  <c r="N71" i="40"/>
  <c r="Q72" i="39"/>
  <c r="E73" i="39"/>
  <c r="I73" i="39"/>
  <c r="L73" i="40"/>
  <c r="E74" i="39"/>
  <c r="E75" i="39"/>
  <c r="I77" i="39"/>
  <c r="B57" i="39"/>
  <c r="D57" i="39"/>
  <c r="E57" i="39"/>
  <c r="N57" i="39"/>
  <c r="P57" i="39"/>
  <c r="Q57" i="39"/>
  <c r="B58" i="39"/>
  <c r="C58" i="39"/>
  <c r="D58" i="39"/>
  <c r="E58" i="39"/>
  <c r="E78" i="39"/>
  <c r="I78" i="39"/>
  <c r="O78" i="40"/>
  <c r="P59" i="39"/>
  <c r="Q78" i="39"/>
  <c r="N60" i="39"/>
  <c r="Q60" i="39"/>
  <c r="B61" i="39"/>
  <c r="C61" i="39"/>
  <c r="D61" i="39"/>
  <c r="E61" i="39"/>
  <c r="N61" i="39"/>
  <c r="P61" i="39"/>
  <c r="I79" i="39"/>
  <c r="L62" i="39"/>
  <c r="Q79" i="39"/>
  <c r="N64" i="39"/>
  <c r="O64" i="39"/>
  <c r="P64" i="39"/>
  <c r="Q64" i="39"/>
  <c r="D65" i="39"/>
  <c r="E80" i="39"/>
  <c r="Q66" i="39"/>
  <c r="B82" i="40"/>
  <c r="E67" i="39"/>
  <c r="A48" i="39"/>
  <c r="D63" i="39"/>
  <c r="A69" i="39"/>
  <c r="E72" i="39"/>
  <c r="M73" i="39"/>
  <c r="I74" i="39"/>
  <c r="I75" i="39"/>
  <c r="M75" i="39"/>
  <c r="E76" i="39"/>
  <c r="I76" i="39"/>
  <c r="M76" i="39"/>
  <c r="E77" i="39"/>
  <c r="I82" i="39"/>
  <c r="K34" i="38"/>
  <c r="L34" i="38"/>
  <c r="O34" i="38"/>
  <c r="P34" i="38"/>
  <c r="E79" i="39"/>
  <c r="M77" i="39"/>
  <c r="G34" i="38"/>
  <c r="H34" i="38"/>
  <c r="M34" i="38"/>
  <c r="N36" i="38"/>
  <c r="F37" i="38"/>
  <c r="G37" i="38"/>
  <c r="H37" i="38"/>
  <c r="J37" i="38"/>
  <c r="J176" i="6" s="1"/>
  <c r="K37" i="38"/>
  <c r="O37" i="38"/>
  <c r="C51" i="37"/>
  <c r="F72" i="37"/>
  <c r="G51" i="37"/>
  <c r="I72" i="37"/>
  <c r="L72" i="37"/>
  <c r="N72" i="37"/>
  <c r="C52" i="37"/>
  <c r="G52" i="37"/>
  <c r="K52" i="37"/>
  <c r="L52" i="37"/>
  <c r="M52" i="37"/>
  <c r="O52" i="37"/>
  <c r="D74" i="37"/>
  <c r="F74" i="37"/>
  <c r="G53" i="37"/>
  <c r="I74" i="37"/>
  <c r="K53" i="37"/>
  <c r="O53" i="37"/>
  <c r="H54" i="37"/>
  <c r="I54" i="37"/>
  <c r="P54" i="37"/>
  <c r="J55" i="37"/>
  <c r="N55" i="37"/>
  <c r="Q55" i="37"/>
  <c r="G56" i="37"/>
  <c r="H56" i="37"/>
  <c r="N56" i="37"/>
  <c r="J57" i="37"/>
  <c r="K57" i="37"/>
  <c r="L57" i="37"/>
  <c r="M57" i="37"/>
  <c r="N57" i="37"/>
  <c r="O57" i="37"/>
  <c r="P57" i="37"/>
  <c r="Q57" i="37"/>
  <c r="B58" i="37"/>
  <c r="C58" i="37"/>
  <c r="D58" i="37"/>
  <c r="F58" i="37"/>
  <c r="J58" i="37"/>
  <c r="K58" i="37"/>
  <c r="L58" i="37"/>
  <c r="M58" i="37"/>
  <c r="N58" i="37"/>
  <c r="O58" i="37"/>
  <c r="P58" i="37"/>
  <c r="Q58" i="37"/>
  <c r="B59" i="37"/>
  <c r="C59" i="37"/>
  <c r="D59" i="37"/>
  <c r="E59" i="37"/>
  <c r="G59" i="37"/>
  <c r="H59" i="37"/>
  <c r="J59" i="37"/>
  <c r="L59" i="37"/>
  <c r="M59" i="37"/>
  <c r="N59" i="37"/>
  <c r="O59" i="37"/>
  <c r="P59" i="37"/>
  <c r="B60" i="37"/>
  <c r="G60" i="37"/>
  <c r="H60" i="37"/>
  <c r="I60" i="37"/>
  <c r="J60" i="37"/>
  <c r="K60" i="37"/>
  <c r="L60" i="37"/>
  <c r="M60" i="37"/>
  <c r="N60" i="37"/>
  <c r="O60" i="37"/>
  <c r="P60" i="37"/>
  <c r="Q60" i="37"/>
  <c r="B61" i="37"/>
  <c r="C61" i="37"/>
  <c r="D61" i="37"/>
  <c r="E61" i="37"/>
  <c r="F61" i="37"/>
  <c r="G61" i="37"/>
  <c r="H61" i="37"/>
  <c r="I61" i="37"/>
  <c r="J61" i="37"/>
  <c r="K61" i="37"/>
  <c r="L61" i="37"/>
  <c r="M61" i="37"/>
  <c r="N61" i="37"/>
  <c r="B62" i="37"/>
  <c r="C62" i="37"/>
  <c r="D62" i="37"/>
  <c r="E62" i="37"/>
  <c r="F62" i="37"/>
  <c r="J62" i="37"/>
  <c r="N62" i="37"/>
  <c r="B63" i="37"/>
  <c r="F63" i="37"/>
  <c r="G63" i="37"/>
  <c r="H63" i="37"/>
  <c r="B64" i="37"/>
  <c r="C64" i="37"/>
  <c r="D64" i="37"/>
  <c r="E64" i="37"/>
  <c r="F64" i="37"/>
  <c r="G64" i="37"/>
  <c r="H64" i="37"/>
  <c r="I64" i="37"/>
  <c r="J64" i="37"/>
  <c r="K64" i="37"/>
  <c r="L64" i="37"/>
  <c r="M64" i="37"/>
  <c r="N64" i="37"/>
  <c r="O64" i="37"/>
  <c r="H65" i="37"/>
  <c r="B66" i="37"/>
  <c r="C81" i="37"/>
  <c r="D81" i="37"/>
  <c r="E81" i="37"/>
  <c r="F66" i="37"/>
  <c r="G81" i="37"/>
  <c r="H81" i="37"/>
  <c r="I81" i="37"/>
  <c r="N66" i="37"/>
  <c r="O81" i="37"/>
  <c r="Q81" i="37"/>
  <c r="B67" i="37"/>
  <c r="C67" i="37"/>
  <c r="E67" i="37"/>
  <c r="F67" i="37"/>
  <c r="G82" i="37"/>
  <c r="H67" i="37"/>
  <c r="I82" i="37"/>
  <c r="K82" i="37"/>
  <c r="L82" i="37"/>
  <c r="M67" i="37"/>
  <c r="N67" i="37"/>
  <c r="O67" i="37"/>
  <c r="P67" i="37"/>
  <c r="Q67" i="37"/>
  <c r="I51" i="37"/>
  <c r="N51" i="37"/>
  <c r="P51" i="37"/>
  <c r="Q51" i="37"/>
  <c r="D52" i="37"/>
  <c r="H52" i="37"/>
  <c r="I52" i="37"/>
  <c r="H53" i="37"/>
  <c r="L53" i="37"/>
  <c r="M53" i="37"/>
  <c r="P53" i="37"/>
  <c r="O54" i="37"/>
  <c r="Q54" i="37"/>
  <c r="G55" i="37"/>
  <c r="H55" i="37"/>
  <c r="K55" i="37"/>
  <c r="L55" i="37"/>
  <c r="M55" i="37"/>
  <c r="O55" i="37"/>
  <c r="P55" i="37"/>
  <c r="P56" i="37"/>
  <c r="H57" i="37"/>
  <c r="E58" i="37"/>
  <c r="G58" i="37"/>
  <c r="H58" i="37"/>
  <c r="I58" i="37"/>
  <c r="I59" i="37"/>
  <c r="K59" i="37"/>
  <c r="Q59" i="37"/>
  <c r="O61" i="37"/>
  <c r="P61" i="37"/>
  <c r="Q61" i="37"/>
  <c r="G62" i="37"/>
  <c r="H62" i="37"/>
  <c r="K62" i="37"/>
  <c r="L62" i="37"/>
  <c r="M62" i="37"/>
  <c r="O62" i="37"/>
  <c r="P62" i="37"/>
  <c r="Q62" i="37"/>
  <c r="P63" i="37"/>
  <c r="P64" i="37"/>
  <c r="Q64" i="37"/>
  <c r="G66" i="37"/>
  <c r="H66" i="37"/>
  <c r="I66" i="37"/>
  <c r="O66" i="37"/>
  <c r="P66" i="37"/>
  <c r="Q66" i="37"/>
  <c r="D67" i="37"/>
  <c r="G67" i="37"/>
  <c r="P72" i="37"/>
  <c r="Q72" i="37"/>
  <c r="C73" i="37"/>
  <c r="D73" i="37"/>
  <c r="G73" i="37"/>
  <c r="H73" i="37"/>
  <c r="I73" i="37"/>
  <c r="G74" i="37"/>
  <c r="H74" i="37"/>
  <c r="K74" i="37"/>
  <c r="L74" i="37"/>
  <c r="M74" i="37"/>
  <c r="O74" i="37"/>
  <c r="P74" i="37"/>
  <c r="H75" i="37"/>
  <c r="I75" i="37"/>
  <c r="O75" i="37"/>
  <c r="Q75" i="37"/>
  <c r="I76" i="37"/>
  <c r="B81" i="37"/>
  <c r="N81" i="37"/>
  <c r="P81" i="37"/>
  <c r="B82" i="37"/>
  <c r="D82" i="37"/>
  <c r="E82" i="37"/>
  <c r="F82" i="37"/>
  <c r="M82" i="37"/>
  <c r="N82" i="37"/>
  <c r="P82" i="37"/>
  <c r="Q82" i="37"/>
  <c r="E56" i="36"/>
  <c r="I36" i="34"/>
  <c r="M51" i="36"/>
  <c r="M52" i="36"/>
  <c r="O52" i="36"/>
  <c r="B53" i="36"/>
  <c r="C53" i="36"/>
  <c r="I53" i="36"/>
  <c r="M53" i="36"/>
  <c r="N53" i="36"/>
  <c r="I54" i="36"/>
  <c r="K54" i="36"/>
  <c r="K55" i="36"/>
  <c r="M55" i="36"/>
  <c r="N55" i="36"/>
  <c r="I56" i="36"/>
  <c r="J77" i="36"/>
  <c r="M56" i="36"/>
  <c r="K57" i="36"/>
  <c r="M58" i="36"/>
  <c r="N58" i="36"/>
  <c r="Q58" i="36"/>
  <c r="B59" i="36"/>
  <c r="C59" i="36"/>
  <c r="E59" i="36"/>
  <c r="G59" i="36"/>
  <c r="I59" i="36"/>
  <c r="K59" i="36"/>
  <c r="H60" i="36"/>
  <c r="I60" i="36"/>
  <c r="K60" i="36"/>
  <c r="L60" i="36"/>
  <c r="M60" i="36"/>
  <c r="N60" i="36"/>
  <c r="Q60" i="36"/>
  <c r="Q61" i="36"/>
  <c r="C62" i="36"/>
  <c r="E62" i="36"/>
  <c r="G62" i="36"/>
  <c r="I62" i="36"/>
  <c r="J62" i="36"/>
  <c r="K62" i="36"/>
  <c r="M62" i="36"/>
  <c r="O62" i="36"/>
  <c r="M63" i="36"/>
  <c r="P63" i="36"/>
  <c r="Q63" i="36"/>
  <c r="H64" i="36"/>
  <c r="I64" i="36"/>
  <c r="J64" i="36"/>
  <c r="K64" i="36"/>
  <c r="L64" i="36"/>
  <c r="M64" i="36"/>
  <c r="N64" i="36"/>
  <c r="O64" i="36"/>
  <c r="P64" i="36"/>
  <c r="Q64" i="36"/>
  <c r="M65" i="36"/>
  <c r="Q65" i="36"/>
  <c r="I66" i="36"/>
  <c r="K66" i="36"/>
  <c r="M66" i="36"/>
  <c r="O66" i="36"/>
  <c r="Q66" i="36"/>
  <c r="Q67" i="36"/>
  <c r="I57" i="36"/>
  <c r="I61" i="36"/>
  <c r="Q62" i="36"/>
  <c r="I65" i="36"/>
  <c r="A3" i="35"/>
  <c r="H71" i="37"/>
  <c r="I56" i="35"/>
  <c r="K56" i="35"/>
  <c r="O56" i="35"/>
  <c r="P71" i="37"/>
  <c r="B72" i="36"/>
  <c r="C51" i="35"/>
  <c r="E51" i="35"/>
  <c r="G51" i="35"/>
  <c r="E52" i="35"/>
  <c r="G52" i="35"/>
  <c r="I52" i="35"/>
  <c r="J73" i="36"/>
  <c r="K52" i="35"/>
  <c r="C53" i="35"/>
  <c r="E53" i="35"/>
  <c r="I53" i="35"/>
  <c r="B76" i="36"/>
  <c r="C55" i="35"/>
  <c r="E55" i="35"/>
  <c r="G55" i="35"/>
  <c r="I55" i="35"/>
  <c r="B77" i="35"/>
  <c r="C56" i="35"/>
  <c r="C57" i="35"/>
  <c r="D57" i="35"/>
  <c r="E57" i="35"/>
  <c r="F57" i="35"/>
  <c r="G57" i="35"/>
  <c r="H57" i="35"/>
  <c r="I57" i="35"/>
  <c r="K57" i="35"/>
  <c r="L57" i="35"/>
  <c r="B58" i="35"/>
  <c r="C58" i="35"/>
  <c r="D58" i="35"/>
  <c r="E58" i="35"/>
  <c r="F58" i="35"/>
  <c r="G58" i="35"/>
  <c r="H58" i="35"/>
  <c r="I58" i="35"/>
  <c r="K58" i="35"/>
  <c r="L58" i="35"/>
  <c r="O58" i="35"/>
  <c r="E59" i="35"/>
  <c r="I59" i="35"/>
  <c r="J78" i="35"/>
  <c r="K59" i="35"/>
  <c r="M59" i="35"/>
  <c r="N78" i="36"/>
  <c r="O59" i="35"/>
  <c r="Q78" i="37"/>
  <c r="B60" i="35"/>
  <c r="C60" i="35"/>
  <c r="D60" i="35"/>
  <c r="F60" i="35"/>
  <c r="H60" i="35"/>
  <c r="Q60" i="35"/>
  <c r="D61" i="35"/>
  <c r="E61" i="35"/>
  <c r="F61" i="35"/>
  <c r="G61" i="35"/>
  <c r="H61" i="35"/>
  <c r="I61" i="35"/>
  <c r="K61" i="35"/>
  <c r="L61" i="35"/>
  <c r="C62" i="35"/>
  <c r="I62" i="35"/>
  <c r="M62" i="35"/>
  <c r="Q62" i="35"/>
  <c r="B63" i="35"/>
  <c r="C63" i="35"/>
  <c r="D63" i="35"/>
  <c r="E63" i="35"/>
  <c r="F63" i="35"/>
  <c r="G63" i="35"/>
  <c r="H63" i="35"/>
  <c r="Q63" i="35"/>
  <c r="B64" i="35"/>
  <c r="C64" i="35"/>
  <c r="D64" i="35"/>
  <c r="F64" i="35"/>
  <c r="H64" i="35"/>
  <c r="Q64" i="35"/>
  <c r="C65" i="35"/>
  <c r="E65" i="35"/>
  <c r="G65" i="35"/>
  <c r="K65" i="35"/>
  <c r="C66" i="35"/>
  <c r="G66" i="35"/>
  <c r="Q66" i="35"/>
  <c r="E67" i="35"/>
  <c r="G67" i="35"/>
  <c r="I67" i="35"/>
  <c r="K67" i="35"/>
  <c r="A48" i="35"/>
  <c r="G53" i="35"/>
  <c r="K53" i="35"/>
  <c r="M53" i="35"/>
  <c r="O53" i="35"/>
  <c r="Q53" i="35"/>
  <c r="C54" i="35"/>
  <c r="E54" i="35"/>
  <c r="G54" i="35"/>
  <c r="I54" i="35"/>
  <c r="K55" i="35"/>
  <c r="M55" i="35"/>
  <c r="O55" i="35"/>
  <c r="G56" i="35"/>
  <c r="G59" i="35"/>
  <c r="E60" i="35"/>
  <c r="G60" i="35"/>
  <c r="I60" i="35"/>
  <c r="K60" i="35"/>
  <c r="M60" i="35"/>
  <c r="O60" i="35"/>
  <c r="C61" i="35"/>
  <c r="E62" i="35"/>
  <c r="G62" i="35"/>
  <c r="K62" i="35"/>
  <c r="O62" i="35"/>
  <c r="I63" i="35"/>
  <c r="O63" i="35"/>
  <c r="E64" i="35"/>
  <c r="G64" i="35"/>
  <c r="E66" i="35"/>
  <c r="O66" i="35"/>
  <c r="C67" i="35"/>
  <c r="A69" i="35"/>
  <c r="N75" i="35"/>
  <c r="I34" i="34"/>
  <c r="M34" i="34"/>
  <c r="O34" i="34"/>
  <c r="Q34" i="34"/>
  <c r="B75" i="35"/>
  <c r="N77" i="35"/>
  <c r="C34" i="34"/>
  <c r="G34" i="34"/>
  <c r="H34" i="34"/>
  <c r="J35" i="34"/>
  <c r="N35" i="34"/>
  <c r="H37" i="34"/>
  <c r="H35" i="34"/>
  <c r="K35" i="34"/>
  <c r="O35" i="34"/>
  <c r="P35" i="34"/>
  <c r="L37" i="34"/>
  <c r="G90" i="33"/>
  <c r="I90" i="33"/>
  <c r="E113" i="33"/>
  <c r="I113" i="33"/>
  <c r="K113" i="33"/>
  <c r="M113" i="33"/>
  <c r="O113" i="33"/>
  <c r="Q113" i="33"/>
  <c r="M85" i="33"/>
  <c r="E86" i="33"/>
  <c r="G86" i="33"/>
  <c r="I86" i="33"/>
  <c r="K86" i="33"/>
  <c r="M86" i="33"/>
  <c r="E87" i="33"/>
  <c r="G87" i="33"/>
  <c r="K116" i="33"/>
  <c r="M116" i="33"/>
  <c r="O116" i="33"/>
  <c r="Q116" i="33"/>
  <c r="B88" i="33"/>
  <c r="N88" i="33"/>
  <c r="O88" i="33"/>
  <c r="F89" i="33"/>
  <c r="G89" i="33"/>
  <c r="I89" i="33"/>
  <c r="K89" i="33"/>
  <c r="L89" i="33"/>
  <c r="M89" i="33"/>
  <c r="N89" i="33"/>
  <c r="M90" i="33"/>
  <c r="N90" i="33"/>
  <c r="O90" i="33"/>
  <c r="P90" i="33"/>
  <c r="Q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O91" i="33"/>
  <c r="P91" i="33"/>
  <c r="Q91" i="33"/>
  <c r="B92" i="33"/>
  <c r="C92" i="33"/>
  <c r="D92" i="33"/>
  <c r="E92" i="33"/>
  <c r="F92" i="33"/>
  <c r="G92" i="33"/>
  <c r="H92" i="33"/>
  <c r="I92" i="33"/>
  <c r="J92" i="33"/>
  <c r="K92" i="33"/>
  <c r="L92" i="33"/>
  <c r="M92" i="33"/>
  <c r="N92" i="33"/>
  <c r="O92" i="33"/>
  <c r="P92" i="33"/>
  <c r="Q92" i="33"/>
  <c r="F93" i="33"/>
  <c r="G93" i="33"/>
  <c r="I93" i="33"/>
  <c r="K93" i="33"/>
  <c r="L93" i="33"/>
  <c r="N93" i="33"/>
  <c r="N94" i="33"/>
  <c r="O94" i="33"/>
  <c r="P94" i="33"/>
  <c r="Q94" i="33"/>
  <c r="B95" i="33"/>
  <c r="C95" i="33"/>
  <c r="D95" i="33"/>
  <c r="E95" i="33"/>
  <c r="F95" i="33"/>
  <c r="G95" i="33"/>
  <c r="H95" i="33"/>
  <c r="I95" i="33"/>
  <c r="J95" i="33"/>
  <c r="L95" i="33"/>
  <c r="N95" i="33"/>
  <c r="O95" i="33"/>
  <c r="P95" i="33"/>
  <c r="B96" i="33"/>
  <c r="C96" i="33"/>
  <c r="D96" i="33"/>
  <c r="E96" i="33"/>
  <c r="F96" i="33"/>
  <c r="G96" i="33"/>
  <c r="H96" i="33"/>
  <c r="I96" i="33"/>
  <c r="J96" i="33"/>
  <c r="K96" i="33"/>
  <c r="L96" i="33"/>
  <c r="M96" i="33"/>
  <c r="N96" i="33"/>
  <c r="P96" i="33"/>
  <c r="Q96" i="33"/>
  <c r="F97" i="33"/>
  <c r="G97" i="33"/>
  <c r="I97" i="33"/>
  <c r="K97" i="33"/>
  <c r="L97" i="33"/>
  <c r="M97" i="33"/>
  <c r="O97" i="33"/>
  <c r="P97" i="33"/>
  <c r="Q97" i="33"/>
  <c r="C98" i="33"/>
  <c r="E98" i="33"/>
  <c r="H98" i="33"/>
  <c r="J98" i="33"/>
  <c r="L98" i="33"/>
  <c r="N98" i="33"/>
  <c r="P98" i="33"/>
  <c r="F99" i="33"/>
  <c r="G99" i="33"/>
  <c r="I99" i="33"/>
  <c r="L99" i="33"/>
  <c r="N99" i="33"/>
  <c r="O99" i="33"/>
  <c r="G100" i="33"/>
  <c r="H100" i="33"/>
  <c r="K100" i="33"/>
  <c r="L100" i="33"/>
  <c r="M100" i="33"/>
  <c r="N100" i="33"/>
  <c r="O100" i="33"/>
  <c r="P100" i="33"/>
  <c r="Q100" i="33"/>
  <c r="B101" i="33"/>
  <c r="C101" i="33"/>
  <c r="D101" i="33"/>
  <c r="E101" i="33"/>
  <c r="F101" i="33"/>
  <c r="H101" i="33"/>
  <c r="I101" i="33"/>
  <c r="J101" i="33"/>
  <c r="L101" i="33"/>
  <c r="M101" i="33"/>
  <c r="N101" i="33"/>
  <c r="P101" i="33"/>
  <c r="Q101" i="33"/>
  <c r="B102" i="33"/>
  <c r="D102" i="33"/>
  <c r="E102" i="33"/>
  <c r="F102" i="33"/>
  <c r="G102" i="33"/>
  <c r="H102" i="33"/>
  <c r="I102" i="33"/>
  <c r="J102" i="33"/>
  <c r="K102" i="33"/>
  <c r="L102" i="33"/>
  <c r="M102" i="33"/>
  <c r="N102" i="33"/>
  <c r="O102" i="33"/>
  <c r="P102" i="33"/>
  <c r="Q102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O103" i="33"/>
  <c r="P103" i="33"/>
  <c r="Q103" i="33"/>
  <c r="H104" i="33"/>
  <c r="J104" i="33"/>
  <c r="L104" i="33"/>
  <c r="M104" i="33"/>
  <c r="N104" i="33"/>
  <c r="O104" i="33"/>
  <c r="P104" i="33"/>
  <c r="Q104" i="33"/>
  <c r="F105" i="33"/>
  <c r="G105" i="33"/>
  <c r="H105" i="33"/>
  <c r="I105" i="33"/>
  <c r="L105" i="33"/>
  <c r="N105" i="33"/>
  <c r="K106" i="33"/>
  <c r="M106" i="33"/>
  <c r="N106" i="33"/>
  <c r="O106" i="33"/>
  <c r="P106" i="33"/>
  <c r="Q106" i="33"/>
  <c r="B107" i="33"/>
  <c r="C107" i="33"/>
  <c r="D107" i="33"/>
  <c r="E107" i="33"/>
  <c r="F107" i="33"/>
  <c r="G107" i="33"/>
  <c r="H107" i="33"/>
  <c r="I107" i="33"/>
  <c r="J107" i="33"/>
  <c r="K107" i="33"/>
  <c r="L107" i="33"/>
  <c r="M107" i="33"/>
  <c r="N107" i="33"/>
  <c r="O107" i="33"/>
  <c r="P107" i="33"/>
  <c r="C123" i="33"/>
  <c r="K123" i="33"/>
  <c r="M123" i="33"/>
  <c r="C84" i="33"/>
  <c r="E84" i="33"/>
  <c r="I84" i="33"/>
  <c r="K84" i="33"/>
  <c r="M84" i="33"/>
  <c r="O84" i="33"/>
  <c r="Q84" i="33"/>
  <c r="C85" i="33"/>
  <c r="E85" i="33"/>
  <c r="G85" i="33"/>
  <c r="I85" i="33"/>
  <c r="K85" i="33"/>
  <c r="O86" i="33"/>
  <c r="Q86" i="33"/>
  <c r="C87" i="33"/>
  <c r="K87" i="33"/>
  <c r="M87" i="33"/>
  <c r="O87" i="33"/>
  <c r="Q87" i="33"/>
  <c r="C88" i="33"/>
  <c r="G88" i="33"/>
  <c r="K88" i="33"/>
  <c r="M88" i="33"/>
  <c r="Q88" i="33"/>
  <c r="O89" i="33"/>
  <c r="Q89" i="33"/>
  <c r="E90" i="33"/>
  <c r="K90" i="33"/>
  <c r="M93" i="33"/>
  <c r="O93" i="33"/>
  <c r="Q93" i="33"/>
  <c r="C94" i="33"/>
  <c r="E94" i="33"/>
  <c r="G94" i="33"/>
  <c r="I94" i="33"/>
  <c r="K94" i="33"/>
  <c r="M94" i="33"/>
  <c r="K95" i="33"/>
  <c r="M95" i="33"/>
  <c r="Q95" i="33"/>
  <c r="O96" i="33"/>
  <c r="G98" i="33"/>
  <c r="I98" i="33"/>
  <c r="K98" i="33"/>
  <c r="M98" i="33"/>
  <c r="O98" i="33"/>
  <c r="Q98" i="33"/>
  <c r="K99" i="33"/>
  <c r="M99" i="33"/>
  <c r="Q99" i="33"/>
  <c r="I100" i="33"/>
  <c r="G101" i="33"/>
  <c r="K101" i="33"/>
  <c r="O101" i="33"/>
  <c r="C102" i="33"/>
  <c r="E104" i="33"/>
  <c r="G104" i="33"/>
  <c r="I104" i="33"/>
  <c r="K104" i="33"/>
  <c r="K105" i="33"/>
  <c r="M105" i="33"/>
  <c r="O105" i="33"/>
  <c r="Q105" i="33"/>
  <c r="C106" i="33"/>
  <c r="Q107" i="33"/>
  <c r="C108" i="33"/>
  <c r="E108" i="33"/>
  <c r="G108" i="33"/>
  <c r="I108" i="33"/>
  <c r="C113" i="33"/>
  <c r="C114" i="33"/>
  <c r="E114" i="33"/>
  <c r="G114" i="33"/>
  <c r="I114" i="33"/>
  <c r="K114" i="33"/>
  <c r="M114" i="33"/>
  <c r="I115" i="33"/>
  <c r="K115" i="33"/>
  <c r="M115" i="33"/>
  <c r="O115" i="33"/>
  <c r="Q115" i="33"/>
  <c r="C116" i="33"/>
  <c r="E116" i="33"/>
  <c r="E123" i="33"/>
  <c r="G123" i="33"/>
  <c r="I123" i="33"/>
  <c r="E97" i="32"/>
  <c r="G97" i="32"/>
  <c r="H97" i="32"/>
  <c r="J91" i="32"/>
  <c r="L90" i="32"/>
  <c r="M91" i="32"/>
  <c r="N108" i="32"/>
  <c r="C85" i="32"/>
  <c r="D85" i="32"/>
  <c r="E85" i="32"/>
  <c r="F85" i="32"/>
  <c r="O85" i="32"/>
  <c r="G86" i="32"/>
  <c r="H86" i="32"/>
  <c r="I86" i="32"/>
  <c r="J86" i="32"/>
  <c r="L86" i="32"/>
  <c r="M86" i="32"/>
  <c r="B88" i="32"/>
  <c r="C88" i="32"/>
  <c r="D88" i="32"/>
  <c r="E88" i="32"/>
  <c r="F88" i="32"/>
  <c r="O88" i="32"/>
  <c r="Q88" i="32"/>
  <c r="M89" i="32"/>
  <c r="C90" i="32"/>
  <c r="D90" i="32"/>
  <c r="E90" i="32"/>
  <c r="F90" i="32"/>
  <c r="C91" i="32"/>
  <c r="D91" i="32"/>
  <c r="F91" i="32"/>
  <c r="L91" i="32"/>
  <c r="N91" i="32"/>
  <c r="C92" i="32"/>
  <c r="D92" i="32"/>
  <c r="E92" i="32"/>
  <c r="F92" i="32"/>
  <c r="G92" i="32"/>
  <c r="H92" i="32"/>
  <c r="I92" i="32"/>
  <c r="J92" i="32"/>
  <c r="L92" i="32"/>
  <c r="O93" i="32"/>
  <c r="Q93" i="32"/>
  <c r="B94" i="32"/>
  <c r="C94" i="32"/>
  <c r="D94" i="32"/>
  <c r="E94" i="32"/>
  <c r="F94" i="32"/>
  <c r="N94" i="32"/>
  <c r="Q94" i="32"/>
  <c r="B95" i="32"/>
  <c r="C95" i="32"/>
  <c r="D95" i="32"/>
  <c r="E95" i="32"/>
  <c r="F95" i="32"/>
  <c r="O95" i="32"/>
  <c r="Q95" i="32"/>
  <c r="B96" i="32"/>
  <c r="C96" i="32"/>
  <c r="D96" i="32"/>
  <c r="E96" i="32"/>
  <c r="F96" i="32"/>
  <c r="G96" i="32"/>
  <c r="H96" i="32"/>
  <c r="J96" i="32"/>
  <c r="M96" i="32"/>
  <c r="N96" i="32"/>
  <c r="D97" i="32"/>
  <c r="F97" i="32"/>
  <c r="I97" i="32"/>
  <c r="O97" i="32"/>
  <c r="P97" i="32"/>
  <c r="Q97" i="32"/>
  <c r="C98" i="32"/>
  <c r="D98" i="32"/>
  <c r="E98" i="32"/>
  <c r="F98" i="32"/>
  <c r="G98" i="32"/>
  <c r="H98" i="32"/>
  <c r="I98" i="32"/>
  <c r="J98" i="32"/>
  <c r="L98" i="32"/>
  <c r="O99" i="32"/>
  <c r="P99" i="32"/>
  <c r="Q99" i="32"/>
  <c r="B101" i="32"/>
  <c r="C101" i="32"/>
  <c r="D101" i="32"/>
  <c r="N101" i="32"/>
  <c r="Q101" i="32"/>
  <c r="I102" i="32"/>
  <c r="O102" i="32"/>
  <c r="P102" i="32"/>
  <c r="C103" i="32"/>
  <c r="D103" i="32"/>
  <c r="B104" i="32"/>
  <c r="C104" i="32"/>
  <c r="D104" i="32"/>
  <c r="E104" i="32"/>
  <c r="F104" i="32"/>
  <c r="G104" i="32"/>
  <c r="H104" i="32"/>
  <c r="I104" i="32"/>
  <c r="J104" i="32"/>
  <c r="L104" i="32"/>
  <c r="J105" i="32"/>
  <c r="M105" i="32"/>
  <c r="N105" i="32"/>
  <c r="O105" i="32"/>
  <c r="P105" i="32"/>
  <c r="Q105" i="32"/>
  <c r="B106" i="32"/>
  <c r="C106" i="32"/>
  <c r="D106" i="32"/>
  <c r="E106" i="32"/>
  <c r="F106" i="32"/>
  <c r="O107" i="32"/>
  <c r="P107" i="32"/>
  <c r="Q107" i="32"/>
  <c r="B108" i="32"/>
  <c r="C108" i="32"/>
  <c r="D108" i="32"/>
  <c r="E108" i="32"/>
  <c r="F108" i="32"/>
  <c r="F84" i="32"/>
  <c r="I84" i="32"/>
  <c r="J84" i="32"/>
  <c r="B85" i="32"/>
  <c r="H85" i="32"/>
  <c r="B86" i="32"/>
  <c r="C86" i="32"/>
  <c r="D86" i="32"/>
  <c r="E86" i="32"/>
  <c r="F86" i="32"/>
  <c r="G88" i="32"/>
  <c r="H88" i="32"/>
  <c r="I88" i="32"/>
  <c r="J88" i="32"/>
  <c r="L88" i="32"/>
  <c r="M88" i="32"/>
  <c r="N88" i="32"/>
  <c r="P88" i="32"/>
  <c r="C89" i="32"/>
  <c r="D89" i="32"/>
  <c r="J89" i="32"/>
  <c r="O91" i="32"/>
  <c r="P91" i="32"/>
  <c r="Q91" i="32"/>
  <c r="B92" i="32"/>
  <c r="C93" i="32"/>
  <c r="D93" i="32"/>
  <c r="E93" i="32"/>
  <c r="G93" i="32"/>
  <c r="H93" i="32"/>
  <c r="I93" i="32"/>
  <c r="J93" i="32"/>
  <c r="L93" i="32"/>
  <c r="M93" i="32"/>
  <c r="N93" i="32"/>
  <c r="P93" i="32"/>
  <c r="G95" i="32"/>
  <c r="H95" i="32"/>
  <c r="I95" i="32"/>
  <c r="J95" i="32"/>
  <c r="P95" i="32"/>
  <c r="O96" i="32"/>
  <c r="P96" i="32"/>
  <c r="Q96" i="32"/>
  <c r="B97" i="32"/>
  <c r="C97" i="32"/>
  <c r="Q98" i="32"/>
  <c r="E99" i="32"/>
  <c r="F99" i="32"/>
  <c r="G99" i="32"/>
  <c r="H99" i="32"/>
  <c r="B100" i="32"/>
  <c r="E100" i="32"/>
  <c r="I100" i="32"/>
  <c r="B102" i="32"/>
  <c r="C102" i="32"/>
  <c r="D102" i="32"/>
  <c r="E102" i="32"/>
  <c r="F102" i="32"/>
  <c r="H102" i="32"/>
  <c r="F105" i="32"/>
  <c r="I105" i="32"/>
  <c r="B107" i="32"/>
  <c r="C107" i="32"/>
  <c r="D107" i="32"/>
  <c r="E107" i="32"/>
  <c r="F107" i="32"/>
  <c r="G107" i="32"/>
  <c r="C100" i="31"/>
  <c r="D97" i="31"/>
  <c r="I103" i="31"/>
  <c r="N103" i="31"/>
  <c r="O112" i="33"/>
  <c r="I113" i="32"/>
  <c r="M113" i="32"/>
  <c r="O84" i="31"/>
  <c r="P84" i="31"/>
  <c r="Q113" i="32"/>
  <c r="B114" i="31"/>
  <c r="C85" i="31"/>
  <c r="N85" i="31"/>
  <c r="O85" i="31"/>
  <c r="P85" i="31"/>
  <c r="Q85" i="31"/>
  <c r="C86" i="31"/>
  <c r="D86" i="31"/>
  <c r="E86" i="31"/>
  <c r="F86" i="31"/>
  <c r="I115" i="32"/>
  <c r="K86" i="31"/>
  <c r="L86" i="31"/>
  <c r="O86" i="31"/>
  <c r="Q115" i="32"/>
  <c r="H87" i="31"/>
  <c r="N87" i="31"/>
  <c r="O87" i="31"/>
  <c r="P87" i="31"/>
  <c r="B88" i="31"/>
  <c r="C88" i="31"/>
  <c r="D88" i="31"/>
  <c r="M117" i="33"/>
  <c r="M89" i="31"/>
  <c r="N89" i="31"/>
  <c r="P89" i="31"/>
  <c r="Q118" i="33"/>
  <c r="B90" i="31"/>
  <c r="D90" i="31"/>
  <c r="O90" i="31"/>
  <c r="P90" i="31"/>
  <c r="Q90" i="31"/>
  <c r="B91" i="31"/>
  <c r="C91" i="31"/>
  <c r="D91" i="31"/>
  <c r="O91" i="31"/>
  <c r="P91" i="31"/>
  <c r="Q91" i="31"/>
  <c r="B92" i="31"/>
  <c r="D92" i="31"/>
  <c r="E92" i="31"/>
  <c r="F92" i="31"/>
  <c r="K92" i="31"/>
  <c r="L92" i="31"/>
  <c r="N92" i="31"/>
  <c r="H93" i="31"/>
  <c r="I93" i="31"/>
  <c r="M93" i="31"/>
  <c r="N93" i="31"/>
  <c r="O119" i="33"/>
  <c r="P93" i="31"/>
  <c r="Q93" i="31"/>
  <c r="B94" i="31"/>
  <c r="D94" i="31"/>
  <c r="O94" i="31"/>
  <c r="P94" i="31"/>
  <c r="Q94" i="31"/>
  <c r="B95" i="31"/>
  <c r="C95" i="31"/>
  <c r="D95" i="31"/>
  <c r="H96" i="31"/>
  <c r="K96" i="31"/>
  <c r="L96" i="31"/>
  <c r="N96" i="31"/>
  <c r="H97" i="31"/>
  <c r="K120" i="33"/>
  <c r="M97" i="31"/>
  <c r="N97" i="31"/>
  <c r="O120" i="33"/>
  <c r="P97" i="31"/>
  <c r="Q97" i="31"/>
  <c r="C121" i="33"/>
  <c r="E121" i="33"/>
  <c r="G121" i="33"/>
  <c r="K98" i="31"/>
  <c r="L98" i="31"/>
  <c r="N98" i="31"/>
  <c r="H99" i="31"/>
  <c r="N99" i="31"/>
  <c r="M100" i="31"/>
  <c r="N100" i="31"/>
  <c r="O100" i="31"/>
  <c r="P100" i="31"/>
  <c r="Q100" i="31"/>
  <c r="B101" i="31"/>
  <c r="D101" i="31"/>
  <c r="H101" i="31"/>
  <c r="I101" i="31"/>
  <c r="J101" i="31"/>
  <c r="K101" i="31"/>
  <c r="L101" i="31"/>
  <c r="N101" i="31"/>
  <c r="P102" i="31"/>
  <c r="Q102" i="31"/>
  <c r="C103" i="31"/>
  <c r="D103" i="31"/>
  <c r="O103" i="31"/>
  <c r="P103" i="31"/>
  <c r="Q103" i="31"/>
  <c r="B104" i="31"/>
  <c r="C122" i="33"/>
  <c r="D104" i="31"/>
  <c r="F104" i="31"/>
  <c r="G122" i="33"/>
  <c r="K104" i="31"/>
  <c r="L104" i="31"/>
  <c r="Q122" i="32"/>
  <c r="M105" i="31"/>
  <c r="N105" i="31"/>
  <c r="O105" i="31"/>
  <c r="P105" i="31"/>
  <c r="Q105" i="31"/>
  <c r="B106" i="31"/>
  <c r="D106" i="31"/>
  <c r="H107" i="31"/>
  <c r="I107" i="31"/>
  <c r="M107" i="31"/>
  <c r="N107" i="31"/>
  <c r="O107" i="31"/>
  <c r="P107" i="31"/>
  <c r="Q107" i="31"/>
  <c r="D108" i="31"/>
  <c r="M123" i="32"/>
  <c r="N108" i="31"/>
  <c r="O108" i="31"/>
  <c r="P108" i="31"/>
  <c r="B84" i="31"/>
  <c r="C84" i="31"/>
  <c r="E84" i="31"/>
  <c r="F84" i="31"/>
  <c r="M84" i="31"/>
  <c r="N84" i="31"/>
  <c r="Q84" i="31"/>
  <c r="B85" i="31"/>
  <c r="D85" i="31"/>
  <c r="M85" i="31"/>
  <c r="M86" i="31"/>
  <c r="N86" i="31"/>
  <c r="P86" i="31"/>
  <c r="Q86" i="31"/>
  <c r="O88" i="31"/>
  <c r="P88" i="31"/>
  <c r="Q88" i="31"/>
  <c r="C89" i="31"/>
  <c r="D89" i="31"/>
  <c r="E89" i="31"/>
  <c r="F89" i="31"/>
  <c r="H89" i="31"/>
  <c r="I89" i="31"/>
  <c r="M90" i="31"/>
  <c r="M91" i="31"/>
  <c r="N91" i="31"/>
  <c r="M92" i="31"/>
  <c r="O92" i="31"/>
  <c r="P92" i="31"/>
  <c r="Q92" i="31"/>
  <c r="C93" i="31"/>
  <c r="D93" i="31"/>
  <c r="E93" i="31"/>
  <c r="M94" i="31"/>
  <c r="H95" i="31"/>
  <c r="M95" i="31"/>
  <c r="O95" i="31"/>
  <c r="P95" i="31"/>
  <c r="Q95" i="31"/>
  <c r="C96" i="31"/>
  <c r="D96" i="31"/>
  <c r="E96" i="31"/>
  <c r="F96" i="31"/>
  <c r="M96" i="31"/>
  <c r="O96" i="31"/>
  <c r="P96" i="31"/>
  <c r="Q96" i="31"/>
  <c r="B98" i="31"/>
  <c r="C98" i="31"/>
  <c r="D98" i="31"/>
  <c r="E98" i="31"/>
  <c r="F98" i="31"/>
  <c r="M98" i="31"/>
  <c r="P98" i="31"/>
  <c r="Q98" i="31"/>
  <c r="M99" i="31"/>
  <c r="O99" i="31"/>
  <c r="P99" i="31"/>
  <c r="Q99" i="31"/>
  <c r="M101" i="31"/>
  <c r="O101" i="31"/>
  <c r="P101" i="31"/>
  <c r="Q101" i="31"/>
  <c r="B102" i="31"/>
  <c r="M102" i="31"/>
  <c r="N102" i="31"/>
  <c r="O102" i="31"/>
  <c r="E103" i="31"/>
  <c r="F103" i="31"/>
  <c r="M103" i="31"/>
  <c r="M104" i="31"/>
  <c r="N104" i="31"/>
  <c r="O104" i="31"/>
  <c r="P104" i="31"/>
  <c r="Q104" i="31"/>
  <c r="F105" i="31"/>
  <c r="H105" i="31"/>
  <c r="M106" i="31"/>
  <c r="O106" i="31"/>
  <c r="P106" i="31"/>
  <c r="Q106" i="31"/>
  <c r="B107" i="31"/>
  <c r="C107" i="31"/>
  <c r="D107" i="31"/>
  <c r="E107" i="31"/>
  <c r="F107" i="31"/>
  <c r="M108" i="31"/>
  <c r="B116" i="31"/>
  <c r="B118" i="31"/>
  <c r="B119" i="31"/>
  <c r="C34" i="30"/>
  <c r="D34" i="30"/>
  <c r="B113" i="31"/>
  <c r="D35" i="30"/>
  <c r="F35" i="30"/>
  <c r="G36" i="30"/>
  <c r="H36" i="30"/>
  <c r="O36" i="30"/>
  <c r="B34" i="30"/>
  <c r="H34" i="30"/>
  <c r="J34" i="30"/>
  <c r="L34" i="30"/>
  <c r="M37" i="30"/>
  <c r="M174" i="6" s="1"/>
  <c r="P34" i="30"/>
  <c r="C37" i="30"/>
  <c r="C174" i="6" s="1"/>
  <c r="F37" i="30"/>
  <c r="F34" i="30"/>
  <c r="B35" i="30"/>
  <c r="C36" i="30"/>
  <c r="D37" i="30"/>
  <c r="D174" i="6" s="1"/>
  <c r="G37" i="30"/>
  <c r="G174" i="6" s="1"/>
  <c r="H37" i="30"/>
  <c r="L37" i="30"/>
  <c r="N37" i="30"/>
  <c r="N174" i="6" s="1"/>
  <c r="B57" i="26"/>
  <c r="C102" i="29"/>
  <c r="E57" i="26"/>
  <c r="B134" i="29"/>
  <c r="C134" i="29"/>
  <c r="D96" i="29"/>
  <c r="E134" i="29"/>
  <c r="F134" i="29"/>
  <c r="G134" i="29"/>
  <c r="H96" i="29"/>
  <c r="I96" i="29"/>
  <c r="K96" i="29"/>
  <c r="L96" i="29"/>
  <c r="M96" i="29"/>
  <c r="O96" i="29"/>
  <c r="P96" i="29"/>
  <c r="D97" i="29"/>
  <c r="F135" i="29"/>
  <c r="G135" i="29"/>
  <c r="H97" i="29"/>
  <c r="I135" i="29"/>
  <c r="K135" i="29"/>
  <c r="L97" i="29"/>
  <c r="M135" i="29"/>
  <c r="N135" i="29"/>
  <c r="O97" i="29"/>
  <c r="P97" i="29"/>
  <c r="Q135" i="29"/>
  <c r="B136" i="29"/>
  <c r="C98" i="29"/>
  <c r="D98" i="29"/>
  <c r="E98" i="29"/>
  <c r="H98" i="29"/>
  <c r="L98" i="29"/>
  <c r="N136" i="29"/>
  <c r="P98" i="29"/>
  <c r="Q98" i="29"/>
  <c r="C99" i="29"/>
  <c r="D99" i="29"/>
  <c r="E99" i="29"/>
  <c r="F137" i="29"/>
  <c r="G99" i="29"/>
  <c r="H99" i="29"/>
  <c r="I99" i="29"/>
  <c r="J137" i="29"/>
  <c r="K99" i="29"/>
  <c r="L99" i="29"/>
  <c r="P99" i="29"/>
  <c r="Q99" i="29"/>
  <c r="G100" i="29"/>
  <c r="I100" i="29"/>
  <c r="M100" i="29"/>
  <c r="O100" i="29"/>
  <c r="Q100" i="29"/>
  <c r="C139" i="29"/>
  <c r="D101" i="29"/>
  <c r="E139" i="29"/>
  <c r="G139" i="29"/>
  <c r="H101" i="29"/>
  <c r="I139" i="29"/>
  <c r="K139" i="29"/>
  <c r="L101" i="29"/>
  <c r="M101" i="29"/>
  <c r="P101" i="29"/>
  <c r="G102" i="29"/>
  <c r="M102" i="29"/>
  <c r="O102" i="29"/>
  <c r="Q102" i="29"/>
  <c r="B103" i="29"/>
  <c r="C103" i="29"/>
  <c r="D103" i="29"/>
  <c r="E103" i="29"/>
  <c r="G103" i="29"/>
  <c r="H103" i="29"/>
  <c r="I103" i="29"/>
  <c r="J103" i="29"/>
  <c r="K103" i="29"/>
  <c r="M103" i="29"/>
  <c r="N103" i="29"/>
  <c r="O103" i="29"/>
  <c r="P103" i="29"/>
  <c r="Q103" i="29"/>
  <c r="B104" i="29"/>
  <c r="D104" i="29"/>
  <c r="F104" i="29"/>
  <c r="H104" i="29"/>
  <c r="J104" i="29"/>
  <c r="L104" i="29"/>
  <c r="N104" i="29"/>
  <c r="P104" i="29"/>
  <c r="C105" i="29"/>
  <c r="Q105" i="29"/>
  <c r="E113" i="29"/>
  <c r="I112" i="29"/>
  <c r="K112" i="29"/>
  <c r="M112" i="29"/>
  <c r="B108" i="29"/>
  <c r="C108" i="29"/>
  <c r="E108" i="29"/>
  <c r="F108" i="29"/>
  <c r="G108" i="29"/>
  <c r="H144" i="29"/>
  <c r="I144" i="29"/>
  <c r="J108" i="29"/>
  <c r="K144" i="29"/>
  <c r="M144" i="29"/>
  <c r="N108" i="29"/>
  <c r="O144" i="29"/>
  <c r="Q108" i="29"/>
  <c r="B109" i="29"/>
  <c r="C109" i="29"/>
  <c r="F109" i="29"/>
  <c r="H145" i="29"/>
  <c r="J109" i="29"/>
  <c r="M109" i="29"/>
  <c r="N109" i="29"/>
  <c r="O109" i="29"/>
  <c r="B110" i="29"/>
  <c r="E146" i="29"/>
  <c r="F110" i="29"/>
  <c r="G146" i="29"/>
  <c r="H146" i="29"/>
  <c r="I146" i="29"/>
  <c r="J110" i="29"/>
  <c r="K146" i="29"/>
  <c r="M146" i="29"/>
  <c r="N110" i="29"/>
  <c r="P146" i="29"/>
  <c r="B111" i="29"/>
  <c r="F111" i="29"/>
  <c r="H147" i="29"/>
  <c r="J111" i="29"/>
  <c r="K147" i="29"/>
  <c r="M147" i="29"/>
  <c r="N111" i="29"/>
  <c r="O147" i="29"/>
  <c r="P147" i="29"/>
  <c r="Q147" i="29"/>
  <c r="B112" i="29"/>
  <c r="C112" i="29"/>
  <c r="O112" i="29"/>
  <c r="P112" i="29"/>
  <c r="G113" i="29"/>
  <c r="H113" i="29"/>
  <c r="M113" i="29"/>
  <c r="O113" i="29"/>
  <c r="P113" i="29"/>
  <c r="N114" i="29"/>
  <c r="B115" i="29"/>
  <c r="D115" i="29"/>
  <c r="F115" i="29"/>
  <c r="G115" i="29"/>
  <c r="I115" i="29"/>
  <c r="J115" i="29"/>
  <c r="K115" i="29"/>
  <c r="L115" i="29"/>
  <c r="M115" i="29"/>
  <c r="N115" i="29"/>
  <c r="O115" i="29"/>
  <c r="P115" i="29"/>
  <c r="Q115" i="29"/>
  <c r="C116" i="29"/>
  <c r="E116" i="29"/>
  <c r="O116" i="29"/>
  <c r="P116" i="29"/>
  <c r="Q116" i="29"/>
  <c r="B117" i="29"/>
  <c r="C117" i="29"/>
  <c r="E117" i="29"/>
  <c r="F117" i="29"/>
  <c r="G117" i="29"/>
  <c r="H117" i="29"/>
  <c r="I117" i="29"/>
  <c r="J117" i="29"/>
  <c r="L117" i="29"/>
  <c r="N117" i="29"/>
  <c r="B118" i="29"/>
  <c r="C118" i="29"/>
  <c r="D118" i="29"/>
  <c r="E118" i="29"/>
  <c r="F118" i="29"/>
  <c r="I118" i="29"/>
  <c r="J118" i="29"/>
  <c r="L118" i="29"/>
  <c r="N118" i="29"/>
  <c r="Q118" i="29"/>
  <c r="B119" i="29"/>
  <c r="C119" i="29"/>
  <c r="E119" i="29"/>
  <c r="G119" i="29"/>
  <c r="H119" i="29"/>
  <c r="I119" i="29"/>
  <c r="K119" i="29"/>
  <c r="M119" i="29"/>
  <c r="O119" i="29"/>
  <c r="P119" i="29"/>
  <c r="L120" i="29"/>
  <c r="M120" i="29"/>
  <c r="N120" i="29"/>
  <c r="O120" i="29"/>
  <c r="P120" i="29"/>
  <c r="B121" i="29"/>
  <c r="C121" i="29"/>
  <c r="D121" i="29"/>
  <c r="E121" i="29"/>
  <c r="F121" i="29"/>
  <c r="G121" i="29"/>
  <c r="H121" i="29"/>
  <c r="I121" i="29"/>
  <c r="J121" i="29"/>
  <c r="K121" i="29"/>
  <c r="L121" i="29"/>
  <c r="M121" i="29"/>
  <c r="N121" i="29"/>
  <c r="B59" i="26"/>
  <c r="Q128" i="29"/>
  <c r="E124" i="29"/>
  <c r="I154" i="29"/>
  <c r="K124" i="29"/>
  <c r="M124" i="29"/>
  <c r="O124" i="29"/>
  <c r="B125" i="29"/>
  <c r="E125" i="29"/>
  <c r="F125" i="29"/>
  <c r="G125" i="29"/>
  <c r="J125" i="29"/>
  <c r="M125" i="29"/>
  <c r="O125" i="29"/>
  <c r="Q125" i="29"/>
  <c r="B126" i="29"/>
  <c r="C126" i="29"/>
  <c r="G156" i="29"/>
  <c r="I156" i="29"/>
  <c r="J126" i="29"/>
  <c r="K156" i="29"/>
  <c r="O156" i="29"/>
  <c r="Q156" i="29"/>
  <c r="B127" i="29"/>
  <c r="C157" i="29"/>
  <c r="F127" i="29"/>
  <c r="I127" i="29"/>
  <c r="J127" i="29"/>
  <c r="M127" i="29"/>
  <c r="N127" i="29"/>
  <c r="O127" i="29"/>
  <c r="Q127" i="29"/>
  <c r="B128" i="29"/>
  <c r="C128" i="29"/>
  <c r="E128" i="29"/>
  <c r="G128" i="29"/>
  <c r="I128" i="29"/>
  <c r="K128" i="29"/>
  <c r="O128" i="29"/>
  <c r="B159" i="29"/>
  <c r="C129" i="29"/>
  <c r="D129" i="29"/>
  <c r="E129" i="29"/>
  <c r="F159" i="29"/>
  <c r="G129" i="29"/>
  <c r="H129" i="29"/>
  <c r="I129" i="29"/>
  <c r="J159" i="29"/>
  <c r="K129" i="29"/>
  <c r="L129" i="29"/>
  <c r="M129" i="29"/>
  <c r="N159" i="29"/>
  <c r="P129" i="29"/>
  <c r="Q129" i="29"/>
  <c r="C96" i="29"/>
  <c r="G96" i="29"/>
  <c r="Q96" i="29"/>
  <c r="C97" i="29"/>
  <c r="E97" i="29"/>
  <c r="G97" i="29"/>
  <c r="I97" i="29"/>
  <c r="K97" i="29"/>
  <c r="M97" i="29"/>
  <c r="Q97" i="29"/>
  <c r="G98" i="29"/>
  <c r="I98" i="29"/>
  <c r="K98" i="29"/>
  <c r="M98" i="29"/>
  <c r="M99" i="29"/>
  <c r="O99" i="29"/>
  <c r="K100" i="29"/>
  <c r="C101" i="29"/>
  <c r="G101" i="29"/>
  <c r="I101" i="29"/>
  <c r="K101" i="29"/>
  <c r="O101" i="29"/>
  <c r="Q101" i="29"/>
  <c r="C104" i="29"/>
  <c r="E104" i="29"/>
  <c r="G104" i="29"/>
  <c r="I104" i="29"/>
  <c r="K104" i="29"/>
  <c r="M104" i="29"/>
  <c r="O104" i="29"/>
  <c r="Q104" i="29"/>
  <c r="G105" i="29"/>
  <c r="I105" i="29"/>
  <c r="K105" i="29"/>
  <c r="M105" i="29"/>
  <c r="O105" i="29"/>
  <c r="E109" i="29"/>
  <c r="G109" i="29"/>
  <c r="H109" i="29"/>
  <c r="I109" i="29"/>
  <c r="K109" i="29"/>
  <c r="E110" i="29"/>
  <c r="G110" i="29"/>
  <c r="H110" i="29"/>
  <c r="I110" i="29"/>
  <c r="K110" i="29"/>
  <c r="M110" i="29"/>
  <c r="O110" i="29"/>
  <c r="P110" i="29"/>
  <c r="Q110" i="29"/>
  <c r="C111" i="29"/>
  <c r="E111" i="29"/>
  <c r="G111" i="29"/>
  <c r="H114" i="29"/>
  <c r="O114" i="29"/>
  <c r="P114" i="29"/>
  <c r="Q114" i="29"/>
  <c r="C115" i="29"/>
  <c r="E115" i="29"/>
  <c r="H115" i="29"/>
  <c r="I116" i="29"/>
  <c r="K116" i="29"/>
  <c r="K117" i="29"/>
  <c r="M117" i="29"/>
  <c r="O117" i="29"/>
  <c r="P117" i="29"/>
  <c r="G118" i="29"/>
  <c r="H118" i="29"/>
  <c r="K118" i="29"/>
  <c r="M118" i="29"/>
  <c r="O118" i="29"/>
  <c r="P118" i="29"/>
  <c r="O121" i="29"/>
  <c r="P121" i="29"/>
  <c r="Q121" i="29"/>
  <c r="I124" i="29"/>
  <c r="Q124" i="29"/>
  <c r="C125" i="29"/>
  <c r="I125" i="29"/>
  <c r="K125" i="29"/>
  <c r="K126" i="29"/>
  <c r="O126" i="29"/>
  <c r="Q126" i="29"/>
  <c r="C127" i="29"/>
  <c r="G127" i="29"/>
  <c r="K127" i="29"/>
  <c r="O129" i="29"/>
  <c r="J134" i="29"/>
  <c r="K134" i="29"/>
  <c r="L134" i="29"/>
  <c r="M134" i="29"/>
  <c r="N134" i="29"/>
  <c r="O134" i="29"/>
  <c r="P134" i="29"/>
  <c r="Q134" i="29"/>
  <c r="B135" i="29"/>
  <c r="C135" i="29"/>
  <c r="D135" i="29"/>
  <c r="E135" i="29"/>
  <c r="H135" i="29"/>
  <c r="J135" i="29"/>
  <c r="D136" i="29"/>
  <c r="E136" i="29"/>
  <c r="F136" i="29"/>
  <c r="G136" i="29"/>
  <c r="H136" i="29"/>
  <c r="I136" i="29"/>
  <c r="J136" i="29"/>
  <c r="K136" i="29"/>
  <c r="L136" i="29"/>
  <c r="M136" i="29"/>
  <c r="P136" i="29"/>
  <c r="Q136" i="29"/>
  <c r="B137" i="29"/>
  <c r="L137" i="29"/>
  <c r="M137" i="29"/>
  <c r="N137" i="29"/>
  <c r="O137" i="29"/>
  <c r="P137" i="29"/>
  <c r="Q137" i="29"/>
  <c r="O139" i="29"/>
  <c r="Q139" i="29"/>
  <c r="C141" i="29"/>
  <c r="G141" i="29"/>
  <c r="I141" i="29"/>
  <c r="K141" i="29"/>
  <c r="M141" i="29"/>
  <c r="O141" i="29"/>
  <c r="Q144" i="29"/>
  <c r="E145" i="29"/>
  <c r="G145" i="29"/>
  <c r="I145" i="29"/>
  <c r="K145" i="29"/>
  <c r="M145" i="29"/>
  <c r="O145" i="29"/>
  <c r="O146" i="29"/>
  <c r="Q146" i="29"/>
  <c r="C147" i="29"/>
  <c r="E147" i="29"/>
  <c r="G147" i="29"/>
  <c r="O154" i="29"/>
  <c r="Q154" i="29"/>
  <c r="C155" i="29"/>
  <c r="E155" i="29"/>
  <c r="F155" i="29"/>
  <c r="G155" i="29"/>
  <c r="I155" i="29"/>
  <c r="K155" i="29"/>
  <c r="M155" i="29"/>
  <c r="O155" i="29"/>
  <c r="Q155" i="29"/>
  <c r="C156" i="29"/>
  <c r="G157" i="29"/>
  <c r="K157" i="29"/>
  <c r="M157" i="29"/>
  <c r="O157" i="29"/>
  <c r="G159" i="29"/>
  <c r="I159" i="29"/>
  <c r="K159" i="29"/>
  <c r="O159" i="29"/>
  <c r="Q159" i="29"/>
  <c r="B97" i="28"/>
  <c r="D96" i="28"/>
  <c r="M101" i="28"/>
  <c r="Q99" i="28"/>
  <c r="F96" i="28"/>
  <c r="F97" i="28"/>
  <c r="H97" i="28"/>
  <c r="I97" i="28"/>
  <c r="L97" i="28"/>
  <c r="N97" i="28"/>
  <c r="P97" i="28"/>
  <c r="Q135" i="28"/>
  <c r="B98" i="28"/>
  <c r="D98" i="28"/>
  <c r="H98" i="28"/>
  <c r="H99" i="28"/>
  <c r="I137" i="28"/>
  <c r="J99" i="28"/>
  <c r="F100" i="28"/>
  <c r="I100" i="28"/>
  <c r="N100" i="28"/>
  <c r="O100" i="28"/>
  <c r="I139" i="28"/>
  <c r="J101" i="28"/>
  <c r="L101" i="28"/>
  <c r="F102" i="28"/>
  <c r="H102" i="28"/>
  <c r="J102" i="28"/>
  <c r="L102" i="28"/>
  <c r="N102" i="28"/>
  <c r="P102" i="28"/>
  <c r="Q102" i="28"/>
  <c r="B103" i="28"/>
  <c r="D103" i="28"/>
  <c r="N103" i="28"/>
  <c r="O103" i="28"/>
  <c r="M104" i="28"/>
  <c r="N104" i="28"/>
  <c r="O104" i="28"/>
  <c r="P104" i="28"/>
  <c r="Q104" i="28"/>
  <c r="B105" i="28"/>
  <c r="D105" i="28"/>
  <c r="C112" i="28"/>
  <c r="E112" i="28"/>
  <c r="F112" i="28"/>
  <c r="G114" i="28"/>
  <c r="H113" i="28"/>
  <c r="I113" i="28"/>
  <c r="J113" i="28"/>
  <c r="K112" i="28"/>
  <c r="O108" i="28"/>
  <c r="P108" i="28"/>
  <c r="Q108" i="28"/>
  <c r="B109" i="28"/>
  <c r="D109" i="28"/>
  <c r="N109" i="28"/>
  <c r="P109" i="28"/>
  <c r="B110" i="28"/>
  <c r="F110" i="28"/>
  <c r="H110" i="28"/>
  <c r="I110" i="28"/>
  <c r="N111" i="28"/>
  <c r="D112" i="28"/>
  <c r="N112" i="28"/>
  <c r="P112" i="28"/>
  <c r="O113" i="28"/>
  <c r="P113" i="28"/>
  <c r="Q113" i="28"/>
  <c r="M114" i="28"/>
  <c r="N114" i="28"/>
  <c r="O114" i="28"/>
  <c r="K115" i="28"/>
  <c r="M115" i="28"/>
  <c r="N115" i="28"/>
  <c r="O115" i="28"/>
  <c r="P115" i="28"/>
  <c r="Q115" i="28"/>
  <c r="N116" i="28"/>
  <c r="P116" i="28"/>
  <c r="B117" i="28"/>
  <c r="C117" i="28"/>
  <c r="L117" i="28"/>
  <c r="M117" i="28"/>
  <c r="O117" i="28"/>
  <c r="B118" i="28"/>
  <c r="D118" i="28"/>
  <c r="H118" i="28"/>
  <c r="J118" i="28"/>
  <c r="M118" i="28"/>
  <c r="N118" i="28"/>
  <c r="O118" i="28"/>
  <c r="D119" i="28"/>
  <c r="F119" i="28"/>
  <c r="G119" i="28"/>
  <c r="H119" i="28"/>
  <c r="J119" i="28"/>
  <c r="L119" i="28"/>
  <c r="E120" i="28"/>
  <c r="K120" i="28"/>
  <c r="M120" i="28"/>
  <c r="N120" i="28"/>
  <c r="O120" i="28"/>
  <c r="P120" i="28"/>
  <c r="Q120" i="28"/>
  <c r="B121" i="28"/>
  <c r="C121" i="28"/>
  <c r="D121" i="28"/>
  <c r="E121" i="28"/>
  <c r="F121" i="28"/>
  <c r="G121" i="28"/>
  <c r="H121" i="28"/>
  <c r="I121" i="28"/>
  <c r="J121" i="28"/>
  <c r="K121" i="28"/>
  <c r="I129" i="28"/>
  <c r="K129" i="28"/>
  <c r="M124" i="28"/>
  <c r="N72" i="26"/>
  <c r="O129" i="28"/>
  <c r="Q127" i="28"/>
  <c r="D124" i="28"/>
  <c r="H124" i="28"/>
  <c r="J124" i="28"/>
  <c r="B126" i="28"/>
  <c r="D126" i="28"/>
  <c r="F126" i="28"/>
  <c r="G126" i="28"/>
  <c r="J126" i="28"/>
  <c r="K126" i="28"/>
  <c r="L126" i="28"/>
  <c r="M126" i="28"/>
  <c r="N126" i="28"/>
  <c r="O126" i="28"/>
  <c r="P126" i="28"/>
  <c r="B127" i="28"/>
  <c r="H128" i="28"/>
  <c r="I128" i="28"/>
  <c r="J128" i="28"/>
  <c r="K128" i="28"/>
  <c r="L158" i="28"/>
  <c r="D129" i="28"/>
  <c r="F129" i="28"/>
  <c r="G129" i="28"/>
  <c r="J129" i="28"/>
  <c r="M129" i="28"/>
  <c r="Q129" i="28"/>
  <c r="E96" i="28"/>
  <c r="H96" i="28"/>
  <c r="I96" i="28"/>
  <c r="J96" i="28"/>
  <c r="K96" i="28"/>
  <c r="L96" i="28"/>
  <c r="M96" i="28"/>
  <c r="N96" i="28"/>
  <c r="O96" i="28"/>
  <c r="D97" i="28"/>
  <c r="E97" i="28"/>
  <c r="G97" i="28"/>
  <c r="J97" i="28"/>
  <c r="K97" i="28"/>
  <c r="M97" i="28"/>
  <c r="E98" i="28"/>
  <c r="F98" i="28"/>
  <c r="J98" i="28"/>
  <c r="L98" i="28"/>
  <c r="M98" i="28"/>
  <c r="N98" i="28"/>
  <c r="O98" i="28"/>
  <c r="D99" i="28"/>
  <c r="E99" i="28"/>
  <c r="F99" i="28"/>
  <c r="G99" i="28"/>
  <c r="I99" i="28"/>
  <c r="K99" i="28"/>
  <c r="L99" i="28"/>
  <c r="M99" i="28"/>
  <c r="N99" i="28"/>
  <c r="P99" i="28"/>
  <c r="H100" i="28"/>
  <c r="J100" i="28"/>
  <c r="K100" i="28"/>
  <c r="L100" i="28"/>
  <c r="M100" i="28"/>
  <c r="E101" i="28"/>
  <c r="F101" i="28"/>
  <c r="G101" i="28"/>
  <c r="H101" i="28"/>
  <c r="I101" i="28"/>
  <c r="K101" i="28"/>
  <c r="N101" i="28"/>
  <c r="O101" i="28"/>
  <c r="P101" i="28"/>
  <c r="Q101" i="28"/>
  <c r="B102" i="28"/>
  <c r="D102" i="28"/>
  <c r="E102" i="28"/>
  <c r="G102" i="28"/>
  <c r="E103" i="28"/>
  <c r="F103" i="28"/>
  <c r="G103" i="28"/>
  <c r="H103" i="28"/>
  <c r="I103" i="28"/>
  <c r="J103" i="28"/>
  <c r="K103" i="28"/>
  <c r="L103" i="28"/>
  <c r="M103" i="28"/>
  <c r="D104" i="28"/>
  <c r="E104" i="28"/>
  <c r="F104" i="28"/>
  <c r="G104" i="28"/>
  <c r="H104" i="28"/>
  <c r="I104" i="28"/>
  <c r="J104" i="28"/>
  <c r="K104" i="28"/>
  <c r="L104" i="28"/>
  <c r="E105" i="28"/>
  <c r="F105" i="28"/>
  <c r="G105" i="28"/>
  <c r="H105" i="28"/>
  <c r="I105" i="28"/>
  <c r="J105" i="28"/>
  <c r="K105" i="28"/>
  <c r="L105" i="28"/>
  <c r="M105" i="28"/>
  <c r="N105" i="28"/>
  <c r="O105" i="28"/>
  <c r="J108" i="28"/>
  <c r="L108" i="28"/>
  <c r="M108" i="28"/>
  <c r="N108" i="28"/>
  <c r="D110" i="28"/>
  <c r="E110" i="28"/>
  <c r="G110" i="28"/>
  <c r="J110" i="28"/>
  <c r="K110" i="28"/>
  <c r="L110" i="28"/>
  <c r="M110" i="28"/>
  <c r="N110" i="28"/>
  <c r="O110" i="28"/>
  <c r="P110" i="28"/>
  <c r="Q110" i="28"/>
  <c r="B111" i="28"/>
  <c r="P111" i="28"/>
  <c r="Q111" i="28"/>
  <c r="B112" i="28"/>
  <c r="O112" i="28"/>
  <c r="D113" i="28"/>
  <c r="E113" i="28"/>
  <c r="F113" i="28"/>
  <c r="G113" i="28"/>
  <c r="L113" i="28"/>
  <c r="M113" i="28"/>
  <c r="N113" i="28"/>
  <c r="B114" i="28"/>
  <c r="D114" i="28"/>
  <c r="E114" i="28"/>
  <c r="F114" i="28"/>
  <c r="B116" i="28"/>
  <c r="C116" i="28"/>
  <c r="D116" i="28"/>
  <c r="E116" i="28"/>
  <c r="F116" i="28"/>
  <c r="G116" i="28"/>
  <c r="D117" i="28"/>
  <c r="E117" i="28"/>
  <c r="F117" i="28"/>
  <c r="G117" i="28"/>
  <c r="H117" i="28"/>
  <c r="I117" i="28"/>
  <c r="J117" i="28"/>
  <c r="K117" i="28"/>
  <c r="N117" i="28"/>
  <c r="P117" i="28"/>
  <c r="Q117" i="28"/>
  <c r="E118" i="28"/>
  <c r="P118" i="28"/>
  <c r="Q118" i="28"/>
  <c r="B119" i="28"/>
  <c r="C119" i="28"/>
  <c r="I119" i="28"/>
  <c r="M119" i="28"/>
  <c r="N119" i="28"/>
  <c r="O119" i="28"/>
  <c r="B120" i="28"/>
  <c r="C120" i="28"/>
  <c r="I124" i="28"/>
  <c r="L124" i="28"/>
  <c r="N124" i="28"/>
  <c r="O124" i="28"/>
  <c r="Q124" i="28"/>
  <c r="C125" i="28"/>
  <c r="D125" i="28"/>
  <c r="E125" i="28"/>
  <c r="F125" i="28"/>
  <c r="G125" i="28"/>
  <c r="E126" i="28"/>
  <c r="H126" i="28"/>
  <c r="I126" i="28"/>
  <c r="B128" i="28"/>
  <c r="C128" i="28"/>
  <c r="D128" i="28"/>
  <c r="E128" i="28"/>
  <c r="F128" i="28"/>
  <c r="G128" i="28"/>
  <c r="M128" i="28"/>
  <c r="N128" i="28"/>
  <c r="O128" i="28"/>
  <c r="E129" i="28"/>
  <c r="L129" i="28"/>
  <c r="L150" i="28"/>
  <c r="D153" i="28"/>
  <c r="H153" i="28"/>
  <c r="L159" i="28"/>
  <c r="B133" i="28"/>
  <c r="D133" i="28"/>
  <c r="E101" i="27"/>
  <c r="F133" i="28"/>
  <c r="H133" i="28"/>
  <c r="J133" i="28"/>
  <c r="L133" i="28"/>
  <c r="M133" i="29"/>
  <c r="N133" i="28"/>
  <c r="O133" i="29"/>
  <c r="Q133" i="29"/>
  <c r="M96" i="27"/>
  <c r="O96" i="27"/>
  <c r="C97" i="27"/>
  <c r="E135" i="27"/>
  <c r="M97" i="27"/>
  <c r="O97" i="27"/>
  <c r="E136" i="27"/>
  <c r="O98" i="27"/>
  <c r="E137" i="27"/>
  <c r="M99" i="27"/>
  <c r="O99" i="27"/>
  <c r="I138" i="29"/>
  <c r="M138" i="29"/>
  <c r="E139" i="27"/>
  <c r="M101" i="27"/>
  <c r="O101" i="27"/>
  <c r="C102" i="27"/>
  <c r="E140" i="29"/>
  <c r="I140" i="29"/>
  <c r="O102" i="27"/>
  <c r="G103" i="27"/>
  <c r="H103" i="27"/>
  <c r="I103" i="27"/>
  <c r="J103" i="27"/>
  <c r="K103" i="27"/>
  <c r="L103" i="27"/>
  <c r="M103" i="27"/>
  <c r="N103" i="27"/>
  <c r="O103" i="27"/>
  <c r="P103" i="27"/>
  <c r="Q103" i="27"/>
  <c r="C104" i="27"/>
  <c r="I104" i="27"/>
  <c r="K104" i="27"/>
  <c r="L104" i="27"/>
  <c r="M104" i="27"/>
  <c r="N104" i="27"/>
  <c r="O104" i="27"/>
  <c r="P104" i="27"/>
  <c r="K105" i="27"/>
  <c r="M141" i="27"/>
  <c r="O105" i="27"/>
  <c r="C109" i="27"/>
  <c r="E143" i="29"/>
  <c r="F143" i="28"/>
  <c r="J120" i="27"/>
  <c r="M143" i="29"/>
  <c r="N114" i="27"/>
  <c r="P109" i="27"/>
  <c r="Q143" i="29"/>
  <c r="I108" i="27"/>
  <c r="K108" i="27"/>
  <c r="P144" i="28"/>
  <c r="B145" i="28"/>
  <c r="E109" i="27"/>
  <c r="G109" i="27"/>
  <c r="H109" i="27"/>
  <c r="I109" i="27"/>
  <c r="L145" i="28"/>
  <c r="N145" i="28"/>
  <c r="Q109" i="27"/>
  <c r="C110" i="27"/>
  <c r="D146" i="28"/>
  <c r="E110" i="27"/>
  <c r="F146" i="28"/>
  <c r="G110" i="27"/>
  <c r="I110" i="27"/>
  <c r="K110" i="27"/>
  <c r="L146" i="28"/>
  <c r="O110" i="27"/>
  <c r="I111" i="27"/>
  <c r="J147" i="28"/>
  <c r="K111" i="27"/>
  <c r="L111" i="27"/>
  <c r="P147" i="28"/>
  <c r="B148" i="28"/>
  <c r="D148" i="28"/>
  <c r="E148" i="29"/>
  <c r="F148" i="28"/>
  <c r="G112" i="27"/>
  <c r="I148" i="29"/>
  <c r="J148" i="28"/>
  <c r="M148" i="29"/>
  <c r="Q148" i="29"/>
  <c r="E149" i="29"/>
  <c r="F149" i="28"/>
  <c r="K113" i="27"/>
  <c r="L149" i="28"/>
  <c r="M149" i="29"/>
  <c r="N149" i="28"/>
  <c r="Q149" i="29"/>
  <c r="E114" i="27"/>
  <c r="F114" i="27"/>
  <c r="I114" i="27"/>
  <c r="L114" i="27"/>
  <c r="Q114" i="27"/>
  <c r="B115" i="27"/>
  <c r="I115" i="27"/>
  <c r="K115" i="27"/>
  <c r="L115" i="27"/>
  <c r="B150" i="28"/>
  <c r="D116" i="27"/>
  <c r="E150" i="29"/>
  <c r="G116" i="27"/>
  <c r="I150" i="29"/>
  <c r="M150" i="29"/>
  <c r="N150" i="28"/>
  <c r="B117" i="27"/>
  <c r="C117" i="27"/>
  <c r="D117" i="27"/>
  <c r="E117" i="27"/>
  <c r="F117" i="27"/>
  <c r="G117" i="27"/>
  <c r="H117" i="27"/>
  <c r="I117" i="27"/>
  <c r="J117" i="27"/>
  <c r="K117" i="27"/>
  <c r="L117" i="27"/>
  <c r="M117" i="27"/>
  <c r="N117" i="27"/>
  <c r="O117" i="27"/>
  <c r="P117" i="27"/>
  <c r="B118" i="27"/>
  <c r="C118" i="27"/>
  <c r="D118" i="27"/>
  <c r="E118" i="27"/>
  <c r="F118" i="27"/>
  <c r="G118" i="27"/>
  <c r="H118" i="27"/>
  <c r="I118" i="27"/>
  <c r="Q118" i="27"/>
  <c r="C119" i="27"/>
  <c r="D119" i="27"/>
  <c r="E151" i="29"/>
  <c r="G119" i="27"/>
  <c r="H151" i="28"/>
  <c r="J151" i="28"/>
  <c r="K119" i="27"/>
  <c r="L151" i="28"/>
  <c r="M151" i="29"/>
  <c r="N151" i="28"/>
  <c r="O119" i="27"/>
  <c r="P151" i="28"/>
  <c r="Q151" i="29"/>
  <c r="I120" i="27"/>
  <c r="K120" i="27"/>
  <c r="L120" i="27"/>
  <c r="P120" i="27"/>
  <c r="Q120" i="27"/>
  <c r="D121" i="27"/>
  <c r="E121" i="27"/>
  <c r="F121" i="27"/>
  <c r="G121" i="27"/>
  <c r="H121" i="27"/>
  <c r="I121" i="27"/>
  <c r="J121" i="27"/>
  <c r="K121" i="27"/>
  <c r="L121" i="27"/>
  <c r="M121" i="27"/>
  <c r="N121" i="27"/>
  <c r="O121" i="27"/>
  <c r="P121" i="27"/>
  <c r="Q121" i="27"/>
  <c r="C153" i="29"/>
  <c r="E153" i="29"/>
  <c r="F153" i="28"/>
  <c r="G153" i="29"/>
  <c r="I153" i="29"/>
  <c r="K153" i="29"/>
  <c r="L153" i="28"/>
  <c r="M153" i="29"/>
  <c r="O153" i="29"/>
  <c r="P153" i="28"/>
  <c r="Q124" i="27"/>
  <c r="D124" i="27"/>
  <c r="E124" i="27"/>
  <c r="G124" i="27"/>
  <c r="M154" i="27"/>
  <c r="D125" i="27"/>
  <c r="L125" i="27"/>
  <c r="O125" i="27"/>
  <c r="C126" i="27"/>
  <c r="E126" i="27"/>
  <c r="G126" i="27"/>
  <c r="K126" i="27"/>
  <c r="L126" i="27"/>
  <c r="E127" i="27"/>
  <c r="H127" i="27"/>
  <c r="C128" i="27"/>
  <c r="E158" i="29"/>
  <c r="H128" i="27"/>
  <c r="I158" i="29"/>
  <c r="K128" i="27"/>
  <c r="L128" i="27"/>
  <c r="O128" i="27"/>
  <c r="Q158" i="29"/>
  <c r="C129" i="27"/>
  <c r="D129" i="27"/>
  <c r="E129" i="27"/>
  <c r="G129" i="27"/>
  <c r="H129" i="27"/>
  <c r="Q97" i="27"/>
  <c r="I98" i="27"/>
  <c r="K98" i="27"/>
  <c r="M98" i="27"/>
  <c r="G100" i="27"/>
  <c r="I100" i="27"/>
  <c r="K100" i="27"/>
  <c r="M100" i="27"/>
  <c r="O100" i="27"/>
  <c r="Q100" i="27"/>
  <c r="G101" i="27"/>
  <c r="I101" i="27"/>
  <c r="Q104" i="27"/>
  <c r="C105" i="27"/>
  <c r="G105" i="27"/>
  <c r="I105" i="27"/>
  <c r="P108" i="27"/>
  <c r="B109" i="27"/>
  <c r="D109" i="27"/>
  <c r="J109" i="27"/>
  <c r="K109" i="27"/>
  <c r="L110" i="27"/>
  <c r="J112" i="27"/>
  <c r="K112" i="27"/>
  <c r="L112" i="27"/>
  <c r="N112" i="27"/>
  <c r="O112" i="27"/>
  <c r="L113" i="27"/>
  <c r="N113" i="27"/>
  <c r="O113" i="27"/>
  <c r="D114" i="27"/>
  <c r="G114" i="27"/>
  <c r="H114" i="27"/>
  <c r="J114" i="27"/>
  <c r="K114" i="27"/>
  <c r="K116" i="27"/>
  <c r="J118" i="27"/>
  <c r="K118" i="27"/>
  <c r="L118" i="27"/>
  <c r="O118" i="27"/>
  <c r="C124" i="27"/>
  <c r="E125" i="27"/>
  <c r="K125" i="27"/>
  <c r="O126" i="27"/>
  <c r="G127" i="27"/>
  <c r="I127" i="27"/>
  <c r="M127" i="27"/>
  <c r="E128" i="27"/>
  <c r="G128" i="27"/>
  <c r="E138" i="27"/>
  <c r="E140" i="27"/>
  <c r="I145" i="27"/>
  <c r="I147" i="27"/>
  <c r="H63" i="26"/>
  <c r="J63" i="26"/>
  <c r="B70" i="26"/>
  <c r="E134" i="27"/>
  <c r="F70" i="26"/>
  <c r="H62" i="26"/>
  <c r="J70" i="26"/>
  <c r="K62" i="26"/>
  <c r="M135" i="27"/>
  <c r="N70" i="26"/>
  <c r="O62" i="26"/>
  <c r="F72" i="26"/>
  <c r="G64" i="26"/>
  <c r="H64" i="26"/>
  <c r="J64" i="26"/>
  <c r="K64" i="26"/>
  <c r="B66" i="26"/>
  <c r="E74" i="26"/>
  <c r="H66" i="26"/>
  <c r="I74" i="26"/>
  <c r="I171" i="6" s="1"/>
  <c r="B67" i="26"/>
  <c r="D67" i="26"/>
  <c r="F67" i="26"/>
  <c r="H67" i="26"/>
  <c r="J67" i="26"/>
  <c r="L67" i="26"/>
  <c r="N67" i="26"/>
  <c r="P67" i="26"/>
  <c r="B68" i="26"/>
  <c r="D68" i="26"/>
  <c r="N68" i="26"/>
  <c r="P68" i="26"/>
  <c r="C57" i="26"/>
  <c r="G57" i="26"/>
  <c r="I57" i="26"/>
  <c r="K57" i="26"/>
  <c r="M57" i="26"/>
  <c r="O57" i="26"/>
  <c r="Q57" i="26"/>
  <c r="M58" i="26"/>
  <c r="O58" i="26"/>
  <c r="Q58" i="26"/>
  <c r="C59" i="26"/>
  <c r="E59" i="26"/>
  <c r="G59" i="26"/>
  <c r="I59" i="26"/>
  <c r="K59" i="26"/>
  <c r="M59" i="26"/>
  <c r="M118" i="6" s="1"/>
  <c r="O59" i="26"/>
  <c r="Q59" i="26"/>
  <c r="B62" i="26"/>
  <c r="J62" i="26"/>
  <c r="P62" i="26"/>
  <c r="B63" i="26"/>
  <c r="P64" i="26"/>
  <c r="B71" i="26"/>
  <c r="N71" i="26"/>
  <c r="M74" i="26"/>
  <c r="Q74" i="26"/>
  <c r="I76" i="26"/>
  <c r="I173" i="6" s="1"/>
  <c r="B130" i="25"/>
  <c r="F130" i="25"/>
  <c r="G130" i="25"/>
  <c r="I130" i="25"/>
  <c r="J130" i="25"/>
  <c r="K130" i="25"/>
  <c r="O130" i="25"/>
  <c r="Q130" i="25"/>
  <c r="I182" i="25"/>
  <c r="J182" i="25"/>
  <c r="M182" i="25"/>
  <c r="N182" i="25"/>
  <c r="O182" i="25"/>
  <c r="Q182" i="25"/>
  <c r="B183" i="25"/>
  <c r="C183" i="25"/>
  <c r="E183" i="25"/>
  <c r="M183" i="25"/>
  <c r="N183" i="25"/>
  <c r="O132" i="25"/>
  <c r="B133" i="25"/>
  <c r="E184" i="25"/>
  <c r="F133" i="25"/>
  <c r="G133" i="25"/>
  <c r="I184" i="25"/>
  <c r="J184" i="25"/>
  <c r="K184" i="25"/>
  <c r="M184" i="25"/>
  <c r="N184" i="25"/>
  <c r="O184" i="25"/>
  <c r="Q184" i="25"/>
  <c r="E135" i="25"/>
  <c r="G135" i="25"/>
  <c r="I135" i="25"/>
  <c r="Q186" i="25"/>
  <c r="E139" i="25"/>
  <c r="B189" i="25"/>
  <c r="C140" i="25"/>
  <c r="E140" i="25"/>
  <c r="F189" i="25"/>
  <c r="G140" i="25"/>
  <c r="I140" i="25"/>
  <c r="J140" i="25"/>
  <c r="K140" i="25"/>
  <c r="N189" i="25"/>
  <c r="Q189" i="25"/>
  <c r="F59" i="22"/>
  <c r="N59" i="22"/>
  <c r="N112" i="6" s="1"/>
  <c r="B192" i="25"/>
  <c r="C192" i="25"/>
  <c r="D192" i="25"/>
  <c r="E144" i="25"/>
  <c r="F192" i="25"/>
  <c r="G192" i="25"/>
  <c r="H144" i="25"/>
  <c r="I144" i="25"/>
  <c r="J144" i="25"/>
  <c r="K144" i="25"/>
  <c r="L144" i="25"/>
  <c r="O192" i="25"/>
  <c r="Q144" i="25"/>
  <c r="E145" i="25"/>
  <c r="G145" i="25"/>
  <c r="H145" i="25"/>
  <c r="I145" i="25"/>
  <c r="J145" i="25"/>
  <c r="K145" i="25"/>
  <c r="L145" i="25"/>
  <c r="O145" i="25"/>
  <c r="Q145" i="25"/>
  <c r="B146" i="25"/>
  <c r="E146" i="25"/>
  <c r="G194" i="25"/>
  <c r="H146" i="25"/>
  <c r="K194" i="25"/>
  <c r="M146" i="25"/>
  <c r="O194" i="25"/>
  <c r="Q146" i="25"/>
  <c r="D147" i="25"/>
  <c r="E147" i="25"/>
  <c r="F147" i="25"/>
  <c r="G147" i="25"/>
  <c r="H147" i="25"/>
  <c r="J147" i="25"/>
  <c r="L147" i="25"/>
  <c r="M147" i="25"/>
  <c r="N147" i="25"/>
  <c r="O147" i="25"/>
  <c r="P147" i="25"/>
  <c r="Q147" i="25"/>
  <c r="B149" i="25"/>
  <c r="C197" i="25"/>
  <c r="F197" i="25"/>
  <c r="J149" i="25"/>
  <c r="M149" i="25"/>
  <c r="N149" i="25"/>
  <c r="D153" i="25"/>
  <c r="E153" i="25"/>
  <c r="F153" i="25"/>
  <c r="G153" i="25"/>
  <c r="H153" i="25"/>
  <c r="I153" i="25"/>
  <c r="J153" i="25"/>
  <c r="K153" i="25"/>
  <c r="L153" i="25"/>
  <c r="M153" i="25"/>
  <c r="N153" i="25"/>
  <c r="O153" i="25"/>
  <c r="P153" i="25"/>
  <c r="Q153" i="25"/>
  <c r="B156" i="25"/>
  <c r="C156" i="25"/>
  <c r="D156" i="25"/>
  <c r="F156" i="25"/>
  <c r="H156" i="25"/>
  <c r="I156" i="25"/>
  <c r="J156" i="25"/>
  <c r="K156" i="25"/>
  <c r="L156" i="25"/>
  <c r="M156" i="25"/>
  <c r="N156" i="25"/>
  <c r="O156" i="25"/>
  <c r="P156" i="25"/>
  <c r="E159" i="25"/>
  <c r="I159" i="25"/>
  <c r="J159" i="25"/>
  <c r="L159" i="25"/>
  <c r="M159" i="25"/>
  <c r="N159" i="25"/>
  <c r="O159" i="25"/>
  <c r="P159" i="25"/>
  <c r="Q159" i="25"/>
  <c r="D60" i="22"/>
  <c r="F60" i="22"/>
  <c r="H60" i="22"/>
  <c r="J60" i="22"/>
  <c r="J113" i="6" s="1"/>
  <c r="L60" i="22"/>
  <c r="N60" i="22"/>
  <c r="P60" i="22"/>
  <c r="C163" i="25"/>
  <c r="G163" i="25"/>
  <c r="K163" i="25"/>
  <c r="M203" i="25"/>
  <c r="O163" i="25"/>
  <c r="P163" i="25"/>
  <c r="C164" i="25"/>
  <c r="D164" i="25"/>
  <c r="E164" i="25"/>
  <c r="F164" i="25"/>
  <c r="G164" i="25"/>
  <c r="H204" i="25"/>
  <c r="I164" i="25"/>
  <c r="K164" i="25"/>
  <c r="L204" i="25"/>
  <c r="M204" i="25"/>
  <c r="O164" i="25"/>
  <c r="P164" i="25"/>
  <c r="Q204" i="25"/>
  <c r="C165" i="25"/>
  <c r="F165" i="25"/>
  <c r="G165" i="25"/>
  <c r="I165" i="25"/>
  <c r="K165" i="25"/>
  <c r="M205" i="25"/>
  <c r="O165" i="25"/>
  <c r="P165" i="25"/>
  <c r="Q205" i="25"/>
  <c r="C166" i="25"/>
  <c r="D206" i="25"/>
  <c r="E166" i="25"/>
  <c r="F166" i="25"/>
  <c r="G166" i="25"/>
  <c r="H166" i="25"/>
  <c r="K166" i="25"/>
  <c r="O166" i="25"/>
  <c r="P166" i="25"/>
  <c r="C170" i="25"/>
  <c r="G170" i="25"/>
  <c r="I170" i="25"/>
  <c r="K170" i="25"/>
  <c r="L170" i="25"/>
  <c r="M170" i="25"/>
  <c r="N170" i="25"/>
  <c r="O170" i="25"/>
  <c r="P170" i="25"/>
  <c r="Q170" i="25"/>
  <c r="C209" i="25"/>
  <c r="E209" i="25"/>
  <c r="F209" i="25"/>
  <c r="G209" i="25"/>
  <c r="H209" i="25"/>
  <c r="I209" i="25"/>
  <c r="J209" i="25"/>
  <c r="K209" i="25"/>
  <c r="N209" i="25"/>
  <c r="O209" i="25"/>
  <c r="B174" i="25"/>
  <c r="D174" i="25"/>
  <c r="F174" i="25"/>
  <c r="G174" i="25"/>
  <c r="H174" i="25"/>
  <c r="I174" i="25"/>
  <c r="J174" i="25"/>
  <c r="K174" i="25"/>
  <c r="L174" i="25"/>
  <c r="M174" i="25"/>
  <c r="N174" i="25"/>
  <c r="O174" i="25"/>
  <c r="P174" i="25"/>
  <c r="Q174" i="25"/>
  <c r="C211" i="25"/>
  <c r="D211" i="25"/>
  <c r="F175" i="25"/>
  <c r="G175" i="25"/>
  <c r="H175" i="25"/>
  <c r="I175" i="25"/>
  <c r="J175" i="25"/>
  <c r="K175" i="25"/>
  <c r="N175" i="25"/>
  <c r="O175" i="25"/>
  <c r="B61" i="22"/>
  <c r="D61" i="22"/>
  <c r="F61" i="22"/>
  <c r="H61" i="22"/>
  <c r="J61" i="22"/>
  <c r="J114" i="6" s="1"/>
  <c r="N61" i="22"/>
  <c r="M130" i="25"/>
  <c r="N130" i="25"/>
  <c r="B131" i="25"/>
  <c r="C131" i="25"/>
  <c r="M131" i="25"/>
  <c r="N131" i="25"/>
  <c r="O131" i="25"/>
  <c r="Q131" i="25"/>
  <c r="B132" i="25"/>
  <c r="C132" i="25"/>
  <c r="E132" i="25"/>
  <c r="F132" i="25"/>
  <c r="G132" i="25"/>
  <c r="I132" i="25"/>
  <c r="J132" i="25"/>
  <c r="K132" i="25"/>
  <c r="M132" i="25"/>
  <c r="N132" i="25"/>
  <c r="J135" i="25"/>
  <c r="K135" i="25"/>
  <c r="M135" i="25"/>
  <c r="N135" i="25"/>
  <c r="O135" i="25"/>
  <c r="Q135" i="25"/>
  <c r="B140" i="25"/>
  <c r="F140" i="25"/>
  <c r="N144" i="25"/>
  <c r="O144" i="25"/>
  <c r="P144" i="25"/>
  <c r="B145" i="25"/>
  <c r="C145" i="25"/>
  <c r="D145" i="25"/>
  <c r="F145" i="25"/>
  <c r="G146" i="25"/>
  <c r="J146" i="25"/>
  <c r="K146" i="25"/>
  <c r="L146" i="25"/>
  <c r="N146" i="25"/>
  <c r="O146" i="25"/>
  <c r="P146" i="25"/>
  <c r="B147" i="25"/>
  <c r="C147" i="25"/>
  <c r="C149" i="25"/>
  <c r="M151" i="25"/>
  <c r="B153" i="25"/>
  <c r="C153" i="25"/>
  <c r="E156" i="25"/>
  <c r="G156" i="25"/>
  <c r="Q156" i="25"/>
  <c r="B159" i="25"/>
  <c r="C159" i="25"/>
  <c r="D159" i="25"/>
  <c r="F159" i="25"/>
  <c r="G159" i="25"/>
  <c r="H159" i="25"/>
  <c r="K159" i="25"/>
  <c r="M163" i="25"/>
  <c r="M164" i="25"/>
  <c r="D165" i="25"/>
  <c r="E165" i="25"/>
  <c r="H165" i="25"/>
  <c r="M165" i="25"/>
  <c r="L166" i="25"/>
  <c r="M166" i="25"/>
  <c r="B170" i="25"/>
  <c r="D170" i="25"/>
  <c r="E170" i="25"/>
  <c r="F170" i="25"/>
  <c r="H170" i="25"/>
  <c r="J170" i="25"/>
  <c r="E171" i="25"/>
  <c r="F171" i="25"/>
  <c r="G171" i="25"/>
  <c r="H171" i="25"/>
  <c r="I171" i="25"/>
  <c r="J171" i="25"/>
  <c r="K171" i="25"/>
  <c r="L171" i="25"/>
  <c r="M171" i="25"/>
  <c r="N171" i="25"/>
  <c r="O171" i="25"/>
  <c r="P171" i="25"/>
  <c r="Q171" i="25"/>
  <c r="C174" i="25"/>
  <c r="E174" i="25"/>
  <c r="L175" i="25"/>
  <c r="M175" i="25"/>
  <c r="P175" i="25"/>
  <c r="Q175" i="25"/>
  <c r="F181" i="25"/>
  <c r="G181" i="25"/>
  <c r="I181" i="25"/>
  <c r="J181" i="25"/>
  <c r="K181" i="25"/>
  <c r="M181" i="25"/>
  <c r="N181" i="25"/>
  <c r="O181" i="25"/>
  <c r="Q181" i="25"/>
  <c r="B182" i="25"/>
  <c r="C182" i="25"/>
  <c r="F183" i="25"/>
  <c r="G183" i="25"/>
  <c r="I183" i="25"/>
  <c r="J183" i="25"/>
  <c r="K183" i="25"/>
  <c r="E186" i="25"/>
  <c r="G186" i="25"/>
  <c r="I186" i="25"/>
  <c r="J186" i="25"/>
  <c r="K186" i="25"/>
  <c r="M186" i="25"/>
  <c r="N186" i="25"/>
  <c r="O186" i="25"/>
  <c r="E189" i="25"/>
  <c r="G189" i="25"/>
  <c r="K189" i="25"/>
  <c r="N192" i="25"/>
  <c r="P192" i="25"/>
  <c r="Q192" i="25"/>
  <c r="B193" i="25"/>
  <c r="C193" i="25"/>
  <c r="D193" i="25"/>
  <c r="E193" i="25"/>
  <c r="F193" i="25"/>
  <c r="G193" i="25"/>
  <c r="H193" i="25"/>
  <c r="I193" i="25"/>
  <c r="J193" i="25"/>
  <c r="K193" i="25"/>
  <c r="L193" i="25"/>
  <c r="J194" i="25"/>
  <c r="L194" i="25"/>
  <c r="M194" i="25"/>
  <c r="N194" i="25"/>
  <c r="P194" i="25"/>
  <c r="B195" i="25"/>
  <c r="C195" i="25"/>
  <c r="D195" i="25"/>
  <c r="E195" i="25"/>
  <c r="F195" i="25"/>
  <c r="G195" i="25"/>
  <c r="H195" i="25"/>
  <c r="L195" i="25"/>
  <c r="N197" i="25"/>
  <c r="D204" i="25"/>
  <c r="D205" i="25"/>
  <c r="E205" i="25"/>
  <c r="F205" i="25"/>
  <c r="H205" i="25"/>
  <c r="I205" i="25"/>
  <c r="E206" i="25"/>
  <c r="F206" i="25"/>
  <c r="L206" i="25"/>
  <c r="M206" i="25"/>
  <c r="L209" i="25"/>
  <c r="M209" i="25"/>
  <c r="P209" i="25"/>
  <c r="Q209" i="25"/>
  <c r="G211" i="25"/>
  <c r="H211" i="25"/>
  <c r="J211" i="25"/>
  <c r="K211" i="25"/>
  <c r="L211" i="25"/>
  <c r="M211" i="25"/>
  <c r="N211" i="25"/>
  <c r="O211" i="25"/>
  <c r="P211" i="25"/>
  <c r="Q211" i="25"/>
  <c r="B136" i="24"/>
  <c r="I72" i="22"/>
  <c r="K72" i="22"/>
  <c r="M72" i="22"/>
  <c r="F130" i="24"/>
  <c r="D131" i="24"/>
  <c r="G131" i="24"/>
  <c r="H131" i="24"/>
  <c r="I131" i="24"/>
  <c r="N131" i="24"/>
  <c r="P131" i="24"/>
  <c r="Q131" i="24"/>
  <c r="O132" i="24"/>
  <c r="P132" i="24"/>
  <c r="Q132" i="24"/>
  <c r="D133" i="24"/>
  <c r="E133" i="24"/>
  <c r="I134" i="24"/>
  <c r="J134" i="24"/>
  <c r="K134" i="24"/>
  <c r="N134" i="24"/>
  <c r="O134" i="24"/>
  <c r="P134" i="24"/>
  <c r="Q134" i="24"/>
  <c r="O136" i="24"/>
  <c r="Q136" i="24"/>
  <c r="B137" i="24"/>
  <c r="C137" i="24"/>
  <c r="I137" i="24"/>
  <c r="J137" i="24"/>
  <c r="K137" i="24"/>
  <c r="N137" i="24"/>
  <c r="O137" i="24"/>
  <c r="P137" i="24"/>
  <c r="Q137" i="24"/>
  <c r="N138" i="24"/>
  <c r="O138" i="24"/>
  <c r="P138" i="24"/>
  <c r="Q138" i="24"/>
  <c r="D139" i="24"/>
  <c r="H139" i="24"/>
  <c r="J139" i="24"/>
  <c r="M139" i="24"/>
  <c r="C140" i="24"/>
  <c r="D140" i="24"/>
  <c r="E140" i="24"/>
  <c r="O140" i="24"/>
  <c r="P140" i="24"/>
  <c r="Q140" i="24"/>
  <c r="B144" i="24"/>
  <c r="D157" i="24"/>
  <c r="H158" i="24"/>
  <c r="Q73" i="22"/>
  <c r="B145" i="24"/>
  <c r="C145" i="24"/>
  <c r="F146" i="24"/>
  <c r="H146" i="24"/>
  <c r="J146" i="24"/>
  <c r="C147" i="24"/>
  <c r="N148" i="24"/>
  <c r="O148" i="24"/>
  <c r="L149" i="24"/>
  <c r="C150" i="24"/>
  <c r="I150" i="24"/>
  <c r="G151" i="24"/>
  <c r="M151" i="24"/>
  <c r="N151" i="24"/>
  <c r="O151" i="24"/>
  <c r="Q151" i="24"/>
  <c r="B152" i="24"/>
  <c r="C152" i="24"/>
  <c r="D152" i="24"/>
  <c r="E152" i="24"/>
  <c r="F152" i="24"/>
  <c r="G152" i="24"/>
  <c r="H152" i="24"/>
  <c r="I152" i="24"/>
  <c r="J152" i="24"/>
  <c r="B153" i="24"/>
  <c r="C153" i="24"/>
  <c r="E153" i="24"/>
  <c r="G153" i="24"/>
  <c r="I153" i="24"/>
  <c r="K153" i="24"/>
  <c r="M153" i="24"/>
  <c r="N153" i="24"/>
  <c r="O153" i="24"/>
  <c r="B154" i="24"/>
  <c r="C154" i="24"/>
  <c r="D154" i="24"/>
  <c r="E154" i="24"/>
  <c r="F154" i="24"/>
  <c r="G154" i="24"/>
  <c r="H154" i="24"/>
  <c r="I154" i="24"/>
  <c r="J154" i="24"/>
  <c r="K154" i="24"/>
  <c r="L154" i="24"/>
  <c r="M154" i="24"/>
  <c r="B156" i="24"/>
  <c r="C156" i="24"/>
  <c r="D156" i="24"/>
  <c r="E156" i="24"/>
  <c r="F156" i="24"/>
  <c r="G156" i="24"/>
  <c r="H156" i="24"/>
  <c r="I156" i="24"/>
  <c r="M157" i="24"/>
  <c r="O157" i="24"/>
  <c r="Q157" i="24"/>
  <c r="B158" i="24"/>
  <c r="C158" i="24"/>
  <c r="E158" i="24"/>
  <c r="M159" i="24"/>
  <c r="N159" i="24"/>
  <c r="O159" i="24"/>
  <c r="Q159" i="24"/>
  <c r="E74" i="22"/>
  <c r="F163" i="24"/>
  <c r="G163" i="24"/>
  <c r="H74" i="22"/>
  <c r="J174" i="24"/>
  <c r="K74" i="22"/>
  <c r="Q74" i="22"/>
  <c r="L163" i="24"/>
  <c r="N163" i="24"/>
  <c r="O163" i="24"/>
  <c r="P163" i="24"/>
  <c r="I164" i="24"/>
  <c r="K164" i="24"/>
  <c r="N164" i="24"/>
  <c r="O164" i="24"/>
  <c r="P164" i="24"/>
  <c r="G165" i="24"/>
  <c r="H165" i="24"/>
  <c r="I165" i="24"/>
  <c r="J165" i="24"/>
  <c r="K165" i="24"/>
  <c r="L165" i="24"/>
  <c r="M165" i="24"/>
  <c r="L166" i="24"/>
  <c r="N166" i="24"/>
  <c r="O166" i="24"/>
  <c r="P166" i="24"/>
  <c r="E167" i="24"/>
  <c r="I167" i="24"/>
  <c r="K167" i="24"/>
  <c r="L168" i="24"/>
  <c r="O168" i="24"/>
  <c r="I169" i="24"/>
  <c r="O169" i="24"/>
  <c r="I170" i="24"/>
  <c r="K170" i="24"/>
  <c r="L170" i="24"/>
  <c r="O170" i="24"/>
  <c r="F171" i="24"/>
  <c r="G171" i="24"/>
  <c r="H171" i="24"/>
  <c r="I171" i="24"/>
  <c r="J171" i="24"/>
  <c r="K171" i="24"/>
  <c r="L171" i="24"/>
  <c r="M171" i="24"/>
  <c r="N171" i="24"/>
  <c r="O171" i="24"/>
  <c r="P171" i="24"/>
  <c r="Q171" i="24"/>
  <c r="K172" i="24"/>
  <c r="L172" i="24"/>
  <c r="N172" i="24"/>
  <c r="O172" i="24"/>
  <c r="P172" i="24"/>
  <c r="I173" i="24"/>
  <c r="K173" i="24"/>
  <c r="L173" i="24"/>
  <c r="N173" i="24"/>
  <c r="O173" i="24"/>
  <c r="P173" i="24"/>
  <c r="E174" i="24"/>
  <c r="I174" i="24"/>
  <c r="K174" i="24"/>
  <c r="G175" i="24"/>
  <c r="H175" i="24"/>
  <c r="I175" i="24"/>
  <c r="J175" i="24"/>
  <c r="K175" i="24"/>
  <c r="L175" i="24"/>
  <c r="M175" i="24"/>
  <c r="N175" i="24"/>
  <c r="O175" i="24"/>
  <c r="P175" i="24"/>
  <c r="Q175" i="24"/>
  <c r="D130" i="24"/>
  <c r="H130" i="24"/>
  <c r="D132" i="24"/>
  <c r="H132" i="24"/>
  <c r="N133" i="24"/>
  <c r="P133" i="24"/>
  <c r="P135" i="24"/>
  <c r="D136" i="24"/>
  <c r="F136" i="24"/>
  <c r="H136" i="24"/>
  <c r="J136" i="24"/>
  <c r="N136" i="24"/>
  <c r="P136" i="24"/>
  <c r="D137" i="24"/>
  <c r="F137" i="24"/>
  <c r="H137" i="24"/>
  <c r="N140" i="24"/>
  <c r="J145" i="24"/>
  <c r="L145" i="24"/>
  <c r="N145" i="24"/>
  <c r="P145" i="24"/>
  <c r="B146" i="24"/>
  <c r="D146" i="24"/>
  <c r="B149" i="24"/>
  <c r="L150" i="24"/>
  <c r="N150" i="24"/>
  <c r="L152" i="24"/>
  <c r="N152" i="24"/>
  <c r="D153" i="24"/>
  <c r="F153" i="24"/>
  <c r="H153" i="24"/>
  <c r="J153" i="24"/>
  <c r="L153" i="24"/>
  <c r="P153" i="24"/>
  <c r="B157" i="24"/>
  <c r="F157" i="24"/>
  <c r="H157" i="24"/>
  <c r="J157" i="24"/>
  <c r="L157" i="24"/>
  <c r="N157" i="24"/>
  <c r="J159" i="24"/>
  <c r="L159" i="24"/>
  <c r="P159" i="24"/>
  <c r="F164" i="24"/>
  <c r="L164" i="24"/>
  <c r="N165" i="24"/>
  <c r="O165" i="24"/>
  <c r="P165" i="24"/>
  <c r="J167" i="24"/>
  <c r="L167" i="24"/>
  <c r="N167" i="24"/>
  <c r="O167" i="24"/>
  <c r="P167" i="24"/>
  <c r="N168" i="24"/>
  <c r="F169" i="24"/>
  <c r="H169" i="24"/>
  <c r="J169" i="24"/>
  <c r="K169" i="24"/>
  <c r="L169" i="24"/>
  <c r="N169" i="24"/>
  <c r="P169" i="24"/>
  <c r="N170" i="24"/>
  <c r="L174" i="24"/>
  <c r="N174" i="24"/>
  <c r="O174" i="24"/>
  <c r="P174" i="24"/>
  <c r="F175" i="24"/>
  <c r="B181" i="24"/>
  <c r="P207" i="24"/>
  <c r="B180" i="24"/>
  <c r="F180" i="24"/>
  <c r="G131" i="23"/>
  <c r="J180" i="24"/>
  <c r="F181" i="24"/>
  <c r="J181" i="24"/>
  <c r="K130" i="23"/>
  <c r="L130" i="23"/>
  <c r="N181" i="24"/>
  <c r="O130" i="23"/>
  <c r="B182" i="24"/>
  <c r="J182" i="24"/>
  <c r="K131" i="23"/>
  <c r="L131" i="23"/>
  <c r="M131" i="23"/>
  <c r="N182" i="24"/>
  <c r="O182" i="23"/>
  <c r="P131" i="23"/>
  <c r="Q131" i="23"/>
  <c r="B183" i="24"/>
  <c r="E132" i="23"/>
  <c r="F183" i="24"/>
  <c r="I132" i="23"/>
  <c r="J183" i="24"/>
  <c r="K132" i="23"/>
  <c r="L132" i="23"/>
  <c r="N132" i="23"/>
  <c r="O132" i="23"/>
  <c r="P132" i="23"/>
  <c r="Q132" i="23"/>
  <c r="B184" i="24"/>
  <c r="F184" i="24"/>
  <c r="J184" i="24"/>
  <c r="K133" i="23"/>
  <c r="L133" i="23"/>
  <c r="M184" i="23"/>
  <c r="N184" i="24"/>
  <c r="O133" i="23"/>
  <c r="B185" i="25"/>
  <c r="I134" i="23"/>
  <c r="K134" i="23"/>
  <c r="M134" i="23"/>
  <c r="N185" i="25"/>
  <c r="O134" i="23"/>
  <c r="Q134" i="23"/>
  <c r="B186" i="24"/>
  <c r="E186" i="23"/>
  <c r="G186" i="23"/>
  <c r="J186" i="24"/>
  <c r="L135" i="23"/>
  <c r="M186" i="23"/>
  <c r="N186" i="24"/>
  <c r="O135" i="23"/>
  <c r="B187" i="25"/>
  <c r="M136" i="23"/>
  <c r="O136" i="23"/>
  <c r="Q136" i="23"/>
  <c r="F137" i="23"/>
  <c r="G137" i="23"/>
  <c r="H137" i="23"/>
  <c r="I137" i="23"/>
  <c r="J137" i="23"/>
  <c r="K137" i="23"/>
  <c r="L137" i="23"/>
  <c r="M137" i="23"/>
  <c r="N137" i="23"/>
  <c r="Q137" i="23"/>
  <c r="K138" i="23"/>
  <c r="L138" i="23"/>
  <c r="M138" i="23"/>
  <c r="N138" i="23"/>
  <c r="O138" i="23"/>
  <c r="P138" i="23"/>
  <c r="Q138" i="23"/>
  <c r="C188" i="23"/>
  <c r="E188" i="23"/>
  <c r="F188" i="25"/>
  <c r="G188" i="23"/>
  <c r="I139" i="23"/>
  <c r="K139" i="23"/>
  <c r="M188" i="23"/>
  <c r="O139" i="23"/>
  <c r="F189" i="24"/>
  <c r="J189" i="24"/>
  <c r="L140" i="23"/>
  <c r="O140" i="23"/>
  <c r="P140" i="23"/>
  <c r="Q140" i="23"/>
  <c r="G144" i="23"/>
  <c r="I144" i="23"/>
  <c r="J144" i="23"/>
  <c r="O150" i="23"/>
  <c r="B192" i="24"/>
  <c r="J192" i="24"/>
  <c r="P144" i="23"/>
  <c r="Q144" i="23"/>
  <c r="E145" i="23"/>
  <c r="P145" i="23"/>
  <c r="Q145" i="23"/>
  <c r="B194" i="24"/>
  <c r="F194" i="24"/>
  <c r="M146" i="23"/>
  <c r="P146" i="23"/>
  <c r="B195" i="24"/>
  <c r="C195" i="23"/>
  <c r="J195" i="24"/>
  <c r="K147" i="23"/>
  <c r="M147" i="23"/>
  <c r="N195" i="24"/>
  <c r="O147" i="23"/>
  <c r="P147" i="23"/>
  <c r="Q147" i="23"/>
  <c r="Q148" i="23"/>
  <c r="B197" i="24"/>
  <c r="J197" i="24"/>
  <c r="M149" i="23"/>
  <c r="P149" i="23"/>
  <c r="Q149" i="23"/>
  <c r="C150" i="23"/>
  <c r="E150" i="23"/>
  <c r="Q150" i="23"/>
  <c r="D151" i="23"/>
  <c r="J151" i="23"/>
  <c r="K151" i="23"/>
  <c r="L151" i="23"/>
  <c r="M151" i="23"/>
  <c r="N151" i="23"/>
  <c r="O151" i="23"/>
  <c r="P151" i="23"/>
  <c r="D152" i="23"/>
  <c r="O152" i="23"/>
  <c r="P152" i="23"/>
  <c r="Q152" i="23"/>
  <c r="D153" i="23"/>
  <c r="F153" i="23"/>
  <c r="G153" i="23"/>
  <c r="H153" i="23"/>
  <c r="L153" i="23"/>
  <c r="M153" i="23"/>
  <c r="N153" i="23"/>
  <c r="P153" i="23"/>
  <c r="Q153" i="23"/>
  <c r="B154" i="23"/>
  <c r="C199" i="23"/>
  <c r="E154" i="23"/>
  <c r="F199" i="25"/>
  <c r="G154" i="23"/>
  <c r="I154" i="23"/>
  <c r="J154" i="23"/>
  <c r="K154" i="23"/>
  <c r="M154" i="23"/>
  <c r="N154" i="23"/>
  <c r="O154" i="23"/>
  <c r="Q154" i="23"/>
  <c r="P155" i="23"/>
  <c r="Q155" i="23"/>
  <c r="B156" i="23"/>
  <c r="C156" i="23"/>
  <c r="D156" i="23"/>
  <c r="E156" i="23"/>
  <c r="O156" i="23"/>
  <c r="P156" i="23"/>
  <c r="C200" i="23"/>
  <c r="M157" i="23"/>
  <c r="Q157" i="23"/>
  <c r="B158" i="23"/>
  <c r="G158" i="23"/>
  <c r="P158" i="23"/>
  <c r="D159" i="23"/>
  <c r="E159" i="23"/>
  <c r="P159" i="23"/>
  <c r="Q159" i="23"/>
  <c r="F202" i="24"/>
  <c r="I164" i="23"/>
  <c r="K170" i="23"/>
  <c r="L202" i="24"/>
  <c r="M170" i="23"/>
  <c r="N202" i="24"/>
  <c r="B204" i="24"/>
  <c r="C164" i="23"/>
  <c r="E164" i="23"/>
  <c r="F164" i="23"/>
  <c r="J204" i="24"/>
  <c r="K204" i="23"/>
  <c r="M164" i="23"/>
  <c r="B205" i="24"/>
  <c r="C165" i="23"/>
  <c r="E205" i="23"/>
  <c r="F165" i="23"/>
  <c r="G165" i="23"/>
  <c r="K205" i="23"/>
  <c r="M205" i="23"/>
  <c r="N205" i="24"/>
  <c r="O205" i="23"/>
  <c r="B206" i="24"/>
  <c r="J206" i="24"/>
  <c r="L166" i="23"/>
  <c r="M166" i="23"/>
  <c r="N206" i="24"/>
  <c r="Q166" i="23"/>
  <c r="E207" i="23"/>
  <c r="F207" i="25"/>
  <c r="G167" i="23"/>
  <c r="K208" i="23"/>
  <c r="M168" i="23"/>
  <c r="Q168" i="23"/>
  <c r="C169" i="23"/>
  <c r="D169" i="23"/>
  <c r="E169" i="23"/>
  <c r="F169" i="23"/>
  <c r="G169" i="23"/>
  <c r="P169" i="23"/>
  <c r="Q169" i="23"/>
  <c r="B170" i="23"/>
  <c r="C170" i="23"/>
  <c r="D170" i="23"/>
  <c r="E170" i="23"/>
  <c r="F170" i="23"/>
  <c r="G170" i="23"/>
  <c r="H170" i="23"/>
  <c r="B209" i="24"/>
  <c r="C171" i="23"/>
  <c r="E209" i="23"/>
  <c r="F171" i="23"/>
  <c r="G171" i="23"/>
  <c r="J209" i="24"/>
  <c r="K209" i="23"/>
  <c r="M209" i="23"/>
  <c r="N209" i="24"/>
  <c r="O209" i="23"/>
  <c r="E210" i="23"/>
  <c r="L210" i="24"/>
  <c r="M172" i="23"/>
  <c r="O210" i="23"/>
  <c r="C173" i="23"/>
  <c r="D173" i="23"/>
  <c r="E173" i="23"/>
  <c r="F173" i="23"/>
  <c r="G173" i="23"/>
  <c r="H173" i="23"/>
  <c r="P173" i="23"/>
  <c r="Q173" i="23"/>
  <c r="B174" i="23"/>
  <c r="C174" i="23"/>
  <c r="D174" i="23"/>
  <c r="E174" i="23"/>
  <c r="F174" i="23"/>
  <c r="G174" i="23"/>
  <c r="Q174" i="23"/>
  <c r="B211" i="24"/>
  <c r="C175" i="23"/>
  <c r="E211" i="23"/>
  <c r="F175" i="23"/>
  <c r="G175" i="23"/>
  <c r="I175" i="23"/>
  <c r="J211" i="24"/>
  <c r="N211" i="24"/>
  <c r="O211" i="23"/>
  <c r="P175" i="23"/>
  <c r="Q175" i="23"/>
  <c r="I131" i="23"/>
  <c r="C135" i="23"/>
  <c r="E135" i="23"/>
  <c r="I135" i="23"/>
  <c r="K135" i="23"/>
  <c r="M135" i="23"/>
  <c r="Q135" i="23"/>
  <c r="C136" i="23"/>
  <c r="E136" i="23"/>
  <c r="G136" i="23"/>
  <c r="I136" i="23"/>
  <c r="K136" i="23"/>
  <c r="O137" i="23"/>
  <c r="K140" i="23"/>
  <c r="M140" i="23"/>
  <c r="K144" i="23"/>
  <c r="M144" i="23"/>
  <c r="Q146" i="23"/>
  <c r="B147" i="23"/>
  <c r="C147" i="23"/>
  <c r="E147" i="23"/>
  <c r="F147" i="23"/>
  <c r="G147" i="23"/>
  <c r="I147" i="23"/>
  <c r="J147" i="23"/>
  <c r="B149" i="23"/>
  <c r="C149" i="23"/>
  <c r="Q151" i="23"/>
  <c r="B152" i="23"/>
  <c r="C152" i="23"/>
  <c r="E152" i="23"/>
  <c r="F152" i="23"/>
  <c r="B153" i="23"/>
  <c r="C153" i="23"/>
  <c r="E153" i="23"/>
  <c r="I153" i="23"/>
  <c r="J153" i="23"/>
  <c r="K153" i="23"/>
  <c r="O153" i="23"/>
  <c r="Q156" i="23"/>
  <c r="B157" i="23"/>
  <c r="C157" i="23"/>
  <c r="E157" i="23"/>
  <c r="I158" i="23"/>
  <c r="J158" i="23"/>
  <c r="K158" i="23"/>
  <c r="M158" i="23"/>
  <c r="Q158" i="23"/>
  <c r="B159" i="23"/>
  <c r="C159" i="23"/>
  <c r="Q164" i="23"/>
  <c r="I165" i="23"/>
  <c r="K165" i="23"/>
  <c r="M165" i="23"/>
  <c r="C166" i="23"/>
  <c r="E166" i="23"/>
  <c r="C167" i="23"/>
  <c r="E167" i="23"/>
  <c r="I167" i="23"/>
  <c r="K167" i="23"/>
  <c r="M167" i="23"/>
  <c r="K168" i="23"/>
  <c r="Q170" i="23"/>
  <c r="I171" i="23"/>
  <c r="K171" i="23"/>
  <c r="M171" i="23"/>
  <c r="Q171" i="23"/>
  <c r="C172" i="23"/>
  <c r="E172" i="23"/>
  <c r="G172" i="23"/>
  <c r="I172" i="23"/>
  <c r="K172" i="23"/>
  <c r="I174" i="23"/>
  <c r="K174" i="23"/>
  <c r="M174" i="23"/>
  <c r="C186" i="23"/>
  <c r="C187" i="23"/>
  <c r="G187" i="23"/>
  <c r="M187" i="23"/>
  <c r="C192" i="23"/>
  <c r="C194" i="23"/>
  <c r="C196" i="23"/>
  <c r="O196" i="23"/>
  <c r="C197" i="23"/>
  <c r="I197" i="23"/>
  <c r="C198" i="23"/>
  <c r="O198" i="23"/>
  <c r="O203" i="23"/>
  <c r="O204" i="23"/>
  <c r="K207" i="23"/>
  <c r="M207" i="23"/>
  <c r="O207" i="23"/>
  <c r="O64" i="22"/>
  <c r="P64" i="22"/>
  <c r="C65" i="22"/>
  <c r="D65" i="22"/>
  <c r="O66" i="22"/>
  <c r="P66" i="22"/>
  <c r="Q66" i="22"/>
  <c r="B64" i="22"/>
  <c r="C185" i="23"/>
  <c r="D64" i="22"/>
  <c r="G184" i="23"/>
  <c r="J64" i="22"/>
  <c r="M189" i="23"/>
  <c r="H65" i="22"/>
  <c r="J65" i="22"/>
  <c r="L65" i="22"/>
  <c r="M65" i="22"/>
  <c r="N65" i="22"/>
  <c r="P65" i="22"/>
  <c r="B66" i="22"/>
  <c r="D66" i="22"/>
  <c r="F66" i="22"/>
  <c r="K210" i="23"/>
  <c r="M74" i="22"/>
  <c r="P74" i="22"/>
  <c r="F76" i="22"/>
  <c r="L68" i="22"/>
  <c r="Q68" i="22"/>
  <c r="C69" i="22"/>
  <c r="D69" i="22"/>
  <c r="E69" i="22"/>
  <c r="G69" i="22"/>
  <c r="F70" i="22"/>
  <c r="G70" i="22"/>
  <c r="H70" i="22"/>
  <c r="I70" i="22"/>
  <c r="K70" i="22"/>
  <c r="M70" i="22"/>
  <c r="N70" i="22"/>
  <c r="O70" i="22"/>
  <c r="P70" i="22"/>
  <c r="Q70" i="22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59" i="22"/>
  <c r="B112" i="6" s="1"/>
  <c r="D59" i="22"/>
  <c r="H59" i="22"/>
  <c r="H76" i="22" s="1"/>
  <c r="H167" i="6" s="1"/>
  <c r="J59" i="22"/>
  <c r="J112" i="6" s="1"/>
  <c r="L59" i="22"/>
  <c r="L76" i="22" s="1"/>
  <c r="L167" i="6" s="1"/>
  <c r="P59" i="22"/>
  <c r="B60" i="22"/>
  <c r="L61" i="22"/>
  <c r="L114" i="6" s="1"/>
  <c r="P61" i="22"/>
  <c r="H64" i="22"/>
  <c r="I64" i="22"/>
  <c r="K64" i="22"/>
  <c r="L64" i="22"/>
  <c r="M64" i="22"/>
  <c r="Q64" i="22"/>
  <c r="E66" i="22"/>
  <c r="G66" i="22"/>
  <c r="H66" i="22"/>
  <c r="I66" i="22"/>
  <c r="K66" i="22"/>
  <c r="L66" i="22"/>
  <c r="M66" i="22"/>
  <c r="I68" i="22"/>
  <c r="N68" i="22"/>
  <c r="O72" i="22"/>
  <c r="P72" i="22"/>
  <c r="Q72" i="22"/>
  <c r="C73" i="22"/>
  <c r="D73" i="22"/>
  <c r="E73" i="22"/>
  <c r="O73" i="22"/>
  <c r="P73" i="22"/>
  <c r="G74" i="22"/>
  <c r="L74" i="22"/>
  <c r="O74" i="22"/>
  <c r="C158" i="21"/>
  <c r="D158" i="21"/>
  <c r="E158" i="21"/>
  <c r="F158" i="21"/>
  <c r="G158" i="21"/>
  <c r="H158" i="21"/>
  <c r="I158" i="21"/>
  <c r="J158" i="21"/>
  <c r="K158" i="21"/>
  <c r="L158" i="21"/>
  <c r="Q158" i="21"/>
  <c r="B159" i="21"/>
  <c r="C159" i="21"/>
  <c r="E159" i="21"/>
  <c r="F159" i="21"/>
  <c r="G159" i="21"/>
  <c r="J159" i="21"/>
  <c r="K159" i="21"/>
  <c r="L159" i="21"/>
  <c r="M159" i="21"/>
  <c r="N159" i="21"/>
  <c r="O159" i="21"/>
  <c r="C160" i="21"/>
  <c r="F217" i="21"/>
  <c r="K160" i="21"/>
  <c r="M160" i="21"/>
  <c r="N160" i="21"/>
  <c r="O160" i="21"/>
  <c r="P160" i="21"/>
  <c r="Q160" i="21"/>
  <c r="B161" i="21"/>
  <c r="C161" i="21"/>
  <c r="D161" i="21"/>
  <c r="E161" i="21"/>
  <c r="F161" i="21"/>
  <c r="G161" i="21"/>
  <c r="H161" i="21"/>
  <c r="I161" i="21"/>
  <c r="J161" i="21"/>
  <c r="K161" i="21"/>
  <c r="L161" i="21"/>
  <c r="B163" i="21"/>
  <c r="C220" i="21"/>
  <c r="D163" i="21"/>
  <c r="E220" i="21"/>
  <c r="F163" i="21"/>
  <c r="G220" i="21"/>
  <c r="H220" i="21"/>
  <c r="I220" i="21"/>
  <c r="J163" i="21"/>
  <c r="K220" i="21"/>
  <c r="L220" i="21"/>
  <c r="O220" i="21"/>
  <c r="P163" i="21"/>
  <c r="Q163" i="21"/>
  <c r="C221" i="21"/>
  <c r="B167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G169" i="21"/>
  <c r="F171" i="21"/>
  <c r="G171" i="21"/>
  <c r="I171" i="21"/>
  <c r="J171" i="21"/>
  <c r="K171" i="21"/>
  <c r="L171" i="21"/>
  <c r="M171" i="21"/>
  <c r="N171" i="21"/>
  <c r="B172" i="21"/>
  <c r="C172" i="21"/>
  <c r="D172" i="21"/>
  <c r="E172" i="21"/>
  <c r="F172" i="21"/>
  <c r="M172" i="21"/>
  <c r="B227" i="21"/>
  <c r="C227" i="21"/>
  <c r="D176" i="21"/>
  <c r="H176" i="21"/>
  <c r="I176" i="21"/>
  <c r="K176" i="21"/>
  <c r="L176" i="21"/>
  <c r="N176" i="21"/>
  <c r="O176" i="21"/>
  <c r="B228" i="21"/>
  <c r="C228" i="21"/>
  <c r="D228" i="21"/>
  <c r="E228" i="21"/>
  <c r="F177" i="21"/>
  <c r="G177" i="21"/>
  <c r="H177" i="21"/>
  <c r="J228" i="21"/>
  <c r="K228" i="21"/>
  <c r="L228" i="21"/>
  <c r="B178" i="21"/>
  <c r="C178" i="21"/>
  <c r="D178" i="21"/>
  <c r="E178" i="21"/>
  <c r="G178" i="21"/>
  <c r="H178" i="21"/>
  <c r="J178" i="21"/>
  <c r="K178" i="21"/>
  <c r="N229" i="21"/>
  <c r="O229" i="21"/>
  <c r="P229" i="21"/>
  <c r="Q229" i="21"/>
  <c r="B179" i="21"/>
  <c r="C179" i="21"/>
  <c r="D179" i="21"/>
  <c r="E179" i="21"/>
  <c r="N179" i="21"/>
  <c r="O179" i="21"/>
  <c r="P179" i="21"/>
  <c r="Q179" i="21"/>
  <c r="K180" i="21"/>
  <c r="B183" i="21"/>
  <c r="D183" i="21"/>
  <c r="E183" i="21"/>
  <c r="F183" i="21"/>
  <c r="G183" i="21"/>
  <c r="H183" i="21"/>
  <c r="I183" i="21"/>
  <c r="J183" i="21"/>
  <c r="L183" i="21"/>
  <c r="N183" i="21"/>
  <c r="P183" i="21"/>
  <c r="Q183" i="21"/>
  <c r="C233" i="21"/>
  <c r="B186" i="21"/>
  <c r="C186" i="21"/>
  <c r="D186" i="21"/>
  <c r="E186" i="21"/>
  <c r="F186" i="21"/>
  <c r="H186" i="21"/>
  <c r="J186" i="21"/>
  <c r="L186" i="21"/>
  <c r="M186" i="21"/>
  <c r="N186" i="21"/>
  <c r="O186" i="21"/>
  <c r="P186" i="21"/>
  <c r="Q186" i="21"/>
  <c r="C188" i="21"/>
  <c r="K188" i="21"/>
  <c r="B190" i="21"/>
  <c r="C190" i="21"/>
  <c r="D190" i="21"/>
  <c r="E190" i="21"/>
  <c r="F190" i="21"/>
  <c r="G190" i="21"/>
  <c r="H190" i="21"/>
  <c r="I190" i="21"/>
  <c r="J190" i="21"/>
  <c r="K190" i="21"/>
  <c r="M190" i="21"/>
  <c r="N190" i="21"/>
  <c r="O190" i="21"/>
  <c r="D235" i="21"/>
  <c r="G235" i="21"/>
  <c r="H235" i="21"/>
  <c r="I235" i="21"/>
  <c r="J235" i="21"/>
  <c r="K235" i="21"/>
  <c r="L235" i="21"/>
  <c r="M191" i="21"/>
  <c r="N235" i="21"/>
  <c r="O235" i="21"/>
  <c r="P235" i="21"/>
  <c r="G80" i="18"/>
  <c r="B206" i="21"/>
  <c r="D81" i="18"/>
  <c r="E206" i="21"/>
  <c r="F206" i="21"/>
  <c r="H81" i="18"/>
  <c r="I206" i="21"/>
  <c r="J199" i="21"/>
  <c r="K237" i="21"/>
  <c r="L199" i="21"/>
  <c r="M81" i="18"/>
  <c r="O81" i="18"/>
  <c r="O102" i="18" s="1"/>
  <c r="P81" i="18"/>
  <c r="B238" i="21"/>
  <c r="C195" i="21"/>
  <c r="D238" i="21"/>
  <c r="E195" i="21"/>
  <c r="F238" i="21"/>
  <c r="G195" i="21"/>
  <c r="H238" i="21"/>
  <c r="J238" i="21"/>
  <c r="K195" i="21"/>
  <c r="L238" i="21"/>
  <c r="N238" i="21"/>
  <c r="O195" i="21"/>
  <c r="P238" i="21"/>
  <c r="Q195" i="21"/>
  <c r="B239" i="21"/>
  <c r="C196" i="21"/>
  <c r="D239" i="21"/>
  <c r="G196" i="21"/>
  <c r="J239" i="21"/>
  <c r="K196" i="21"/>
  <c r="L239" i="21"/>
  <c r="N239" i="21"/>
  <c r="O196" i="21"/>
  <c r="P239" i="21"/>
  <c r="B240" i="21"/>
  <c r="C197" i="21"/>
  <c r="D240" i="21"/>
  <c r="E240" i="21"/>
  <c r="F240" i="21"/>
  <c r="G197" i="21"/>
  <c r="I240" i="21"/>
  <c r="J240" i="21"/>
  <c r="K197" i="21"/>
  <c r="L240" i="21"/>
  <c r="M197" i="21"/>
  <c r="O197" i="21"/>
  <c r="P240" i="21"/>
  <c r="Q240" i="21"/>
  <c r="B241" i="21"/>
  <c r="D241" i="21"/>
  <c r="F241" i="21"/>
  <c r="G198" i="21"/>
  <c r="H241" i="21"/>
  <c r="J241" i="21"/>
  <c r="K198" i="21"/>
  <c r="L241" i="21"/>
  <c r="M198" i="21"/>
  <c r="N241" i="21"/>
  <c r="O198" i="21"/>
  <c r="P241" i="21"/>
  <c r="E199" i="21"/>
  <c r="P199" i="21"/>
  <c r="Q199" i="21"/>
  <c r="P200" i="21"/>
  <c r="Q200" i="21"/>
  <c r="B201" i="21"/>
  <c r="C201" i="21"/>
  <c r="D201" i="21"/>
  <c r="E201" i="21"/>
  <c r="C202" i="21"/>
  <c r="D202" i="21"/>
  <c r="E202" i="21"/>
  <c r="G202" i="21"/>
  <c r="I202" i="21"/>
  <c r="J202" i="21"/>
  <c r="K202" i="21"/>
  <c r="L202" i="21"/>
  <c r="M202" i="21"/>
  <c r="N202" i="21"/>
  <c r="O202" i="21"/>
  <c r="P202" i="21"/>
  <c r="Q202" i="21"/>
  <c r="B203" i="21"/>
  <c r="C203" i="21"/>
  <c r="D203" i="21"/>
  <c r="E203" i="21"/>
  <c r="F203" i="21"/>
  <c r="G203" i="21"/>
  <c r="P203" i="21"/>
  <c r="C204" i="21"/>
  <c r="N204" i="21"/>
  <c r="O204" i="21"/>
  <c r="Q204" i="21"/>
  <c r="C205" i="21"/>
  <c r="D205" i="21"/>
  <c r="E205" i="21"/>
  <c r="F205" i="21"/>
  <c r="G205" i="21"/>
  <c r="H205" i="21"/>
  <c r="I205" i="21"/>
  <c r="K205" i="21"/>
  <c r="M205" i="21"/>
  <c r="N205" i="21"/>
  <c r="O205" i="21"/>
  <c r="P206" i="21"/>
  <c r="Q206" i="21"/>
  <c r="B207" i="21"/>
  <c r="C207" i="21"/>
  <c r="D207" i="21"/>
  <c r="E207" i="21"/>
  <c r="F207" i="21"/>
  <c r="G208" i="21"/>
  <c r="N208" i="21"/>
  <c r="O208" i="21"/>
  <c r="P208" i="21"/>
  <c r="Q208" i="21"/>
  <c r="B209" i="21"/>
  <c r="C209" i="21"/>
  <c r="D209" i="21"/>
  <c r="E209" i="21"/>
  <c r="F209" i="21"/>
  <c r="G209" i="21"/>
  <c r="H209" i="21"/>
  <c r="I209" i="21"/>
  <c r="K209" i="21"/>
  <c r="O209" i="21"/>
  <c r="P209" i="21"/>
  <c r="B246" i="21"/>
  <c r="C210" i="21"/>
  <c r="D246" i="21"/>
  <c r="F246" i="21"/>
  <c r="G210" i="21"/>
  <c r="H246" i="21"/>
  <c r="I210" i="21"/>
  <c r="J246" i="21"/>
  <c r="K210" i="21"/>
  <c r="L246" i="21"/>
  <c r="M210" i="21"/>
  <c r="O210" i="21"/>
  <c r="P246" i="21"/>
  <c r="B158" i="21"/>
  <c r="P158" i="21"/>
  <c r="D159" i="21"/>
  <c r="H159" i="21"/>
  <c r="I159" i="21"/>
  <c r="P159" i="21"/>
  <c r="Q159" i="21"/>
  <c r="B160" i="21"/>
  <c r="D160" i="21"/>
  <c r="H160" i="21"/>
  <c r="I160" i="21"/>
  <c r="J160" i="21"/>
  <c r="L160" i="21"/>
  <c r="P161" i="21"/>
  <c r="Q161" i="21"/>
  <c r="E163" i="21"/>
  <c r="G163" i="21"/>
  <c r="H163" i="21"/>
  <c r="I163" i="21"/>
  <c r="K163" i="21"/>
  <c r="L163" i="21"/>
  <c r="P167" i="21"/>
  <c r="Q167" i="21"/>
  <c r="B171" i="21"/>
  <c r="C171" i="21"/>
  <c r="D171" i="21"/>
  <c r="E171" i="21"/>
  <c r="H171" i="21"/>
  <c r="O171" i="21"/>
  <c r="P171" i="21"/>
  <c r="Q171" i="21"/>
  <c r="G172" i="21"/>
  <c r="H172" i="21"/>
  <c r="I172" i="21"/>
  <c r="J172" i="21"/>
  <c r="K172" i="21"/>
  <c r="L172" i="21"/>
  <c r="P172" i="21"/>
  <c r="Q172" i="21"/>
  <c r="B176" i="21"/>
  <c r="C176" i="21"/>
  <c r="J176" i="21"/>
  <c r="M176" i="21"/>
  <c r="P176" i="21"/>
  <c r="Q176" i="21"/>
  <c r="I177" i="21"/>
  <c r="J177" i="21"/>
  <c r="K177" i="21"/>
  <c r="L177" i="21"/>
  <c r="P177" i="21"/>
  <c r="Q177" i="21"/>
  <c r="F178" i="21"/>
  <c r="I178" i="21"/>
  <c r="L178" i="21"/>
  <c r="M178" i="21"/>
  <c r="H179" i="21"/>
  <c r="I179" i="21"/>
  <c r="J179" i="21"/>
  <c r="K179" i="21"/>
  <c r="L179" i="21"/>
  <c r="M179" i="21"/>
  <c r="C182" i="21"/>
  <c r="C183" i="21"/>
  <c r="K183" i="21"/>
  <c r="M183" i="21"/>
  <c r="O183" i="21"/>
  <c r="C185" i="21"/>
  <c r="K185" i="21"/>
  <c r="G186" i="21"/>
  <c r="I186" i="21"/>
  <c r="K186" i="21"/>
  <c r="L190" i="21"/>
  <c r="P190" i="21"/>
  <c r="Q190" i="21"/>
  <c r="B191" i="21"/>
  <c r="C191" i="21"/>
  <c r="D191" i="21"/>
  <c r="E191" i="21"/>
  <c r="F191" i="21"/>
  <c r="G191" i="21"/>
  <c r="H191" i="21"/>
  <c r="I191" i="21"/>
  <c r="K192" i="21"/>
  <c r="B195" i="21"/>
  <c r="F195" i="21"/>
  <c r="H195" i="21"/>
  <c r="I195" i="21"/>
  <c r="M195" i="21"/>
  <c r="N195" i="21"/>
  <c r="J196" i="21"/>
  <c r="L196" i="21"/>
  <c r="M196" i="21"/>
  <c r="N196" i="21"/>
  <c r="P196" i="21"/>
  <c r="Q196" i="21"/>
  <c r="B197" i="21"/>
  <c r="E197" i="21"/>
  <c r="F197" i="21"/>
  <c r="I197" i="21"/>
  <c r="J197" i="21"/>
  <c r="P197" i="21"/>
  <c r="F198" i="21"/>
  <c r="H198" i="21"/>
  <c r="I198" i="21"/>
  <c r="Q198" i="21"/>
  <c r="B199" i="21"/>
  <c r="H199" i="21"/>
  <c r="I199" i="21"/>
  <c r="B200" i="21"/>
  <c r="E200" i="21"/>
  <c r="H200" i="21"/>
  <c r="I200" i="21"/>
  <c r="P201" i="21"/>
  <c r="Q201" i="21"/>
  <c r="B202" i="21"/>
  <c r="F202" i="21"/>
  <c r="H202" i="21"/>
  <c r="Q203" i="21"/>
  <c r="B204" i="21"/>
  <c r="E204" i="21"/>
  <c r="H204" i="21"/>
  <c r="P204" i="21"/>
  <c r="B205" i="21"/>
  <c r="J205" i="21"/>
  <c r="L205" i="21"/>
  <c r="P205" i="21"/>
  <c r="Q205" i="21"/>
  <c r="P207" i="21"/>
  <c r="Q207" i="21"/>
  <c r="B208" i="21"/>
  <c r="E208" i="21"/>
  <c r="F208" i="21"/>
  <c r="H208" i="21"/>
  <c r="I208" i="21"/>
  <c r="J209" i="21"/>
  <c r="L209" i="21"/>
  <c r="M209" i="21"/>
  <c r="N209" i="21"/>
  <c r="Q209" i="21"/>
  <c r="B210" i="21"/>
  <c r="E210" i="21"/>
  <c r="F210" i="21"/>
  <c r="H210" i="21"/>
  <c r="P210" i="21"/>
  <c r="Q210" i="21"/>
  <c r="B215" i="21"/>
  <c r="G215" i="21"/>
  <c r="H215" i="21"/>
  <c r="I215" i="21"/>
  <c r="J215" i="21"/>
  <c r="K215" i="21"/>
  <c r="L215" i="21"/>
  <c r="P215" i="21"/>
  <c r="Q215" i="21"/>
  <c r="B216" i="21"/>
  <c r="C216" i="21"/>
  <c r="D216" i="21"/>
  <c r="E216" i="21"/>
  <c r="F216" i="21"/>
  <c r="G216" i="21"/>
  <c r="H216" i="21"/>
  <c r="I216" i="21"/>
  <c r="J216" i="21"/>
  <c r="O216" i="21"/>
  <c r="P216" i="21"/>
  <c r="Q216" i="21"/>
  <c r="B217" i="21"/>
  <c r="C217" i="21"/>
  <c r="D217" i="21"/>
  <c r="H217" i="21"/>
  <c r="I217" i="21"/>
  <c r="J217" i="21"/>
  <c r="K217" i="21"/>
  <c r="L217" i="21"/>
  <c r="M217" i="21"/>
  <c r="N217" i="21"/>
  <c r="O217" i="21"/>
  <c r="P217" i="21"/>
  <c r="Q217" i="21"/>
  <c r="B218" i="21"/>
  <c r="G218" i="21"/>
  <c r="H218" i="21"/>
  <c r="I218" i="21"/>
  <c r="J218" i="21"/>
  <c r="K218" i="21"/>
  <c r="L218" i="21"/>
  <c r="P218" i="21"/>
  <c r="Q218" i="21"/>
  <c r="B220" i="21"/>
  <c r="D220" i="21"/>
  <c r="P220" i="21"/>
  <c r="Q220" i="21"/>
  <c r="C223" i="21"/>
  <c r="B224" i="21"/>
  <c r="C224" i="21"/>
  <c r="D224" i="21"/>
  <c r="E224" i="21"/>
  <c r="F224" i="21"/>
  <c r="G224" i="21"/>
  <c r="H224" i="21"/>
  <c r="I224" i="21"/>
  <c r="J224" i="21"/>
  <c r="K224" i="21"/>
  <c r="L224" i="21"/>
  <c r="P224" i="21"/>
  <c r="Q224" i="21"/>
  <c r="H227" i="21"/>
  <c r="I227" i="21"/>
  <c r="J227" i="21"/>
  <c r="K227" i="21"/>
  <c r="L227" i="21"/>
  <c r="M227" i="21"/>
  <c r="N227" i="21"/>
  <c r="O227" i="21"/>
  <c r="P227" i="21"/>
  <c r="Q227" i="21"/>
  <c r="F228" i="21"/>
  <c r="G228" i="21"/>
  <c r="H228" i="21"/>
  <c r="I228" i="21"/>
  <c r="P228" i="21"/>
  <c r="Q228" i="21"/>
  <c r="B229" i="21"/>
  <c r="C229" i="21"/>
  <c r="D229" i="21"/>
  <c r="E229" i="21"/>
  <c r="F229" i="21"/>
  <c r="G229" i="21"/>
  <c r="H229" i="21"/>
  <c r="I229" i="21"/>
  <c r="J229" i="21"/>
  <c r="K229" i="21"/>
  <c r="L229" i="21"/>
  <c r="M229" i="21"/>
  <c r="B230" i="21"/>
  <c r="C230" i="21"/>
  <c r="D230" i="21"/>
  <c r="E230" i="21"/>
  <c r="H230" i="21"/>
  <c r="I230" i="21"/>
  <c r="J230" i="21"/>
  <c r="K230" i="21"/>
  <c r="L230" i="21"/>
  <c r="M230" i="21"/>
  <c r="N230" i="21"/>
  <c r="O230" i="21"/>
  <c r="P230" i="21"/>
  <c r="Q230" i="21"/>
  <c r="B235" i="21"/>
  <c r="C235" i="21"/>
  <c r="E235" i="21"/>
  <c r="F235" i="21"/>
  <c r="C238" i="21"/>
  <c r="E238" i="21"/>
  <c r="G238" i="21"/>
  <c r="I238" i="21"/>
  <c r="K238" i="21"/>
  <c r="M238" i="21"/>
  <c r="O238" i="21"/>
  <c r="Q238" i="21"/>
  <c r="K239" i="21"/>
  <c r="M239" i="21"/>
  <c r="O239" i="21"/>
  <c r="Q239" i="21"/>
  <c r="G241" i="21"/>
  <c r="I241" i="21"/>
  <c r="K241" i="21"/>
  <c r="M241" i="21"/>
  <c r="O241" i="21"/>
  <c r="Q241" i="21"/>
  <c r="C246" i="21"/>
  <c r="E246" i="21"/>
  <c r="G246" i="21"/>
  <c r="I246" i="21"/>
  <c r="K246" i="21"/>
  <c r="Q246" i="21"/>
  <c r="K172" i="20"/>
  <c r="L170" i="20"/>
  <c r="M166" i="20"/>
  <c r="Q166" i="20"/>
  <c r="D215" i="20"/>
  <c r="G158" i="20"/>
  <c r="H158" i="20"/>
  <c r="E159" i="20"/>
  <c r="G159" i="20"/>
  <c r="H159" i="20"/>
  <c r="I159" i="20"/>
  <c r="K159" i="20"/>
  <c r="L159" i="20"/>
  <c r="M159" i="20"/>
  <c r="O159" i="20"/>
  <c r="C161" i="20"/>
  <c r="H161" i="20"/>
  <c r="C162" i="20"/>
  <c r="D219" i="20"/>
  <c r="E162" i="20"/>
  <c r="L162" i="20"/>
  <c r="M162" i="20"/>
  <c r="N162" i="20"/>
  <c r="O162" i="20"/>
  <c r="C163" i="20"/>
  <c r="G163" i="20"/>
  <c r="H163" i="20"/>
  <c r="I163" i="20"/>
  <c r="C164" i="20"/>
  <c r="E164" i="20"/>
  <c r="G164" i="20"/>
  <c r="H165" i="20"/>
  <c r="I165" i="20"/>
  <c r="J165" i="20"/>
  <c r="K165" i="20"/>
  <c r="L165" i="20"/>
  <c r="M165" i="20"/>
  <c r="O165" i="20"/>
  <c r="P165" i="20"/>
  <c r="Q165" i="20"/>
  <c r="B166" i="20"/>
  <c r="C166" i="20"/>
  <c r="D166" i="20"/>
  <c r="E166" i="20"/>
  <c r="F166" i="20"/>
  <c r="G166" i="20"/>
  <c r="H166" i="20"/>
  <c r="I166" i="20"/>
  <c r="C167" i="20"/>
  <c r="D167" i="20"/>
  <c r="E167" i="20"/>
  <c r="F167" i="20"/>
  <c r="G167" i="20"/>
  <c r="C168" i="20"/>
  <c r="G168" i="20"/>
  <c r="H168" i="20"/>
  <c r="L168" i="20"/>
  <c r="O168" i="20"/>
  <c r="F169" i="20"/>
  <c r="H169" i="20"/>
  <c r="I169" i="20"/>
  <c r="J169" i="20"/>
  <c r="K169" i="20"/>
  <c r="L169" i="20"/>
  <c r="M169" i="20"/>
  <c r="N169" i="20"/>
  <c r="Q169" i="20"/>
  <c r="B170" i="20"/>
  <c r="C170" i="20"/>
  <c r="D170" i="20"/>
  <c r="E170" i="20"/>
  <c r="F170" i="20"/>
  <c r="G170" i="20"/>
  <c r="F171" i="20"/>
  <c r="J171" i="20"/>
  <c r="K171" i="20"/>
  <c r="L171" i="20"/>
  <c r="M171" i="20"/>
  <c r="N171" i="20"/>
  <c r="O171" i="20"/>
  <c r="P171" i="20"/>
  <c r="Q171" i="20"/>
  <c r="C172" i="20"/>
  <c r="E172" i="20"/>
  <c r="G172" i="20"/>
  <c r="H172" i="20"/>
  <c r="I172" i="20"/>
  <c r="E179" i="20"/>
  <c r="G179" i="20"/>
  <c r="M190" i="20"/>
  <c r="O176" i="20"/>
  <c r="K176" i="20"/>
  <c r="Q176" i="20"/>
  <c r="D177" i="20"/>
  <c r="G177" i="20"/>
  <c r="P177" i="20"/>
  <c r="D178" i="20"/>
  <c r="E178" i="20"/>
  <c r="G178" i="20"/>
  <c r="M178" i="20"/>
  <c r="P178" i="20"/>
  <c r="Q178" i="20"/>
  <c r="K179" i="20"/>
  <c r="L230" i="20"/>
  <c r="G180" i="20"/>
  <c r="M181" i="20"/>
  <c r="P181" i="20"/>
  <c r="Q181" i="20"/>
  <c r="B182" i="20"/>
  <c r="D182" i="20"/>
  <c r="F182" i="20"/>
  <c r="G182" i="20"/>
  <c r="K183" i="20"/>
  <c r="M183" i="20"/>
  <c r="P183" i="20"/>
  <c r="Q183" i="20"/>
  <c r="D184" i="20"/>
  <c r="G184" i="20"/>
  <c r="P184" i="20"/>
  <c r="Q184" i="20"/>
  <c r="B185" i="20"/>
  <c r="D185" i="20"/>
  <c r="E185" i="20"/>
  <c r="M185" i="20"/>
  <c r="P185" i="20"/>
  <c r="Q185" i="20"/>
  <c r="B186" i="20"/>
  <c r="C186" i="20"/>
  <c r="D186" i="20"/>
  <c r="E186" i="20"/>
  <c r="F186" i="20"/>
  <c r="G186" i="20"/>
  <c r="H186" i="20"/>
  <c r="I186" i="20"/>
  <c r="J186" i="20"/>
  <c r="N186" i="20"/>
  <c r="O186" i="20"/>
  <c r="Q186" i="20"/>
  <c r="K187" i="20"/>
  <c r="Q187" i="20"/>
  <c r="B188" i="20"/>
  <c r="D188" i="20"/>
  <c r="F188" i="20"/>
  <c r="G188" i="20"/>
  <c r="C189" i="20"/>
  <c r="E189" i="20"/>
  <c r="F189" i="20"/>
  <c r="G189" i="20"/>
  <c r="L189" i="20"/>
  <c r="M189" i="20"/>
  <c r="N189" i="20"/>
  <c r="O189" i="20"/>
  <c r="Q189" i="20"/>
  <c r="B190" i="20"/>
  <c r="D190" i="20"/>
  <c r="F190" i="20"/>
  <c r="G190" i="20"/>
  <c r="P190" i="20"/>
  <c r="Q190" i="20"/>
  <c r="C191" i="20"/>
  <c r="D191" i="20"/>
  <c r="E191" i="20"/>
  <c r="G191" i="20"/>
  <c r="P191" i="20"/>
  <c r="Q191" i="20"/>
  <c r="M207" i="20"/>
  <c r="I195" i="20"/>
  <c r="C196" i="20"/>
  <c r="D239" i="20"/>
  <c r="E196" i="20"/>
  <c r="H197" i="20"/>
  <c r="I197" i="20"/>
  <c r="J197" i="20"/>
  <c r="K197" i="20"/>
  <c r="P197" i="20"/>
  <c r="Q197" i="20"/>
  <c r="D242" i="20"/>
  <c r="E199" i="20"/>
  <c r="G199" i="20"/>
  <c r="I199" i="20"/>
  <c r="J199" i="20"/>
  <c r="O199" i="20"/>
  <c r="I200" i="20"/>
  <c r="C201" i="20"/>
  <c r="O201" i="20"/>
  <c r="I202" i="20"/>
  <c r="C203" i="20"/>
  <c r="D244" i="20"/>
  <c r="E203" i="20"/>
  <c r="G203" i="20"/>
  <c r="I203" i="20"/>
  <c r="O203" i="20"/>
  <c r="H204" i="20"/>
  <c r="I204" i="20"/>
  <c r="J204" i="20"/>
  <c r="K204" i="20"/>
  <c r="L204" i="20"/>
  <c r="M204" i="20"/>
  <c r="N204" i="20"/>
  <c r="O204" i="20"/>
  <c r="P204" i="20"/>
  <c r="Q204" i="20"/>
  <c r="B205" i="20"/>
  <c r="H205" i="20"/>
  <c r="I205" i="20"/>
  <c r="O205" i="20"/>
  <c r="Q205" i="20"/>
  <c r="I206" i="20"/>
  <c r="C207" i="20"/>
  <c r="D207" i="20"/>
  <c r="I207" i="20"/>
  <c r="O207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P208" i="20"/>
  <c r="Q208" i="20"/>
  <c r="B209" i="20"/>
  <c r="H209" i="20"/>
  <c r="I209" i="20"/>
  <c r="O209" i="20"/>
  <c r="I210" i="20"/>
  <c r="J210" i="20"/>
  <c r="K210" i="20"/>
  <c r="L246" i="20"/>
  <c r="M210" i="20"/>
  <c r="O210" i="20"/>
  <c r="Q210" i="20"/>
  <c r="C158" i="20"/>
  <c r="D158" i="20"/>
  <c r="E158" i="20"/>
  <c r="O158" i="20"/>
  <c r="C159" i="20"/>
  <c r="D159" i="20"/>
  <c r="C160" i="20"/>
  <c r="D160" i="20"/>
  <c r="E160" i="20"/>
  <c r="G160" i="20"/>
  <c r="H160" i="20"/>
  <c r="I160" i="20"/>
  <c r="K160" i="20"/>
  <c r="L160" i="20"/>
  <c r="D161" i="20"/>
  <c r="E161" i="20"/>
  <c r="G161" i="20"/>
  <c r="I161" i="20"/>
  <c r="K161" i="20"/>
  <c r="M161" i="20"/>
  <c r="G162" i="20"/>
  <c r="H162" i="20"/>
  <c r="I162" i="20"/>
  <c r="K162" i="20"/>
  <c r="H164" i="20"/>
  <c r="I164" i="20"/>
  <c r="K164" i="20"/>
  <c r="L164" i="20"/>
  <c r="M164" i="20"/>
  <c r="O164" i="20"/>
  <c r="C165" i="20"/>
  <c r="D165" i="20"/>
  <c r="E165" i="20"/>
  <c r="G165" i="20"/>
  <c r="K166" i="20"/>
  <c r="L166" i="20"/>
  <c r="H167" i="20"/>
  <c r="I167" i="20"/>
  <c r="E168" i="20"/>
  <c r="I168" i="20"/>
  <c r="K168" i="20"/>
  <c r="M168" i="20"/>
  <c r="C169" i="20"/>
  <c r="D169" i="20"/>
  <c r="E169" i="20"/>
  <c r="G169" i="20"/>
  <c r="O169" i="20"/>
  <c r="P169" i="20"/>
  <c r="H170" i="20"/>
  <c r="I170" i="20"/>
  <c r="C171" i="20"/>
  <c r="D171" i="20"/>
  <c r="E171" i="20"/>
  <c r="G171" i="20"/>
  <c r="H171" i="20"/>
  <c r="I171" i="20"/>
  <c r="L172" i="20"/>
  <c r="O172" i="20"/>
  <c r="E176" i="20"/>
  <c r="G176" i="20"/>
  <c r="H176" i="20"/>
  <c r="I176" i="20"/>
  <c r="M176" i="20"/>
  <c r="P176" i="20"/>
  <c r="I179" i="20"/>
  <c r="M179" i="20"/>
  <c r="P179" i="20"/>
  <c r="K180" i="20"/>
  <c r="P180" i="20"/>
  <c r="D181" i="20"/>
  <c r="E181" i="20"/>
  <c r="G181" i="20"/>
  <c r="D183" i="20"/>
  <c r="E183" i="20"/>
  <c r="G183" i="20"/>
  <c r="G185" i="20"/>
  <c r="K186" i="20"/>
  <c r="L186" i="20"/>
  <c r="M186" i="20"/>
  <c r="P186" i="20"/>
  <c r="G187" i="20"/>
  <c r="P187" i="20"/>
  <c r="D189" i="20"/>
  <c r="P189" i="20"/>
  <c r="G196" i="20"/>
  <c r="H196" i="20"/>
  <c r="I196" i="20"/>
  <c r="L196" i="20"/>
  <c r="M196" i="20"/>
  <c r="O196" i="20"/>
  <c r="P196" i="20"/>
  <c r="M197" i="20"/>
  <c r="O197" i="20"/>
  <c r="O198" i="20"/>
  <c r="P198" i="20"/>
  <c r="L203" i="20"/>
  <c r="M203" i="20"/>
  <c r="P203" i="20"/>
  <c r="P205" i="20"/>
  <c r="H207" i="20"/>
  <c r="L207" i="20"/>
  <c r="C210" i="20"/>
  <c r="D210" i="20"/>
  <c r="L234" i="20"/>
  <c r="L235" i="20"/>
  <c r="C166" i="19"/>
  <c r="D159" i="19"/>
  <c r="G159" i="19"/>
  <c r="I158" i="19"/>
  <c r="K158" i="19"/>
  <c r="L158" i="19"/>
  <c r="M158" i="19"/>
  <c r="O215" i="20"/>
  <c r="Q215" i="20"/>
  <c r="B160" i="19"/>
  <c r="G217" i="19"/>
  <c r="K160" i="19"/>
  <c r="N160" i="19"/>
  <c r="K161" i="19"/>
  <c r="L161" i="19"/>
  <c r="M161" i="19"/>
  <c r="O161" i="19"/>
  <c r="P161" i="19"/>
  <c r="D219" i="21"/>
  <c r="K162" i="19"/>
  <c r="Q219" i="19"/>
  <c r="G163" i="19"/>
  <c r="I220" i="19"/>
  <c r="K163" i="19"/>
  <c r="L220" i="20"/>
  <c r="M220" i="20"/>
  <c r="N163" i="19"/>
  <c r="O220" i="20"/>
  <c r="G221" i="20"/>
  <c r="I221" i="20"/>
  <c r="Q221" i="19"/>
  <c r="I222" i="20"/>
  <c r="L222" i="21"/>
  <c r="P222" i="21"/>
  <c r="I166" i="19"/>
  <c r="K166" i="19"/>
  <c r="N166" i="19"/>
  <c r="O166" i="19"/>
  <c r="P166" i="19"/>
  <c r="Q166" i="19"/>
  <c r="I167" i="19"/>
  <c r="J167" i="19"/>
  <c r="O167" i="19"/>
  <c r="P167" i="19"/>
  <c r="D223" i="21"/>
  <c r="H223" i="21"/>
  <c r="O223" i="20"/>
  <c r="P223" i="21"/>
  <c r="Q223" i="20"/>
  <c r="B169" i="19"/>
  <c r="E169" i="19"/>
  <c r="L169" i="19"/>
  <c r="M169" i="19"/>
  <c r="I170" i="19"/>
  <c r="J170" i="19"/>
  <c r="K170" i="19"/>
  <c r="L170" i="19"/>
  <c r="M170" i="19"/>
  <c r="N170" i="19"/>
  <c r="O170" i="19"/>
  <c r="P170" i="19"/>
  <c r="Q170" i="19"/>
  <c r="B171" i="19"/>
  <c r="C171" i="19"/>
  <c r="D171" i="19"/>
  <c r="E171" i="19"/>
  <c r="G171" i="19"/>
  <c r="H171" i="19"/>
  <c r="I171" i="19"/>
  <c r="J171" i="19"/>
  <c r="K172" i="19"/>
  <c r="L172" i="19"/>
  <c r="N172" i="19"/>
  <c r="O187" i="19"/>
  <c r="P187" i="19"/>
  <c r="C176" i="19"/>
  <c r="G176" i="19"/>
  <c r="H227" i="20"/>
  <c r="I228" i="19"/>
  <c r="J177" i="19"/>
  <c r="O177" i="19"/>
  <c r="P177" i="19"/>
  <c r="F178" i="19"/>
  <c r="G178" i="19"/>
  <c r="J178" i="19"/>
  <c r="L178" i="19"/>
  <c r="N178" i="19"/>
  <c r="O178" i="19"/>
  <c r="Q229" i="20"/>
  <c r="E230" i="19"/>
  <c r="G180" i="19"/>
  <c r="H180" i="19"/>
  <c r="I231" i="20"/>
  <c r="L180" i="19"/>
  <c r="M231" i="20"/>
  <c r="O180" i="19"/>
  <c r="P180" i="19"/>
  <c r="C232" i="20"/>
  <c r="D181" i="19"/>
  <c r="E232" i="20"/>
  <c r="H181" i="19"/>
  <c r="I232" i="20"/>
  <c r="K181" i="19"/>
  <c r="G182" i="19"/>
  <c r="L182" i="19"/>
  <c r="N182" i="19"/>
  <c r="O182" i="19"/>
  <c r="P182" i="19"/>
  <c r="C183" i="19"/>
  <c r="D183" i="19"/>
  <c r="G183" i="19"/>
  <c r="H183" i="19"/>
  <c r="I183" i="19"/>
  <c r="J183" i="19"/>
  <c r="K183" i="19"/>
  <c r="L183" i="19"/>
  <c r="I233" i="19"/>
  <c r="L184" i="19"/>
  <c r="O184" i="19"/>
  <c r="P184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B186" i="19"/>
  <c r="G186" i="19"/>
  <c r="J186" i="19"/>
  <c r="O186" i="19"/>
  <c r="P186" i="19"/>
  <c r="Q186" i="19"/>
  <c r="C187" i="19"/>
  <c r="D234" i="20"/>
  <c r="E234" i="20"/>
  <c r="H187" i="19"/>
  <c r="G188" i="19"/>
  <c r="K188" i="19"/>
  <c r="L188" i="19"/>
  <c r="N188" i="19"/>
  <c r="O188" i="19"/>
  <c r="P188" i="19"/>
  <c r="B189" i="19"/>
  <c r="C189" i="19"/>
  <c r="D189" i="19"/>
  <c r="E189" i="19"/>
  <c r="F189" i="19"/>
  <c r="G189" i="19"/>
  <c r="H189" i="19"/>
  <c r="I189" i="19"/>
  <c r="J189" i="19"/>
  <c r="K189" i="19"/>
  <c r="L189" i="19"/>
  <c r="M189" i="19"/>
  <c r="N189" i="19"/>
  <c r="O189" i="19"/>
  <c r="P189" i="19"/>
  <c r="Q189" i="19"/>
  <c r="D190" i="19"/>
  <c r="J190" i="19"/>
  <c r="O190" i="19"/>
  <c r="P190" i="19"/>
  <c r="D191" i="19"/>
  <c r="F191" i="19"/>
  <c r="N191" i="19"/>
  <c r="O191" i="19"/>
  <c r="B237" i="21"/>
  <c r="F237" i="21"/>
  <c r="I196" i="19"/>
  <c r="J195" i="19"/>
  <c r="K195" i="19"/>
  <c r="L195" i="19"/>
  <c r="P195" i="19"/>
  <c r="Q195" i="19"/>
  <c r="K196" i="19"/>
  <c r="N196" i="19"/>
  <c r="O239" i="20"/>
  <c r="P239" i="20"/>
  <c r="Q196" i="19"/>
  <c r="B197" i="19"/>
  <c r="C197" i="19"/>
  <c r="F197" i="19"/>
  <c r="K197" i="19"/>
  <c r="L197" i="19"/>
  <c r="M240" i="19"/>
  <c r="G241" i="20"/>
  <c r="H241" i="20"/>
  <c r="J198" i="19"/>
  <c r="K198" i="19"/>
  <c r="O241" i="20"/>
  <c r="Q198" i="19"/>
  <c r="K243" i="21"/>
  <c r="M200" i="19"/>
  <c r="Q243" i="19"/>
  <c r="M201" i="19"/>
  <c r="N201" i="19"/>
  <c r="I202" i="19"/>
  <c r="J202" i="19"/>
  <c r="K202" i="19"/>
  <c r="L202" i="19"/>
  <c r="M202" i="19"/>
  <c r="L203" i="19"/>
  <c r="O244" i="20"/>
  <c r="Q244" i="20"/>
  <c r="B204" i="19"/>
  <c r="D204" i="19"/>
  <c r="E204" i="19"/>
  <c r="F204" i="19"/>
  <c r="G204" i="19"/>
  <c r="H204" i="19"/>
  <c r="I204" i="19"/>
  <c r="J204" i="19"/>
  <c r="K204" i="19"/>
  <c r="L204" i="19"/>
  <c r="M204" i="19"/>
  <c r="B205" i="19"/>
  <c r="C205" i="19"/>
  <c r="G205" i="19"/>
  <c r="H205" i="19"/>
  <c r="I205" i="19"/>
  <c r="J205" i="19"/>
  <c r="K205" i="19"/>
  <c r="L205" i="19"/>
  <c r="M205" i="19"/>
  <c r="N205" i="19"/>
  <c r="L206" i="19"/>
  <c r="M206" i="19"/>
  <c r="Q245" i="19"/>
  <c r="M207" i="19"/>
  <c r="N207" i="19"/>
  <c r="P207" i="19"/>
  <c r="B208" i="19"/>
  <c r="C208" i="19"/>
  <c r="D208" i="19"/>
  <c r="E208" i="19"/>
  <c r="F208" i="19"/>
  <c r="G208" i="19"/>
  <c r="H208" i="19"/>
  <c r="J208" i="19"/>
  <c r="K209" i="19"/>
  <c r="L209" i="19"/>
  <c r="M209" i="19"/>
  <c r="N209" i="19"/>
  <c r="B210" i="19"/>
  <c r="E246" i="20"/>
  <c r="F210" i="19"/>
  <c r="H210" i="19"/>
  <c r="I210" i="19"/>
  <c r="Q158" i="19"/>
  <c r="C159" i="19"/>
  <c r="E159" i="19"/>
  <c r="I159" i="19"/>
  <c r="K159" i="19"/>
  <c r="L159" i="19"/>
  <c r="E160" i="19"/>
  <c r="O160" i="19"/>
  <c r="P160" i="19"/>
  <c r="Q160" i="19"/>
  <c r="Q161" i="19"/>
  <c r="Q163" i="19"/>
  <c r="E164" i="19"/>
  <c r="K165" i="19"/>
  <c r="L165" i="19"/>
  <c r="M165" i="19"/>
  <c r="O165" i="19"/>
  <c r="P165" i="19"/>
  <c r="Q165" i="19"/>
  <c r="L166" i="19"/>
  <c r="Q167" i="19"/>
  <c r="E168" i="19"/>
  <c r="G168" i="19"/>
  <c r="I168" i="19"/>
  <c r="M168" i="19"/>
  <c r="K176" i="19"/>
  <c r="L176" i="19"/>
  <c r="G177" i="19"/>
  <c r="K177" i="19"/>
  <c r="L177" i="19"/>
  <c r="K179" i="19"/>
  <c r="L179" i="19"/>
  <c r="C180" i="19"/>
  <c r="D180" i="19"/>
  <c r="D184" i="19"/>
  <c r="G184" i="19"/>
  <c r="H184" i="19"/>
  <c r="K184" i="19"/>
  <c r="K186" i="19"/>
  <c r="L186" i="19"/>
  <c r="K187" i="19"/>
  <c r="L187" i="19"/>
  <c r="C188" i="19"/>
  <c r="D188" i="19"/>
  <c r="G190" i="19"/>
  <c r="H190" i="19"/>
  <c r="K190" i="19"/>
  <c r="L190" i="19"/>
  <c r="G191" i="19"/>
  <c r="H191" i="19"/>
  <c r="K191" i="19"/>
  <c r="L191" i="19"/>
  <c r="I199" i="19"/>
  <c r="K199" i="19"/>
  <c r="L199" i="19"/>
  <c r="M199" i="19"/>
  <c r="K200" i="19"/>
  <c r="L200" i="19"/>
  <c r="K201" i="19"/>
  <c r="L201" i="19"/>
  <c r="I203" i="19"/>
  <c r="K203" i="19"/>
  <c r="C204" i="19"/>
  <c r="D205" i="19"/>
  <c r="E205" i="19"/>
  <c r="K207" i="19"/>
  <c r="L207" i="19"/>
  <c r="I208" i="19"/>
  <c r="K208" i="19"/>
  <c r="L208" i="19"/>
  <c r="M208" i="19"/>
  <c r="C209" i="19"/>
  <c r="D209" i="19"/>
  <c r="I209" i="19"/>
  <c r="C210" i="19"/>
  <c r="D210" i="19"/>
  <c r="E210" i="19"/>
  <c r="K210" i="19"/>
  <c r="L210" i="19"/>
  <c r="M210" i="19"/>
  <c r="O210" i="19"/>
  <c r="E215" i="19"/>
  <c r="Q222" i="19"/>
  <c r="E223" i="19"/>
  <c r="Q230" i="19"/>
  <c r="I232" i="19"/>
  <c r="M232" i="19"/>
  <c r="Q232" i="19"/>
  <c r="C233" i="19"/>
  <c r="M233" i="19"/>
  <c r="M234" i="19"/>
  <c r="Q234" i="19"/>
  <c r="M235" i="19"/>
  <c r="M246" i="19"/>
  <c r="E84" i="18"/>
  <c r="C85" i="18"/>
  <c r="Q86" i="18"/>
  <c r="Q215" i="19"/>
  <c r="I230" i="19"/>
  <c r="Q228" i="19"/>
  <c r="E244" i="19"/>
  <c r="K92" i="18"/>
  <c r="M86" i="18"/>
  <c r="O240" i="19"/>
  <c r="B61" i="6"/>
  <c r="E90" i="18"/>
  <c r="F61" i="6"/>
  <c r="J61" i="6"/>
  <c r="N61" i="6"/>
  <c r="B62" i="6"/>
  <c r="E91" i="18"/>
  <c r="F62" i="6"/>
  <c r="I91" i="18"/>
  <c r="J62" i="6"/>
  <c r="M91" i="18"/>
  <c r="N62" i="6"/>
  <c r="N135" i="6" s="1"/>
  <c r="P51" i="18"/>
  <c r="Q91" i="18"/>
  <c r="B63" i="6"/>
  <c r="E92" i="18"/>
  <c r="F63" i="6"/>
  <c r="J63" i="6"/>
  <c r="N63" i="6"/>
  <c r="O92" i="18"/>
  <c r="Q92" i="18"/>
  <c r="B94" i="6"/>
  <c r="F94" i="6"/>
  <c r="J94" i="6"/>
  <c r="N94" i="6"/>
  <c r="B70" i="18"/>
  <c r="A71" i="18"/>
  <c r="D70" i="18"/>
  <c r="E70" i="18"/>
  <c r="F70" i="18"/>
  <c r="H70" i="18"/>
  <c r="I70" i="18"/>
  <c r="J70" i="18"/>
  <c r="L70" i="18"/>
  <c r="M70" i="18"/>
  <c r="N70" i="18"/>
  <c r="P70" i="18"/>
  <c r="A72" i="18"/>
  <c r="A73" i="18"/>
  <c r="C40" i="9"/>
  <c r="D40" i="9"/>
  <c r="E40" i="9"/>
  <c r="F40" i="9"/>
  <c r="G40" i="9"/>
  <c r="H40" i="9"/>
  <c r="I40" i="9"/>
  <c r="J40" i="9"/>
  <c r="K40" i="9"/>
  <c r="L40" i="9"/>
  <c r="M40" i="9"/>
  <c r="N40" i="9"/>
  <c r="P40" i="9"/>
  <c r="Q40" i="9"/>
  <c r="C79" i="18"/>
  <c r="C108" i="6" s="1"/>
  <c r="C80" i="18"/>
  <c r="C109" i="6" s="1"/>
  <c r="B81" i="18"/>
  <c r="B110" i="6" s="1"/>
  <c r="C81" i="18"/>
  <c r="E81" i="18"/>
  <c r="E110" i="6" s="1"/>
  <c r="F81" i="18"/>
  <c r="G81" i="18"/>
  <c r="G110" i="6" s="1"/>
  <c r="I81" i="18"/>
  <c r="K81" i="18"/>
  <c r="K102" i="18" s="1"/>
  <c r="K165" i="6" s="1"/>
  <c r="Q81" i="18"/>
  <c r="Q84" i="18"/>
  <c r="E85" i="18"/>
  <c r="I85" i="18"/>
  <c r="M85" i="18"/>
  <c r="Q85" i="18"/>
  <c r="E86" i="18"/>
  <c r="I86" i="18"/>
  <c r="I95" i="18"/>
  <c r="M95" i="18"/>
  <c r="Q95" i="18"/>
  <c r="E96" i="18"/>
  <c r="I96" i="18"/>
  <c r="M96" i="18"/>
  <c r="Q96" i="18"/>
  <c r="E97" i="18"/>
  <c r="I97" i="18"/>
  <c r="M97" i="18"/>
  <c r="Q97" i="18"/>
  <c r="M98" i="18"/>
  <c r="Q98" i="18"/>
  <c r="I102" i="18"/>
  <c r="I165" i="6" s="1"/>
  <c r="K164" i="17"/>
  <c r="M164" i="17"/>
  <c r="N164" i="17"/>
  <c r="O164" i="17"/>
  <c r="P164" i="17"/>
  <c r="C159" i="17"/>
  <c r="D159" i="17"/>
  <c r="E159" i="17"/>
  <c r="G159" i="17"/>
  <c r="H159" i="17"/>
  <c r="J221" i="17"/>
  <c r="N221" i="17"/>
  <c r="B222" i="17"/>
  <c r="D222" i="17"/>
  <c r="H222" i="17"/>
  <c r="J222" i="17"/>
  <c r="C223" i="17"/>
  <c r="F223" i="17"/>
  <c r="J223" i="17"/>
  <c r="L161" i="17"/>
  <c r="P161" i="17"/>
  <c r="C162" i="17"/>
  <c r="E162" i="17"/>
  <c r="F224" i="17"/>
  <c r="G162" i="17"/>
  <c r="H162" i="17"/>
  <c r="K162" i="17"/>
  <c r="M162" i="17"/>
  <c r="P224" i="17"/>
  <c r="E163" i="17"/>
  <c r="F163" i="17"/>
  <c r="C164" i="17"/>
  <c r="F164" i="17"/>
  <c r="H164" i="17"/>
  <c r="K165" i="17"/>
  <c r="L165" i="17"/>
  <c r="M165" i="17"/>
  <c r="N165" i="17"/>
  <c r="O165" i="17"/>
  <c r="P165" i="17"/>
  <c r="Q165" i="17"/>
  <c r="J230" i="17"/>
  <c r="K230" i="17"/>
  <c r="L230" i="17"/>
  <c r="P230" i="17"/>
  <c r="B231" i="17"/>
  <c r="F231" i="17"/>
  <c r="H231" i="17"/>
  <c r="J231" i="17"/>
  <c r="C232" i="17"/>
  <c r="D232" i="17"/>
  <c r="H232" i="17"/>
  <c r="J232" i="17"/>
  <c r="N232" i="17"/>
  <c r="B233" i="17"/>
  <c r="C171" i="17"/>
  <c r="D171" i="17"/>
  <c r="E171" i="17"/>
  <c r="G171" i="17"/>
  <c r="H171" i="17"/>
  <c r="I171" i="17"/>
  <c r="K171" i="17"/>
  <c r="O233" i="17"/>
  <c r="Q233" i="17"/>
  <c r="B173" i="17"/>
  <c r="C235" i="17"/>
  <c r="D235" i="17"/>
  <c r="E173" i="17"/>
  <c r="F173" i="17"/>
  <c r="J173" i="17"/>
  <c r="K173" i="17"/>
  <c r="L173" i="17"/>
  <c r="N173" i="17"/>
  <c r="P173" i="17"/>
  <c r="D175" i="17"/>
  <c r="B176" i="17"/>
  <c r="C176" i="17"/>
  <c r="D176" i="17"/>
  <c r="E176" i="17"/>
  <c r="F176" i="17"/>
  <c r="G176" i="17"/>
  <c r="H176" i="17"/>
  <c r="J176" i="17"/>
  <c r="K176" i="17"/>
  <c r="N176" i="17"/>
  <c r="D177" i="17"/>
  <c r="B180" i="17"/>
  <c r="C180" i="17"/>
  <c r="D180" i="17"/>
  <c r="E180" i="17"/>
  <c r="F180" i="17"/>
  <c r="G180" i="17"/>
  <c r="I180" i="17"/>
  <c r="K180" i="17"/>
  <c r="L180" i="17"/>
  <c r="M180" i="17"/>
  <c r="N180" i="17"/>
  <c r="O180" i="17"/>
  <c r="P180" i="17"/>
  <c r="B75" i="14"/>
  <c r="F75" i="14"/>
  <c r="J75" i="14"/>
  <c r="N75" i="14"/>
  <c r="H190" i="17"/>
  <c r="I190" i="17"/>
  <c r="K190" i="17"/>
  <c r="L190" i="17"/>
  <c r="N76" i="14"/>
  <c r="N105" i="6" s="1"/>
  <c r="C184" i="17"/>
  <c r="D184" i="17"/>
  <c r="E184" i="17"/>
  <c r="G184" i="17"/>
  <c r="J240" i="17"/>
  <c r="K184" i="17"/>
  <c r="L184" i="17"/>
  <c r="M184" i="17"/>
  <c r="O184" i="17"/>
  <c r="P184" i="17"/>
  <c r="B185" i="17"/>
  <c r="C185" i="17"/>
  <c r="D185" i="17"/>
  <c r="E185" i="17"/>
  <c r="F185" i="17"/>
  <c r="G185" i="17"/>
  <c r="H185" i="17"/>
  <c r="J241" i="17"/>
  <c r="N241" i="17"/>
  <c r="H186" i="17"/>
  <c r="J242" i="17"/>
  <c r="K186" i="17"/>
  <c r="M186" i="17"/>
  <c r="N242" i="17"/>
  <c r="O186" i="17"/>
  <c r="P186" i="17"/>
  <c r="Q186" i="17"/>
  <c r="B187" i="17"/>
  <c r="C187" i="17"/>
  <c r="D187" i="17"/>
  <c r="E187" i="17"/>
  <c r="J243" i="17"/>
  <c r="K243" i="17"/>
  <c r="L243" i="17"/>
  <c r="G188" i="17"/>
  <c r="P188" i="17"/>
  <c r="J189" i="17"/>
  <c r="K189" i="17"/>
  <c r="L189" i="17"/>
  <c r="M189" i="17"/>
  <c r="N189" i="17"/>
  <c r="O189" i="17"/>
  <c r="P189" i="17"/>
  <c r="M190" i="17"/>
  <c r="P190" i="17"/>
  <c r="Q190" i="17"/>
  <c r="B191" i="17"/>
  <c r="C191" i="17"/>
  <c r="D191" i="17"/>
  <c r="E191" i="17"/>
  <c r="F191" i="17"/>
  <c r="M191" i="17"/>
  <c r="N191" i="17"/>
  <c r="G192" i="17"/>
  <c r="I192" i="17"/>
  <c r="J192" i="17"/>
  <c r="L192" i="17"/>
  <c r="M192" i="17"/>
  <c r="O192" i="17"/>
  <c r="B193" i="17"/>
  <c r="C193" i="17"/>
  <c r="D193" i="17"/>
  <c r="E193" i="17"/>
  <c r="F193" i="17"/>
  <c r="O193" i="17"/>
  <c r="P193" i="17"/>
  <c r="Q193" i="17"/>
  <c r="B194" i="17"/>
  <c r="C194" i="17"/>
  <c r="D194" i="17"/>
  <c r="E194" i="17"/>
  <c r="F194" i="17"/>
  <c r="J194" i="17"/>
  <c r="K194" i="17"/>
  <c r="L194" i="17"/>
  <c r="O194" i="17"/>
  <c r="B195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O195" i="17"/>
  <c r="P195" i="17"/>
  <c r="Q195" i="17"/>
  <c r="B196" i="17"/>
  <c r="M196" i="17"/>
  <c r="N196" i="17"/>
  <c r="O196" i="17"/>
  <c r="P196" i="17"/>
  <c r="G197" i="17"/>
  <c r="I197" i="17"/>
  <c r="J197" i="17"/>
  <c r="K197" i="17"/>
  <c r="L197" i="17"/>
  <c r="M197" i="17"/>
  <c r="N197" i="17"/>
  <c r="O197" i="17"/>
  <c r="P197" i="17"/>
  <c r="Q197" i="17"/>
  <c r="B198" i="17"/>
  <c r="C198" i="17"/>
  <c r="D198" i="17"/>
  <c r="E198" i="17"/>
  <c r="F198" i="17"/>
  <c r="G198" i="17"/>
  <c r="H198" i="17"/>
  <c r="I198" i="17"/>
  <c r="J198" i="17"/>
  <c r="K198" i="17"/>
  <c r="L198" i="17"/>
  <c r="M198" i="17"/>
  <c r="N198" i="17"/>
  <c r="O198" i="17"/>
  <c r="P198" i="17"/>
  <c r="B201" i="17"/>
  <c r="C201" i="17"/>
  <c r="D201" i="17"/>
  <c r="E201" i="17"/>
  <c r="F201" i="17"/>
  <c r="J201" i="17"/>
  <c r="K201" i="17"/>
  <c r="L201" i="17"/>
  <c r="M201" i="17"/>
  <c r="N201" i="17"/>
  <c r="O201" i="17"/>
  <c r="P201" i="17"/>
  <c r="Q201" i="17"/>
  <c r="B202" i="17"/>
  <c r="C202" i="17"/>
  <c r="D202" i="17"/>
  <c r="E202" i="17"/>
  <c r="G251" i="17"/>
  <c r="H202" i="17"/>
  <c r="L251" i="17"/>
  <c r="M251" i="17"/>
  <c r="N251" i="17"/>
  <c r="Q251" i="17"/>
  <c r="B203" i="17"/>
  <c r="C203" i="17"/>
  <c r="D203" i="17"/>
  <c r="E203" i="17"/>
  <c r="F203" i="17"/>
  <c r="G252" i="17"/>
  <c r="H252" i="17"/>
  <c r="I252" i="17"/>
  <c r="J252" i="17"/>
  <c r="K203" i="17"/>
  <c r="L203" i="17"/>
  <c r="O203" i="17"/>
  <c r="P203" i="17"/>
  <c r="B204" i="17"/>
  <c r="D204" i="17"/>
  <c r="E204" i="17"/>
  <c r="F204" i="17"/>
  <c r="H253" i="17"/>
  <c r="I253" i="17"/>
  <c r="J204" i="17"/>
  <c r="K204" i="17"/>
  <c r="L204" i="17"/>
  <c r="M204" i="17"/>
  <c r="N253" i="17"/>
  <c r="O253" i="17"/>
  <c r="P253" i="17"/>
  <c r="C205" i="17"/>
  <c r="E205" i="17"/>
  <c r="F205" i="17"/>
  <c r="P206" i="17"/>
  <c r="C207" i="17"/>
  <c r="E207" i="17"/>
  <c r="F207" i="17"/>
  <c r="B208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O208" i="17"/>
  <c r="P208" i="17"/>
  <c r="Q208" i="17"/>
  <c r="P210" i="17"/>
  <c r="E211" i="17"/>
  <c r="F211" i="17"/>
  <c r="G211" i="17"/>
  <c r="H211" i="17"/>
  <c r="M211" i="17"/>
  <c r="N211" i="17"/>
  <c r="B215" i="17"/>
  <c r="C215" i="17"/>
  <c r="D215" i="17"/>
  <c r="E215" i="17"/>
  <c r="F215" i="17"/>
  <c r="H215" i="17"/>
  <c r="M215" i="17"/>
  <c r="N215" i="17"/>
  <c r="O215" i="17"/>
  <c r="P215" i="17"/>
  <c r="Q215" i="17"/>
  <c r="B77" i="14"/>
  <c r="B106" i="6" s="1"/>
  <c r="N77" i="14"/>
  <c r="N106" i="6" s="1"/>
  <c r="P209" i="17"/>
  <c r="I159" i="17"/>
  <c r="J159" i="17"/>
  <c r="K159" i="17"/>
  <c r="L159" i="17"/>
  <c r="M159" i="17"/>
  <c r="N159" i="17"/>
  <c r="O159" i="17"/>
  <c r="P159" i="17"/>
  <c r="Q159" i="17"/>
  <c r="B160" i="17"/>
  <c r="C160" i="17"/>
  <c r="D160" i="17"/>
  <c r="H160" i="17"/>
  <c r="J160" i="17"/>
  <c r="C161" i="17"/>
  <c r="D161" i="17"/>
  <c r="E161" i="17"/>
  <c r="F161" i="17"/>
  <c r="G161" i="17"/>
  <c r="H161" i="17"/>
  <c r="I161" i="17"/>
  <c r="J161" i="17"/>
  <c r="K161" i="17"/>
  <c r="O161" i="17"/>
  <c r="D162" i="17"/>
  <c r="F162" i="17"/>
  <c r="O162" i="17"/>
  <c r="P162" i="17"/>
  <c r="Q162" i="17"/>
  <c r="B163" i="17"/>
  <c r="C163" i="17"/>
  <c r="D163" i="17"/>
  <c r="G163" i="17"/>
  <c r="H163" i="17"/>
  <c r="J163" i="17"/>
  <c r="K163" i="17"/>
  <c r="B164" i="17"/>
  <c r="E164" i="17"/>
  <c r="G164" i="17"/>
  <c r="B165" i="17"/>
  <c r="C165" i="17"/>
  <c r="D165" i="17"/>
  <c r="E165" i="17"/>
  <c r="F165" i="17"/>
  <c r="G165" i="17"/>
  <c r="H165" i="17"/>
  <c r="I165" i="17"/>
  <c r="J165" i="17"/>
  <c r="G168" i="17"/>
  <c r="H168" i="17"/>
  <c r="I168" i="17"/>
  <c r="J168" i="17"/>
  <c r="K168" i="17"/>
  <c r="L168" i="17"/>
  <c r="O168" i="17"/>
  <c r="P168" i="17"/>
  <c r="Q168" i="17"/>
  <c r="B169" i="17"/>
  <c r="C169" i="17"/>
  <c r="D169" i="17"/>
  <c r="E169" i="17"/>
  <c r="F169" i="17"/>
  <c r="H169" i="17"/>
  <c r="J169" i="17"/>
  <c r="G170" i="17"/>
  <c r="H170" i="17"/>
  <c r="I170" i="17"/>
  <c r="J170" i="17"/>
  <c r="K170" i="17"/>
  <c r="L170" i="17"/>
  <c r="M170" i="17"/>
  <c r="N170" i="17"/>
  <c r="O170" i="17"/>
  <c r="P170" i="17"/>
  <c r="Q170" i="17"/>
  <c r="B171" i="17"/>
  <c r="P171" i="17"/>
  <c r="G173" i="17"/>
  <c r="H173" i="17"/>
  <c r="I173" i="17"/>
  <c r="O173" i="17"/>
  <c r="Q173" i="17"/>
  <c r="D174" i="17"/>
  <c r="I176" i="17"/>
  <c r="L176" i="17"/>
  <c r="M176" i="17"/>
  <c r="O176" i="17"/>
  <c r="P176" i="17"/>
  <c r="Q176" i="17"/>
  <c r="H180" i="17"/>
  <c r="J180" i="17"/>
  <c r="Q180" i="17"/>
  <c r="H184" i="17"/>
  <c r="I184" i="17"/>
  <c r="J184" i="17"/>
  <c r="I185" i="17"/>
  <c r="K185" i="17"/>
  <c r="L185" i="17"/>
  <c r="M185" i="17"/>
  <c r="N185" i="17"/>
  <c r="O185" i="17"/>
  <c r="P185" i="17"/>
  <c r="Q185" i="17"/>
  <c r="G186" i="17"/>
  <c r="I186" i="17"/>
  <c r="J186" i="17"/>
  <c r="L186" i="17"/>
  <c r="N186" i="17"/>
  <c r="G187" i="17"/>
  <c r="H187" i="17"/>
  <c r="I187" i="17"/>
  <c r="J187" i="17"/>
  <c r="K187" i="17"/>
  <c r="L187" i="17"/>
  <c r="H188" i="17"/>
  <c r="J188" i="17"/>
  <c r="Q188" i="17"/>
  <c r="G189" i="17"/>
  <c r="I189" i="17"/>
  <c r="Q189" i="17"/>
  <c r="G191" i="17"/>
  <c r="H191" i="17"/>
  <c r="I191" i="17"/>
  <c r="J191" i="17"/>
  <c r="K191" i="17"/>
  <c r="L191" i="17"/>
  <c r="O191" i="17"/>
  <c r="P191" i="17"/>
  <c r="Q191" i="17"/>
  <c r="P192" i="17"/>
  <c r="Q192" i="17"/>
  <c r="H193" i="17"/>
  <c r="I193" i="17"/>
  <c r="J193" i="17"/>
  <c r="K193" i="17"/>
  <c r="L193" i="17"/>
  <c r="M193" i="17"/>
  <c r="N193" i="17"/>
  <c r="G194" i="17"/>
  <c r="H194" i="17"/>
  <c r="I194" i="17"/>
  <c r="M194" i="17"/>
  <c r="N194" i="17"/>
  <c r="P194" i="17"/>
  <c r="Q194" i="17"/>
  <c r="G196" i="17"/>
  <c r="H196" i="17"/>
  <c r="I196" i="17"/>
  <c r="J196" i="17"/>
  <c r="K196" i="17"/>
  <c r="L196" i="17"/>
  <c r="Q196" i="17"/>
  <c r="Q198" i="17"/>
  <c r="G201" i="17"/>
  <c r="H201" i="17"/>
  <c r="I202" i="17"/>
  <c r="J202" i="17"/>
  <c r="K202" i="17"/>
  <c r="L202" i="17"/>
  <c r="M202" i="17"/>
  <c r="N202" i="17"/>
  <c r="O202" i="17"/>
  <c r="P202" i="17"/>
  <c r="Q202" i="17"/>
  <c r="H203" i="17"/>
  <c r="I203" i="17"/>
  <c r="J203" i="17"/>
  <c r="G204" i="17"/>
  <c r="H204" i="17"/>
  <c r="B211" i="17"/>
  <c r="C211" i="17"/>
  <c r="D211" i="17"/>
  <c r="I211" i="17"/>
  <c r="J211" i="17"/>
  <c r="K211" i="17"/>
  <c r="L211" i="17"/>
  <c r="O211" i="17"/>
  <c r="P211" i="17"/>
  <c r="Q211" i="17"/>
  <c r="P212" i="17"/>
  <c r="P214" i="17"/>
  <c r="G215" i="17"/>
  <c r="I215" i="17"/>
  <c r="J215" i="17"/>
  <c r="K215" i="17"/>
  <c r="L215" i="17"/>
  <c r="C221" i="17"/>
  <c r="D221" i="17"/>
  <c r="E221" i="17"/>
  <c r="G221" i="17"/>
  <c r="H221" i="17"/>
  <c r="I221" i="17"/>
  <c r="K221" i="17"/>
  <c r="L221" i="17"/>
  <c r="M221" i="17"/>
  <c r="O221" i="17"/>
  <c r="P221" i="17"/>
  <c r="Q221" i="17"/>
  <c r="C222" i="17"/>
  <c r="D223" i="17"/>
  <c r="E223" i="17"/>
  <c r="G223" i="17"/>
  <c r="H223" i="17"/>
  <c r="I223" i="17"/>
  <c r="K223" i="17"/>
  <c r="O223" i="17"/>
  <c r="P223" i="17"/>
  <c r="C224" i="17"/>
  <c r="D224" i="17"/>
  <c r="E224" i="17"/>
  <c r="G224" i="17"/>
  <c r="H224" i="17"/>
  <c r="K224" i="17"/>
  <c r="M224" i="17"/>
  <c r="O224" i="17"/>
  <c r="Q224" i="17"/>
  <c r="G230" i="17"/>
  <c r="H230" i="17"/>
  <c r="I230" i="17"/>
  <c r="O230" i="17"/>
  <c r="Q230" i="17"/>
  <c r="C231" i="17"/>
  <c r="D231" i="17"/>
  <c r="E231" i="17"/>
  <c r="G232" i="17"/>
  <c r="I232" i="17"/>
  <c r="K232" i="17"/>
  <c r="L232" i="17"/>
  <c r="M232" i="17"/>
  <c r="O232" i="17"/>
  <c r="P232" i="17"/>
  <c r="Q232" i="17"/>
  <c r="D233" i="17"/>
  <c r="E233" i="17"/>
  <c r="G233" i="17"/>
  <c r="H233" i="17"/>
  <c r="I233" i="17"/>
  <c r="P233" i="17"/>
  <c r="E235" i="17"/>
  <c r="G235" i="17"/>
  <c r="H235" i="17"/>
  <c r="I235" i="17"/>
  <c r="O235" i="17"/>
  <c r="P235" i="17"/>
  <c r="Q235" i="17"/>
  <c r="C240" i="17"/>
  <c r="D240" i="17"/>
  <c r="E240" i="17"/>
  <c r="H240" i="17"/>
  <c r="I240" i="17"/>
  <c r="K240" i="17"/>
  <c r="L240" i="17"/>
  <c r="O240" i="17"/>
  <c r="P240" i="17"/>
  <c r="E241" i="17"/>
  <c r="G241" i="17"/>
  <c r="H241" i="17"/>
  <c r="I241" i="17"/>
  <c r="K241" i="17"/>
  <c r="L241" i="17"/>
  <c r="M241" i="17"/>
  <c r="O241" i="17"/>
  <c r="P241" i="17"/>
  <c r="Q241" i="17"/>
  <c r="G242" i="17"/>
  <c r="H242" i="17"/>
  <c r="I242" i="17"/>
  <c r="K242" i="17"/>
  <c r="L242" i="17"/>
  <c r="M242" i="17"/>
  <c r="O242" i="17"/>
  <c r="P242" i="17"/>
  <c r="Q242" i="17"/>
  <c r="C243" i="17"/>
  <c r="D243" i="17"/>
  <c r="E243" i="17"/>
  <c r="G243" i="17"/>
  <c r="H243" i="17"/>
  <c r="I243" i="17"/>
  <c r="B250" i="17"/>
  <c r="C250" i="17"/>
  <c r="E250" i="17"/>
  <c r="F250" i="17"/>
  <c r="G250" i="17"/>
  <c r="H250" i="17"/>
  <c r="J250" i="17"/>
  <c r="L250" i="17"/>
  <c r="M250" i="17"/>
  <c r="N250" i="17"/>
  <c r="O250" i="17"/>
  <c r="P250" i="17"/>
  <c r="Q250" i="17"/>
  <c r="B251" i="17"/>
  <c r="C251" i="17"/>
  <c r="D251" i="17"/>
  <c r="H251" i="17"/>
  <c r="I251" i="17"/>
  <c r="J251" i="17"/>
  <c r="K251" i="17"/>
  <c r="O251" i="17"/>
  <c r="P251" i="17"/>
  <c r="O252" i="17"/>
  <c r="P252" i="17"/>
  <c r="B253" i="17"/>
  <c r="D253" i="17"/>
  <c r="E253" i="17"/>
  <c r="F253" i="17"/>
  <c r="G253" i="17"/>
  <c r="J253" i="17"/>
  <c r="K253" i="17"/>
  <c r="L253" i="17"/>
  <c r="M253" i="17"/>
  <c r="J159" i="16"/>
  <c r="L159" i="16"/>
  <c r="N164" i="16"/>
  <c r="O159" i="16"/>
  <c r="P164" i="16"/>
  <c r="G159" i="16"/>
  <c r="B160" i="16"/>
  <c r="C160" i="16"/>
  <c r="D160" i="16"/>
  <c r="E160" i="16"/>
  <c r="F160" i="16"/>
  <c r="G160" i="16"/>
  <c r="H160" i="16"/>
  <c r="J160" i="16"/>
  <c r="E161" i="16"/>
  <c r="H161" i="16"/>
  <c r="O161" i="16"/>
  <c r="P161" i="16"/>
  <c r="B162" i="16"/>
  <c r="C162" i="16"/>
  <c r="D162" i="16"/>
  <c r="E162" i="16"/>
  <c r="F162" i="16"/>
  <c r="G162" i="16"/>
  <c r="B163" i="16"/>
  <c r="C163" i="16"/>
  <c r="E163" i="16"/>
  <c r="K163" i="16"/>
  <c r="B164" i="16"/>
  <c r="C164" i="16"/>
  <c r="E164" i="16"/>
  <c r="Q164" i="16"/>
  <c r="E165" i="16"/>
  <c r="I165" i="16"/>
  <c r="J165" i="16"/>
  <c r="K165" i="16"/>
  <c r="L165" i="16"/>
  <c r="M165" i="16"/>
  <c r="N165" i="16"/>
  <c r="O165" i="16"/>
  <c r="P165" i="16"/>
  <c r="Q165" i="16"/>
  <c r="B92" i="14"/>
  <c r="I171" i="16"/>
  <c r="J171" i="16"/>
  <c r="K171" i="16"/>
  <c r="L171" i="16"/>
  <c r="M171" i="16"/>
  <c r="O169" i="16"/>
  <c r="P169" i="16"/>
  <c r="Q176" i="16"/>
  <c r="E168" i="16"/>
  <c r="D169" i="16"/>
  <c r="E169" i="16"/>
  <c r="F169" i="16"/>
  <c r="G169" i="16"/>
  <c r="H169" i="16"/>
  <c r="I169" i="16"/>
  <c r="J169" i="16"/>
  <c r="K169" i="16"/>
  <c r="L169" i="16"/>
  <c r="M169" i="16"/>
  <c r="D170" i="16"/>
  <c r="N170" i="16"/>
  <c r="E171" i="16"/>
  <c r="G171" i="16"/>
  <c r="Q171" i="16"/>
  <c r="E172" i="16"/>
  <c r="F172" i="16"/>
  <c r="G172" i="16"/>
  <c r="H172" i="16"/>
  <c r="I172" i="16"/>
  <c r="E173" i="16"/>
  <c r="G173" i="16"/>
  <c r="Q173" i="16"/>
  <c r="E174" i="16"/>
  <c r="F174" i="16"/>
  <c r="G174" i="16"/>
  <c r="H174" i="16"/>
  <c r="I174" i="16"/>
  <c r="J174" i="16"/>
  <c r="K174" i="16"/>
  <c r="L174" i="16"/>
  <c r="M174" i="16"/>
  <c r="D175" i="16"/>
  <c r="E175" i="16"/>
  <c r="F175" i="16"/>
  <c r="P175" i="16"/>
  <c r="Q175" i="16"/>
  <c r="D176" i="16"/>
  <c r="E176" i="16"/>
  <c r="F176" i="16"/>
  <c r="G176" i="16"/>
  <c r="H176" i="16"/>
  <c r="I176" i="16"/>
  <c r="J176" i="16"/>
  <c r="K176" i="16"/>
  <c r="L176" i="16"/>
  <c r="M176" i="16"/>
  <c r="H177" i="16"/>
  <c r="I177" i="16"/>
  <c r="J177" i="16"/>
  <c r="P177" i="16"/>
  <c r="Q177" i="16"/>
  <c r="D178" i="16"/>
  <c r="E178" i="16"/>
  <c r="F178" i="16"/>
  <c r="G178" i="16"/>
  <c r="Q178" i="16"/>
  <c r="E179" i="16"/>
  <c r="F179" i="16"/>
  <c r="G179" i="16"/>
  <c r="H179" i="16"/>
  <c r="I179" i="16"/>
  <c r="J179" i="16"/>
  <c r="K179" i="16"/>
  <c r="L179" i="16"/>
  <c r="M179" i="16"/>
  <c r="D180" i="16"/>
  <c r="E180" i="16"/>
  <c r="Q180" i="16"/>
  <c r="G184" i="16"/>
  <c r="H196" i="16"/>
  <c r="J196" i="16"/>
  <c r="M93" i="14"/>
  <c r="O188" i="16"/>
  <c r="N184" i="16"/>
  <c r="O184" i="16"/>
  <c r="P184" i="16"/>
  <c r="E185" i="16"/>
  <c r="Q185" i="16"/>
  <c r="D186" i="16"/>
  <c r="E186" i="16"/>
  <c r="F186" i="16"/>
  <c r="G186" i="16"/>
  <c r="H186" i="16"/>
  <c r="I186" i="16"/>
  <c r="J186" i="16"/>
  <c r="K186" i="16"/>
  <c r="L242" i="16"/>
  <c r="N187" i="16"/>
  <c r="O187" i="16"/>
  <c r="P187" i="16"/>
  <c r="Q187" i="16"/>
  <c r="D244" i="16"/>
  <c r="E188" i="16"/>
  <c r="P188" i="16"/>
  <c r="Q188" i="16"/>
  <c r="N189" i="16"/>
  <c r="Q189" i="16"/>
  <c r="E190" i="16"/>
  <c r="P190" i="16"/>
  <c r="Q190" i="16"/>
  <c r="K191" i="16"/>
  <c r="L191" i="16"/>
  <c r="N191" i="16"/>
  <c r="O191" i="16"/>
  <c r="P191" i="16"/>
  <c r="Q191" i="16"/>
  <c r="B192" i="16"/>
  <c r="D246" i="16"/>
  <c r="E192" i="16"/>
  <c r="P192" i="16"/>
  <c r="Q192" i="16"/>
  <c r="B193" i="16"/>
  <c r="C193" i="16"/>
  <c r="D193" i="16"/>
  <c r="E193" i="16"/>
  <c r="F193" i="16"/>
  <c r="G193" i="16"/>
  <c r="H193" i="16"/>
  <c r="I193" i="16"/>
  <c r="J193" i="16"/>
  <c r="K193" i="16"/>
  <c r="L193" i="16"/>
  <c r="O193" i="16"/>
  <c r="P193" i="16"/>
  <c r="Q193" i="16"/>
  <c r="C194" i="16"/>
  <c r="D194" i="16"/>
  <c r="E194" i="16"/>
  <c r="Q194" i="16"/>
  <c r="C195" i="16"/>
  <c r="D195" i="16"/>
  <c r="E195" i="16"/>
  <c r="F195" i="16"/>
  <c r="H195" i="16"/>
  <c r="I195" i="16"/>
  <c r="J195" i="16"/>
  <c r="K195" i="16"/>
  <c r="M195" i="16"/>
  <c r="O195" i="16"/>
  <c r="Q195" i="16"/>
  <c r="N196" i="16"/>
  <c r="O196" i="16"/>
  <c r="P196" i="16"/>
  <c r="Q196" i="16"/>
  <c r="E197" i="16"/>
  <c r="N197" i="16"/>
  <c r="P197" i="16"/>
  <c r="Q197" i="16"/>
  <c r="L198" i="16"/>
  <c r="N198" i="16"/>
  <c r="O198" i="16"/>
  <c r="P198" i="16"/>
  <c r="Q198" i="16"/>
  <c r="D205" i="16"/>
  <c r="G208" i="16"/>
  <c r="Q94" i="14"/>
  <c r="D201" i="16"/>
  <c r="F201" i="16"/>
  <c r="G201" i="16"/>
  <c r="H201" i="16"/>
  <c r="I201" i="16"/>
  <c r="J201" i="16"/>
  <c r="K201" i="16"/>
  <c r="L201" i="16"/>
  <c r="M201" i="16"/>
  <c r="H202" i="16"/>
  <c r="I202" i="16"/>
  <c r="J202" i="16"/>
  <c r="K202" i="16"/>
  <c r="L202" i="16"/>
  <c r="M202" i="16"/>
  <c r="N202" i="16"/>
  <c r="O202" i="16"/>
  <c r="B203" i="16"/>
  <c r="C203" i="16"/>
  <c r="D203" i="16"/>
  <c r="E203" i="16"/>
  <c r="P203" i="16"/>
  <c r="D204" i="16"/>
  <c r="F204" i="16"/>
  <c r="G204" i="16"/>
  <c r="H204" i="16"/>
  <c r="I204" i="16"/>
  <c r="J204" i="16"/>
  <c r="K204" i="16"/>
  <c r="M204" i="16"/>
  <c r="N204" i="16"/>
  <c r="O204" i="16"/>
  <c r="H205" i="16"/>
  <c r="I205" i="16"/>
  <c r="J205" i="16"/>
  <c r="M205" i="16"/>
  <c r="D206" i="16"/>
  <c r="F206" i="16"/>
  <c r="G206" i="16"/>
  <c r="H206" i="16"/>
  <c r="I206" i="16"/>
  <c r="J206" i="16"/>
  <c r="K206" i="16"/>
  <c r="L255" i="16"/>
  <c r="M206" i="16"/>
  <c r="H207" i="16"/>
  <c r="I207" i="16"/>
  <c r="J207" i="16"/>
  <c r="K207" i="16"/>
  <c r="L207" i="16"/>
  <c r="M207" i="16"/>
  <c r="N207" i="16"/>
  <c r="O207" i="16"/>
  <c r="P207" i="16"/>
  <c r="H208" i="16"/>
  <c r="I208" i="16"/>
  <c r="J208" i="16"/>
  <c r="K208" i="16"/>
  <c r="L208" i="16"/>
  <c r="M208" i="16"/>
  <c r="N208" i="16"/>
  <c r="P208" i="16"/>
  <c r="Q208" i="16"/>
  <c r="B209" i="16"/>
  <c r="E209" i="16"/>
  <c r="F209" i="16"/>
  <c r="G209" i="16"/>
  <c r="H209" i="16"/>
  <c r="I209" i="16"/>
  <c r="J209" i="16"/>
  <c r="K209" i="16"/>
  <c r="M209" i="16"/>
  <c r="N209" i="16"/>
  <c r="O209" i="16"/>
  <c r="C210" i="16"/>
  <c r="D210" i="16"/>
  <c r="F210" i="16"/>
  <c r="G210" i="16"/>
  <c r="H210" i="16"/>
  <c r="I210" i="16"/>
  <c r="J210" i="16"/>
  <c r="K210" i="16"/>
  <c r="M210" i="16"/>
  <c r="O210" i="16"/>
  <c r="B211" i="16"/>
  <c r="C211" i="16"/>
  <c r="D211" i="16"/>
  <c r="E211" i="16"/>
  <c r="G211" i="16"/>
  <c r="I211" i="16"/>
  <c r="J211" i="16"/>
  <c r="Q211" i="16"/>
  <c r="D212" i="16"/>
  <c r="H257" i="16"/>
  <c r="I212" i="16"/>
  <c r="J212" i="16"/>
  <c r="K212" i="16"/>
  <c r="L257" i="16"/>
  <c r="M212" i="16"/>
  <c r="N212" i="16"/>
  <c r="O212" i="16"/>
  <c r="F213" i="16"/>
  <c r="H213" i="16"/>
  <c r="M213" i="16"/>
  <c r="O213" i="16"/>
  <c r="P213" i="16"/>
  <c r="B214" i="16"/>
  <c r="C214" i="16"/>
  <c r="D214" i="16"/>
  <c r="E214" i="16"/>
  <c r="G214" i="16"/>
  <c r="J214" i="16"/>
  <c r="K214" i="16"/>
  <c r="L214" i="16"/>
  <c r="M214" i="16"/>
  <c r="N214" i="16"/>
  <c r="O214" i="16"/>
  <c r="Q214" i="16"/>
  <c r="F215" i="16"/>
  <c r="H215" i="16"/>
  <c r="I215" i="16"/>
  <c r="J215" i="16"/>
  <c r="K215" i="16"/>
  <c r="L215" i="16"/>
  <c r="M215" i="16"/>
  <c r="N215" i="16"/>
  <c r="O215" i="16"/>
  <c r="B159" i="16"/>
  <c r="C159" i="16"/>
  <c r="D159" i="16"/>
  <c r="F159" i="16"/>
  <c r="K159" i="16"/>
  <c r="K160" i="16"/>
  <c r="L160" i="16"/>
  <c r="O160" i="16"/>
  <c r="P160" i="16"/>
  <c r="B161" i="16"/>
  <c r="C161" i="16"/>
  <c r="D161" i="16"/>
  <c r="F161" i="16"/>
  <c r="G161" i="16"/>
  <c r="J161" i="16"/>
  <c r="L161" i="16"/>
  <c r="H162" i="16"/>
  <c r="D163" i="16"/>
  <c r="F163" i="16"/>
  <c r="J163" i="16"/>
  <c r="L163" i="16"/>
  <c r="P163" i="16"/>
  <c r="D164" i="16"/>
  <c r="F164" i="16"/>
  <c r="G164" i="16"/>
  <c r="H164" i="16"/>
  <c r="J164" i="16"/>
  <c r="K164" i="16"/>
  <c r="L164" i="16"/>
  <c r="O164" i="16"/>
  <c r="B165" i="16"/>
  <c r="C165" i="16"/>
  <c r="D165" i="16"/>
  <c r="F165" i="16"/>
  <c r="G165" i="16"/>
  <c r="H165" i="16"/>
  <c r="F168" i="16"/>
  <c r="G168" i="16"/>
  <c r="H168" i="16"/>
  <c r="I168" i="16"/>
  <c r="J168" i="16"/>
  <c r="K168" i="16"/>
  <c r="L168" i="16"/>
  <c r="M168" i="16"/>
  <c r="N168" i="16"/>
  <c r="O168" i="16"/>
  <c r="P168" i="16"/>
  <c r="Q168" i="16"/>
  <c r="B169" i="16"/>
  <c r="C169" i="16"/>
  <c r="E170" i="16"/>
  <c r="F170" i="16"/>
  <c r="G170" i="16"/>
  <c r="H170" i="16"/>
  <c r="I170" i="16"/>
  <c r="J170" i="16"/>
  <c r="K170" i="16"/>
  <c r="L170" i="16"/>
  <c r="M170" i="16"/>
  <c r="O170" i="16"/>
  <c r="P170" i="16"/>
  <c r="Q170" i="16"/>
  <c r="F171" i="16"/>
  <c r="H171" i="16"/>
  <c r="J172" i="16"/>
  <c r="K172" i="16"/>
  <c r="L172" i="16"/>
  <c r="M172" i="16"/>
  <c r="N172" i="16"/>
  <c r="O172" i="16"/>
  <c r="P172" i="16"/>
  <c r="Q172" i="16"/>
  <c r="D173" i="16"/>
  <c r="F173" i="16"/>
  <c r="K173" i="16"/>
  <c r="L173" i="16"/>
  <c r="M173" i="16"/>
  <c r="O173" i="16"/>
  <c r="P174" i="16"/>
  <c r="G175" i="16"/>
  <c r="H175" i="16"/>
  <c r="I175" i="16"/>
  <c r="J175" i="16"/>
  <c r="K175" i="16"/>
  <c r="L175" i="16"/>
  <c r="M175" i="16"/>
  <c r="N175" i="16"/>
  <c r="O175" i="16"/>
  <c r="E177" i="16"/>
  <c r="F177" i="16"/>
  <c r="G177" i="16"/>
  <c r="K177" i="16"/>
  <c r="L177" i="16"/>
  <c r="M177" i="16"/>
  <c r="N177" i="16"/>
  <c r="O177" i="16"/>
  <c r="H178" i="16"/>
  <c r="I178" i="16"/>
  <c r="M178" i="16"/>
  <c r="O178" i="16"/>
  <c r="P178" i="16"/>
  <c r="O179" i="16"/>
  <c r="P179" i="16"/>
  <c r="Q179" i="16"/>
  <c r="F180" i="16"/>
  <c r="G180" i="16"/>
  <c r="H180" i="16"/>
  <c r="I180" i="16"/>
  <c r="J180" i="16"/>
  <c r="K180" i="16"/>
  <c r="L180" i="16"/>
  <c r="M180" i="16"/>
  <c r="N185" i="16"/>
  <c r="P185" i="16"/>
  <c r="B186" i="16"/>
  <c r="C186" i="16"/>
  <c r="N186" i="16"/>
  <c r="O186" i="16"/>
  <c r="P186" i="16"/>
  <c r="N188" i="16"/>
  <c r="F190" i="16"/>
  <c r="G190" i="16"/>
  <c r="J190" i="16"/>
  <c r="K190" i="16"/>
  <c r="L190" i="16"/>
  <c r="N190" i="16"/>
  <c r="O190" i="16"/>
  <c r="F191" i="16"/>
  <c r="G191" i="16"/>
  <c r="J191" i="16"/>
  <c r="N192" i="16"/>
  <c r="N193" i="16"/>
  <c r="G194" i="16"/>
  <c r="N194" i="16"/>
  <c r="O194" i="16"/>
  <c r="P194" i="16"/>
  <c r="G195" i="16"/>
  <c r="N195" i="16"/>
  <c r="P195" i="16"/>
  <c r="F196" i="16"/>
  <c r="G196" i="16"/>
  <c r="K196" i="16"/>
  <c r="L196" i="16"/>
  <c r="N201" i="16"/>
  <c r="F202" i="16"/>
  <c r="F203" i="16"/>
  <c r="G203" i="16"/>
  <c r="H203" i="16"/>
  <c r="I203" i="16"/>
  <c r="J203" i="16"/>
  <c r="K203" i="16"/>
  <c r="L203" i="16"/>
  <c r="M203" i="16"/>
  <c r="N203" i="16"/>
  <c r="O203" i="16"/>
  <c r="B204" i="16"/>
  <c r="F205" i="16"/>
  <c r="N206" i="16"/>
  <c r="O206" i="16"/>
  <c r="P206" i="16"/>
  <c r="Q206" i="16"/>
  <c r="C207" i="16"/>
  <c r="D207" i="16"/>
  <c r="F207" i="16"/>
  <c r="F208" i="16"/>
  <c r="O208" i="16"/>
  <c r="C209" i="16"/>
  <c r="D209" i="16"/>
  <c r="L209" i="16"/>
  <c r="B210" i="16"/>
  <c r="N210" i="16"/>
  <c r="F211" i="16"/>
  <c r="H211" i="16"/>
  <c r="F212" i="16"/>
  <c r="G212" i="16"/>
  <c r="B213" i="16"/>
  <c r="C213" i="16"/>
  <c r="D213" i="16"/>
  <c r="I213" i="16"/>
  <c r="J213" i="16"/>
  <c r="K213" i="16"/>
  <c r="N213" i="16"/>
  <c r="F214" i="16"/>
  <c r="H214" i="16"/>
  <c r="I214" i="16"/>
  <c r="P214" i="16"/>
  <c r="L241" i="16"/>
  <c r="L249" i="16"/>
  <c r="D251" i="16"/>
  <c r="L251" i="16"/>
  <c r="L252" i="16"/>
  <c r="D253" i="16"/>
  <c r="B220" i="16"/>
  <c r="L162" i="15"/>
  <c r="N164" i="15"/>
  <c r="O164" i="15"/>
  <c r="F221" i="16"/>
  <c r="G159" i="15"/>
  <c r="H221" i="16"/>
  <c r="I159" i="15"/>
  <c r="J221" i="16"/>
  <c r="N221" i="16"/>
  <c r="P221" i="16"/>
  <c r="D222" i="16"/>
  <c r="E160" i="15"/>
  <c r="G160" i="15"/>
  <c r="I160" i="15"/>
  <c r="J160" i="15"/>
  <c r="P222" i="16"/>
  <c r="Q222" i="15"/>
  <c r="B223" i="16"/>
  <c r="D223" i="16"/>
  <c r="F223" i="16"/>
  <c r="L223" i="16"/>
  <c r="M161" i="15"/>
  <c r="Q161" i="15"/>
  <c r="E162" i="15"/>
  <c r="F162" i="15"/>
  <c r="G162" i="15"/>
  <c r="H224" i="16"/>
  <c r="I162" i="15"/>
  <c r="L224" i="16"/>
  <c r="N224" i="16"/>
  <c r="P224" i="16"/>
  <c r="C225" i="17"/>
  <c r="G225" i="17"/>
  <c r="H225" i="16"/>
  <c r="K225" i="17"/>
  <c r="O225" i="17"/>
  <c r="Q163" i="15"/>
  <c r="C226" i="17"/>
  <c r="E164" i="15"/>
  <c r="F226" i="16"/>
  <c r="G226" i="17"/>
  <c r="J226" i="16"/>
  <c r="K226" i="17"/>
  <c r="N226" i="16"/>
  <c r="O226" i="17"/>
  <c r="B227" i="16"/>
  <c r="C227" i="17"/>
  <c r="D227" i="16"/>
  <c r="F227" i="16"/>
  <c r="G227" i="17"/>
  <c r="H227" i="16"/>
  <c r="K227" i="17"/>
  <c r="O227" i="17"/>
  <c r="F229" i="16"/>
  <c r="H229" i="16"/>
  <c r="O168" i="15"/>
  <c r="P168" i="15"/>
  <c r="Q168" i="15"/>
  <c r="C168" i="15"/>
  <c r="E168" i="15"/>
  <c r="H230" i="16"/>
  <c r="J230" i="16"/>
  <c r="L230" i="16"/>
  <c r="C169" i="15"/>
  <c r="D231" i="16"/>
  <c r="H231" i="16"/>
  <c r="K169" i="15"/>
  <c r="M169" i="15"/>
  <c r="N231" i="16"/>
  <c r="O169" i="15"/>
  <c r="Q169" i="15"/>
  <c r="B232" i="16"/>
  <c r="D232" i="16"/>
  <c r="F232" i="16"/>
  <c r="H232" i="16"/>
  <c r="K170" i="15"/>
  <c r="L170" i="15"/>
  <c r="O170" i="15"/>
  <c r="Q170" i="15"/>
  <c r="C171" i="15"/>
  <c r="F233" i="16"/>
  <c r="I171" i="15"/>
  <c r="J233" i="16"/>
  <c r="N233" i="16"/>
  <c r="P233" i="16"/>
  <c r="C234" i="17"/>
  <c r="D234" i="16"/>
  <c r="G234" i="17"/>
  <c r="L172" i="15"/>
  <c r="O172" i="15"/>
  <c r="Q172" i="15"/>
  <c r="C173" i="15"/>
  <c r="E173" i="15"/>
  <c r="G173" i="15"/>
  <c r="I173" i="15"/>
  <c r="N235" i="16"/>
  <c r="P235" i="16"/>
  <c r="B174" i="15"/>
  <c r="E174" i="15"/>
  <c r="Q174" i="15"/>
  <c r="D175" i="15"/>
  <c r="E175" i="15"/>
  <c r="K175" i="15"/>
  <c r="L175" i="15"/>
  <c r="M175" i="15"/>
  <c r="N175" i="15"/>
  <c r="O175" i="15"/>
  <c r="P175" i="15"/>
  <c r="Q175" i="15"/>
  <c r="N176" i="15"/>
  <c r="O176" i="15"/>
  <c r="Q176" i="15"/>
  <c r="B177" i="15"/>
  <c r="K177" i="15"/>
  <c r="L177" i="15"/>
  <c r="M177" i="15"/>
  <c r="N177" i="15"/>
  <c r="O177" i="15"/>
  <c r="P177" i="15"/>
  <c r="C179" i="15"/>
  <c r="D179" i="15"/>
  <c r="F179" i="15"/>
  <c r="H179" i="15"/>
  <c r="J179" i="15"/>
  <c r="K179" i="15"/>
  <c r="L179" i="15"/>
  <c r="M179" i="15"/>
  <c r="N179" i="15"/>
  <c r="O179" i="15"/>
  <c r="Q179" i="15"/>
  <c r="B180" i="15"/>
  <c r="D180" i="15"/>
  <c r="E180" i="15"/>
  <c r="F180" i="15"/>
  <c r="G180" i="15"/>
  <c r="H180" i="15"/>
  <c r="I180" i="15"/>
  <c r="C198" i="15"/>
  <c r="E198" i="15"/>
  <c r="F198" i="15"/>
  <c r="K185" i="15"/>
  <c r="L197" i="15"/>
  <c r="M197" i="15"/>
  <c r="B240" i="16"/>
  <c r="D240" i="16"/>
  <c r="F240" i="16"/>
  <c r="H240" i="16"/>
  <c r="P184" i="15"/>
  <c r="E185" i="15"/>
  <c r="G185" i="15"/>
  <c r="I185" i="15"/>
  <c r="J241" i="16"/>
  <c r="N241" i="16"/>
  <c r="P241" i="16"/>
  <c r="C186" i="15"/>
  <c r="O186" i="15"/>
  <c r="Q186" i="15"/>
  <c r="F243" i="16"/>
  <c r="K187" i="15"/>
  <c r="B188" i="15"/>
  <c r="D244" i="17"/>
  <c r="F188" i="15"/>
  <c r="I188" i="15"/>
  <c r="J244" i="16"/>
  <c r="P188" i="15"/>
  <c r="K189" i="15"/>
  <c r="L245" i="17"/>
  <c r="P189" i="15"/>
  <c r="B190" i="15"/>
  <c r="D190" i="15"/>
  <c r="E190" i="15"/>
  <c r="F190" i="15"/>
  <c r="B192" i="15"/>
  <c r="D246" i="17"/>
  <c r="E192" i="15"/>
  <c r="F192" i="15"/>
  <c r="G192" i="15"/>
  <c r="I192" i="15"/>
  <c r="L246" i="17"/>
  <c r="P192" i="15"/>
  <c r="B193" i="15"/>
  <c r="C193" i="15"/>
  <c r="D193" i="15"/>
  <c r="E193" i="15"/>
  <c r="F193" i="15"/>
  <c r="G193" i="15"/>
  <c r="H193" i="15"/>
  <c r="I193" i="15"/>
  <c r="M193" i="15"/>
  <c r="N193" i="15"/>
  <c r="O193" i="15"/>
  <c r="Q193" i="15"/>
  <c r="B194" i="15"/>
  <c r="D194" i="15"/>
  <c r="E194" i="15"/>
  <c r="F194" i="15"/>
  <c r="G194" i="15"/>
  <c r="I194" i="15"/>
  <c r="P194" i="15"/>
  <c r="C195" i="15"/>
  <c r="D195" i="15"/>
  <c r="F195" i="15"/>
  <c r="G195" i="15"/>
  <c r="I195" i="15"/>
  <c r="K195" i="15"/>
  <c r="N195" i="15"/>
  <c r="O195" i="15"/>
  <c r="P195" i="15"/>
  <c r="Q195" i="15"/>
  <c r="K196" i="15"/>
  <c r="E197" i="15"/>
  <c r="F197" i="15"/>
  <c r="G197" i="15"/>
  <c r="I197" i="15"/>
  <c r="K198" i="15"/>
  <c r="C207" i="15"/>
  <c r="D207" i="15"/>
  <c r="J249" i="16"/>
  <c r="N249" i="16"/>
  <c r="P249" i="17"/>
  <c r="C201" i="15"/>
  <c r="N250" i="16"/>
  <c r="B251" i="16"/>
  <c r="F251" i="16"/>
  <c r="K202" i="15"/>
  <c r="L202" i="15"/>
  <c r="M202" i="15"/>
  <c r="N202" i="15"/>
  <c r="O202" i="15"/>
  <c r="P202" i="15"/>
  <c r="B203" i="15"/>
  <c r="F252" i="16"/>
  <c r="J252" i="16"/>
  <c r="N252" i="16"/>
  <c r="O203" i="15"/>
  <c r="P203" i="15"/>
  <c r="C204" i="15"/>
  <c r="J204" i="15"/>
  <c r="K204" i="15"/>
  <c r="L204" i="15"/>
  <c r="N204" i="15"/>
  <c r="O204" i="15"/>
  <c r="P204" i="15"/>
  <c r="Q204" i="15"/>
  <c r="B254" i="17"/>
  <c r="D254" i="16"/>
  <c r="M205" i="15"/>
  <c r="P254" i="17"/>
  <c r="B255" i="17"/>
  <c r="H206" i="15"/>
  <c r="N206" i="15"/>
  <c r="P255" i="17"/>
  <c r="Q206" i="15"/>
  <c r="K207" i="15"/>
  <c r="N207" i="15"/>
  <c r="O207" i="15"/>
  <c r="P207" i="15"/>
  <c r="Q207" i="15"/>
  <c r="H208" i="15"/>
  <c r="K208" i="15"/>
  <c r="B256" i="17"/>
  <c r="D256" i="17"/>
  <c r="E209" i="15"/>
  <c r="F209" i="15"/>
  <c r="G209" i="15"/>
  <c r="H209" i="15"/>
  <c r="I209" i="15"/>
  <c r="J256" i="17"/>
  <c r="K209" i="15"/>
  <c r="L256" i="17"/>
  <c r="N209" i="15"/>
  <c r="O209" i="15"/>
  <c r="Q209" i="15"/>
  <c r="C210" i="15"/>
  <c r="J210" i="15"/>
  <c r="K210" i="15"/>
  <c r="L210" i="15"/>
  <c r="Q210" i="15"/>
  <c r="B211" i="15"/>
  <c r="C211" i="15"/>
  <c r="D211" i="15"/>
  <c r="E211" i="15"/>
  <c r="F211" i="15"/>
  <c r="G211" i="15"/>
  <c r="H211" i="15"/>
  <c r="I211" i="15"/>
  <c r="O211" i="15"/>
  <c r="P211" i="15"/>
  <c r="B257" i="17"/>
  <c r="C212" i="15"/>
  <c r="D257" i="17"/>
  <c r="H212" i="15"/>
  <c r="K212" i="15"/>
  <c r="M212" i="15"/>
  <c r="N212" i="15"/>
  <c r="O212" i="15"/>
  <c r="P257" i="17"/>
  <c r="Q212" i="15"/>
  <c r="K213" i="15"/>
  <c r="L213" i="15"/>
  <c r="C214" i="15"/>
  <c r="E214" i="15"/>
  <c r="F214" i="15"/>
  <c r="I214" i="15"/>
  <c r="J215" i="15"/>
  <c r="K215" i="15"/>
  <c r="L215" i="15"/>
  <c r="M215" i="15"/>
  <c r="N215" i="15"/>
  <c r="O215" i="15"/>
  <c r="P215" i="15"/>
  <c r="Q215" i="15"/>
  <c r="H159" i="15"/>
  <c r="J159" i="15"/>
  <c r="K159" i="15"/>
  <c r="L159" i="15"/>
  <c r="N159" i="15"/>
  <c r="B160" i="15"/>
  <c r="K160" i="15"/>
  <c r="L160" i="15"/>
  <c r="M160" i="15"/>
  <c r="B161" i="15"/>
  <c r="C161" i="15"/>
  <c r="D161" i="15"/>
  <c r="E161" i="15"/>
  <c r="F161" i="15"/>
  <c r="G161" i="15"/>
  <c r="H161" i="15"/>
  <c r="I161" i="15"/>
  <c r="J161" i="15"/>
  <c r="K161" i="15"/>
  <c r="L161" i="15"/>
  <c r="N161" i="15"/>
  <c r="H162" i="15"/>
  <c r="P162" i="15"/>
  <c r="Q162" i="15"/>
  <c r="B163" i="15"/>
  <c r="C163" i="15"/>
  <c r="D163" i="15"/>
  <c r="E163" i="15"/>
  <c r="F163" i="15"/>
  <c r="G163" i="15"/>
  <c r="H163" i="15"/>
  <c r="I163" i="15"/>
  <c r="J163" i="15"/>
  <c r="K163" i="15"/>
  <c r="L163" i="15"/>
  <c r="M163" i="15"/>
  <c r="P163" i="15"/>
  <c r="B165" i="15"/>
  <c r="C165" i="15"/>
  <c r="D165" i="15"/>
  <c r="E165" i="15"/>
  <c r="F165" i="15"/>
  <c r="G165" i="15"/>
  <c r="H165" i="15"/>
  <c r="I165" i="15"/>
  <c r="J165" i="15"/>
  <c r="K165" i="15"/>
  <c r="L165" i="15"/>
  <c r="M165" i="15"/>
  <c r="N165" i="15"/>
  <c r="O165" i="15"/>
  <c r="P165" i="15"/>
  <c r="Q165" i="15"/>
  <c r="G168" i="15"/>
  <c r="H168" i="15"/>
  <c r="I168" i="15"/>
  <c r="B169" i="15"/>
  <c r="D169" i="15"/>
  <c r="E169" i="15"/>
  <c r="G169" i="15"/>
  <c r="H169" i="15"/>
  <c r="I169" i="15"/>
  <c r="L169" i="15"/>
  <c r="B170" i="15"/>
  <c r="C170" i="15"/>
  <c r="D170" i="15"/>
  <c r="E170" i="15"/>
  <c r="F170" i="15"/>
  <c r="G170" i="15"/>
  <c r="H170" i="15"/>
  <c r="I170" i="15"/>
  <c r="E171" i="15"/>
  <c r="F171" i="15"/>
  <c r="G171" i="15"/>
  <c r="H171" i="15"/>
  <c r="N171" i="15"/>
  <c r="O171" i="15"/>
  <c r="P171" i="15"/>
  <c r="Q171" i="15"/>
  <c r="B172" i="15"/>
  <c r="E172" i="15"/>
  <c r="F172" i="15"/>
  <c r="H172" i="15"/>
  <c r="I172" i="15"/>
  <c r="M173" i="15"/>
  <c r="N173" i="15"/>
  <c r="O173" i="15"/>
  <c r="Q173" i="15"/>
  <c r="F174" i="15"/>
  <c r="G174" i="15"/>
  <c r="H174" i="15"/>
  <c r="I174" i="15"/>
  <c r="N174" i="15"/>
  <c r="O174" i="15"/>
  <c r="P174" i="15"/>
  <c r="B175" i="15"/>
  <c r="F175" i="15"/>
  <c r="G175" i="15"/>
  <c r="H175" i="15"/>
  <c r="I175" i="15"/>
  <c r="J175" i="15"/>
  <c r="B176" i="15"/>
  <c r="D176" i="15"/>
  <c r="E176" i="15"/>
  <c r="F176" i="15"/>
  <c r="G176" i="15"/>
  <c r="H176" i="15"/>
  <c r="I176" i="15"/>
  <c r="K176" i="15"/>
  <c r="L176" i="15"/>
  <c r="C177" i="15"/>
  <c r="D177" i="15"/>
  <c r="E177" i="15"/>
  <c r="F177" i="15"/>
  <c r="G177" i="15"/>
  <c r="H177" i="15"/>
  <c r="I177" i="15"/>
  <c r="J177" i="15"/>
  <c r="Q177" i="15"/>
  <c r="B178" i="15"/>
  <c r="D178" i="15"/>
  <c r="E178" i="15"/>
  <c r="F178" i="15"/>
  <c r="G178" i="15"/>
  <c r="H178" i="15"/>
  <c r="I178" i="15"/>
  <c r="O178" i="15"/>
  <c r="Q178" i="15"/>
  <c r="B179" i="15"/>
  <c r="E179" i="15"/>
  <c r="G179" i="15"/>
  <c r="I179" i="15"/>
  <c r="K180" i="15"/>
  <c r="L180" i="15"/>
  <c r="N180" i="15"/>
  <c r="O180" i="15"/>
  <c r="P180" i="15"/>
  <c r="Q180" i="15"/>
  <c r="B184" i="15"/>
  <c r="C184" i="15"/>
  <c r="D184" i="15"/>
  <c r="E184" i="15"/>
  <c r="F184" i="15"/>
  <c r="G184" i="15"/>
  <c r="K184" i="15"/>
  <c r="N185" i="15"/>
  <c r="O185" i="15"/>
  <c r="P185" i="15"/>
  <c r="B186" i="15"/>
  <c r="D186" i="15"/>
  <c r="E186" i="15"/>
  <c r="F186" i="15"/>
  <c r="G186" i="15"/>
  <c r="I186" i="15"/>
  <c r="K186" i="15"/>
  <c r="F187" i="15"/>
  <c r="I187" i="15"/>
  <c r="D188" i="15"/>
  <c r="E188" i="15"/>
  <c r="G188" i="15"/>
  <c r="H188" i="15"/>
  <c r="O188" i="15"/>
  <c r="B189" i="15"/>
  <c r="C189" i="15"/>
  <c r="D189" i="15"/>
  <c r="E189" i="15"/>
  <c r="F189" i="15"/>
  <c r="I189" i="15"/>
  <c r="P190" i="15"/>
  <c r="H191" i="15"/>
  <c r="I191" i="15"/>
  <c r="J191" i="15"/>
  <c r="K191" i="15"/>
  <c r="L191" i="15"/>
  <c r="M191" i="15"/>
  <c r="N191" i="15"/>
  <c r="O191" i="15"/>
  <c r="P191" i="15"/>
  <c r="D192" i="15"/>
  <c r="J193" i="15"/>
  <c r="K193" i="15"/>
  <c r="L193" i="15"/>
  <c r="P193" i="15"/>
  <c r="C194" i="15"/>
  <c r="K194" i="15"/>
  <c r="B195" i="15"/>
  <c r="E195" i="15"/>
  <c r="B196" i="15"/>
  <c r="C196" i="15"/>
  <c r="F196" i="15"/>
  <c r="G196" i="15"/>
  <c r="I196" i="15"/>
  <c r="N196" i="15"/>
  <c r="O196" i="15"/>
  <c r="P196" i="15"/>
  <c r="Q196" i="15"/>
  <c r="B197" i="15"/>
  <c r="C197" i="15"/>
  <c r="D197" i="15"/>
  <c r="K197" i="15"/>
  <c r="P197" i="15"/>
  <c r="B198" i="15"/>
  <c r="I198" i="15"/>
  <c r="P198" i="15"/>
  <c r="B201" i="15"/>
  <c r="D201" i="15"/>
  <c r="H201" i="15"/>
  <c r="K201" i="15"/>
  <c r="L201" i="15"/>
  <c r="M201" i="15"/>
  <c r="O201" i="15"/>
  <c r="E202" i="15"/>
  <c r="C203" i="15"/>
  <c r="E203" i="15"/>
  <c r="G203" i="15"/>
  <c r="H203" i="15"/>
  <c r="I203" i="15"/>
  <c r="J203" i="15"/>
  <c r="K203" i="15"/>
  <c r="L203" i="15"/>
  <c r="M203" i="15"/>
  <c r="N203" i="15"/>
  <c r="Q203" i="15"/>
  <c r="H205" i="15"/>
  <c r="J205" i="15"/>
  <c r="K205" i="15"/>
  <c r="N205" i="15"/>
  <c r="O205" i="15"/>
  <c r="P205" i="15"/>
  <c r="Q205" i="15"/>
  <c r="C206" i="15"/>
  <c r="J206" i="15"/>
  <c r="K206" i="15"/>
  <c r="L206" i="15"/>
  <c r="M206" i="15"/>
  <c r="O206" i="15"/>
  <c r="P206" i="15"/>
  <c r="H207" i="15"/>
  <c r="J207" i="15"/>
  <c r="L207" i="15"/>
  <c r="M207" i="15"/>
  <c r="J208" i="15"/>
  <c r="L208" i="15"/>
  <c r="M208" i="15"/>
  <c r="N208" i="15"/>
  <c r="O208" i="15"/>
  <c r="P208" i="15"/>
  <c r="Q208" i="15"/>
  <c r="B209" i="15"/>
  <c r="C209" i="15"/>
  <c r="D209" i="15"/>
  <c r="J209" i="15"/>
  <c r="L209" i="15"/>
  <c r="M209" i="15"/>
  <c r="M210" i="15"/>
  <c r="N210" i="15"/>
  <c r="O210" i="15"/>
  <c r="P210" i="15"/>
  <c r="J211" i="15"/>
  <c r="L211" i="15"/>
  <c r="N211" i="15"/>
  <c r="Q211" i="15"/>
  <c r="B212" i="15"/>
  <c r="D212" i="15"/>
  <c r="J213" i="15"/>
  <c r="M213" i="15"/>
  <c r="N213" i="15"/>
  <c r="O213" i="15"/>
  <c r="P213" i="15"/>
  <c r="Q213" i="15"/>
  <c r="B214" i="15"/>
  <c r="D214" i="15"/>
  <c r="G214" i="15"/>
  <c r="H214" i="15"/>
  <c r="J214" i="15"/>
  <c r="K214" i="15"/>
  <c r="L214" i="15"/>
  <c r="M214" i="15"/>
  <c r="N214" i="15"/>
  <c r="O214" i="15"/>
  <c r="P214" i="15"/>
  <c r="Q214" i="15"/>
  <c r="E234" i="15"/>
  <c r="M235" i="15"/>
  <c r="M241" i="15"/>
  <c r="Q246" i="15"/>
  <c r="E250" i="15"/>
  <c r="E254" i="15"/>
  <c r="B5" i="6"/>
  <c r="D5" i="6"/>
  <c r="F5" i="6"/>
  <c r="H5" i="6"/>
  <c r="J5" i="6"/>
  <c r="L5" i="6"/>
  <c r="N5" i="6"/>
  <c r="P5" i="6"/>
  <c r="B6" i="6"/>
  <c r="C80" i="14"/>
  <c r="F6" i="6"/>
  <c r="J6" i="6"/>
  <c r="M80" i="14"/>
  <c r="N6" i="6"/>
  <c r="B7" i="6"/>
  <c r="F7" i="6"/>
  <c r="J7" i="6"/>
  <c r="M81" i="14"/>
  <c r="O81" i="14"/>
  <c r="C82" i="14"/>
  <c r="J8" i="6"/>
  <c r="N8" i="6"/>
  <c r="B90" i="14"/>
  <c r="C90" i="14"/>
  <c r="M84" i="14"/>
  <c r="O80" i="14"/>
  <c r="C91" i="14"/>
  <c r="E230" i="15"/>
  <c r="F92" i="14"/>
  <c r="G92" i="14"/>
  <c r="K82" i="14"/>
  <c r="C57" i="6"/>
  <c r="L86" i="14"/>
  <c r="P64" i="14"/>
  <c r="B58" i="6"/>
  <c r="C87" i="14"/>
  <c r="D58" i="6"/>
  <c r="E58" i="6"/>
  <c r="F58" i="6"/>
  <c r="G87" i="14"/>
  <c r="H58" i="6"/>
  <c r="K58" i="6"/>
  <c r="L58" i="6"/>
  <c r="N58" i="6"/>
  <c r="P58" i="6"/>
  <c r="C88" i="14"/>
  <c r="E59" i="6"/>
  <c r="F59" i="6"/>
  <c r="G59" i="6"/>
  <c r="H88" i="14"/>
  <c r="I59" i="6"/>
  <c r="K59" i="6"/>
  <c r="L88" i="14"/>
  <c r="N59" i="6"/>
  <c r="Q59" i="6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73" i="14"/>
  <c r="B102" i="6" s="1"/>
  <c r="C73" i="14"/>
  <c r="C102" i="6" s="1"/>
  <c r="D73" i="14"/>
  <c r="E73" i="14"/>
  <c r="F73" i="14"/>
  <c r="F102" i="6" s="1"/>
  <c r="G73" i="14"/>
  <c r="G102" i="6" s="1"/>
  <c r="H73" i="14"/>
  <c r="I73" i="14"/>
  <c r="I102" i="6" s="1"/>
  <c r="J73" i="14"/>
  <c r="J102" i="6" s="1"/>
  <c r="K73" i="14"/>
  <c r="K102" i="6" s="1"/>
  <c r="L73" i="14"/>
  <c r="M73" i="14"/>
  <c r="M96" i="14" s="1"/>
  <c r="M157" i="6" s="1"/>
  <c r="N73" i="14"/>
  <c r="N102" i="6" s="1"/>
  <c r="O73" i="14"/>
  <c r="O102" i="6" s="1"/>
  <c r="P73" i="14"/>
  <c r="Q73" i="14"/>
  <c r="Q102" i="6" s="1"/>
  <c r="C76" i="14"/>
  <c r="C105" i="6" s="1"/>
  <c r="D76" i="14"/>
  <c r="E76" i="14"/>
  <c r="E105" i="6" s="1"/>
  <c r="G76" i="14"/>
  <c r="G105" i="6" s="1"/>
  <c r="H76" i="14"/>
  <c r="I76" i="14"/>
  <c r="I105" i="6" s="1"/>
  <c r="K76" i="14"/>
  <c r="K105" i="6" s="1"/>
  <c r="L76" i="14"/>
  <c r="M76" i="14"/>
  <c r="M105" i="6" s="1"/>
  <c r="O76" i="14"/>
  <c r="O105" i="6" s="1"/>
  <c r="P76" i="14"/>
  <c r="Q76" i="14"/>
  <c r="Q105" i="6" s="1"/>
  <c r="F77" i="14"/>
  <c r="F106" i="6" s="1"/>
  <c r="J77" i="14"/>
  <c r="J106" i="6" s="1"/>
  <c r="P77" i="14"/>
  <c r="P106" i="6" s="1"/>
  <c r="B80" i="14"/>
  <c r="F80" i="14"/>
  <c r="G80" i="14"/>
  <c r="J80" i="14"/>
  <c r="K80" i="14"/>
  <c r="N80" i="14"/>
  <c r="F81" i="14"/>
  <c r="G81" i="14"/>
  <c r="J81" i="14"/>
  <c r="K81" i="14"/>
  <c r="N82" i="14"/>
  <c r="O82" i="14"/>
  <c r="F90" i="14"/>
  <c r="G90" i="14"/>
  <c r="J90" i="14"/>
  <c r="K90" i="14"/>
  <c r="M90" i="14"/>
  <c r="N90" i="14"/>
  <c r="O90" i="14"/>
  <c r="F91" i="14"/>
  <c r="G91" i="14"/>
  <c r="J91" i="14"/>
  <c r="O91" i="14"/>
  <c r="N93" i="14"/>
  <c r="O93" i="14"/>
  <c r="N94" i="14"/>
  <c r="O94" i="14"/>
  <c r="B108" i="13"/>
  <c r="D108" i="13"/>
  <c r="E108" i="13"/>
  <c r="F108" i="13"/>
  <c r="G108" i="13"/>
  <c r="H108" i="13"/>
  <c r="I108" i="13"/>
  <c r="J108" i="13"/>
  <c r="K108" i="13"/>
  <c r="B112" i="13"/>
  <c r="C112" i="13"/>
  <c r="D112" i="13"/>
  <c r="E112" i="13"/>
  <c r="F112" i="13"/>
  <c r="G112" i="13"/>
  <c r="H112" i="13"/>
  <c r="I112" i="13"/>
  <c r="J112" i="13"/>
  <c r="K112" i="13"/>
  <c r="L112" i="13"/>
  <c r="O112" i="13"/>
  <c r="P112" i="13"/>
  <c r="Q112" i="13"/>
  <c r="H54" i="10"/>
  <c r="H99" i="6" s="1"/>
  <c r="L54" i="10"/>
  <c r="N54" i="10"/>
  <c r="N99" i="6" s="1"/>
  <c r="P54" i="10"/>
  <c r="P99" i="6" s="1"/>
  <c r="E146" i="13"/>
  <c r="F146" i="13"/>
  <c r="I116" i="13"/>
  <c r="J116" i="13"/>
  <c r="K116" i="13"/>
  <c r="L116" i="13"/>
  <c r="M116" i="13"/>
  <c r="N116" i="13"/>
  <c r="P116" i="13"/>
  <c r="Q146" i="13"/>
  <c r="B147" i="13"/>
  <c r="D147" i="13"/>
  <c r="G117" i="13"/>
  <c r="H117" i="13"/>
  <c r="I117" i="13"/>
  <c r="J117" i="13"/>
  <c r="K117" i="13"/>
  <c r="L117" i="13"/>
  <c r="M117" i="13"/>
  <c r="O117" i="13"/>
  <c r="P147" i="13"/>
  <c r="Q147" i="13"/>
  <c r="B148" i="13"/>
  <c r="C148" i="13"/>
  <c r="D148" i="13"/>
  <c r="E148" i="13"/>
  <c r="F118" i="13"/>
  <c r="G118" i="13"/>
  <c r="H118" i="13"/>
  <c r="I118" i="13"/>
  <c r="J118" i="13"/>
  <c r="L118" i="13"/>
  <c r="N118" i="13"/>
  <c r="O118" i="13"/>
  <c r="B119" i="13"/>
  <c r="C119" i="13"/>
  <c r="D119" i="13"/>
  <c r="E119" i="13"/>
  <c r="F119" i="13"/>
  <c r="I119" i="13"/>
  <c r="L149" i="13"/>
  <c r="M149" i="13"/>
  <c r="N149" i="13"/>
  <c r="O149" i="13"/>
  <c r="P149" i="13"/>
  <c r="Q149" i="13"/>
  <c r="C152" i="13"/>
  <c r="E152" i="13"/>
  <c r="F122" i="13"/>
  <c r="K122" i="13"/>
  <c r="L122" i="13"/>
  <c r="M122" i="13"/>
  <c r="Q122" i="13"/>
  <c r="G125" i="13"/>
  <c r="H125" i="13"/>
  <c r="J125" i="13"/>
  <c r="K125" i="13"/>
  <c r="L125" i="13"/>
  <c r="M125" i="13"/>
  <c r="N125" i="13"/>
  <c r="O125" i="13"/>
  <c r="P125" i="13"/>
  <c r="Q125" i="13"/>
  <c r="B129" i="13"/>
  <c r="G129" i="13"/>
  <c r="H129" i="13"/>
  <c r="I129" i="13"/>
  <c r="J129" i="13"/>
  <c r="K129" i="13"/>
  <c r="L129" i="13"/>
  <c r="M129" i="13"/>
  <c r="N129" i="13"/>
  <c r="P129" i="13"/>
  <c r="Q129" i="13"/>
  <c r="B55" i="10"/>
  <c r="B100" i="6" s="1"/>
  <c r="D55" i="10"/>
  <c r="D100" i="6" s="1"/>
  <c r="B99" i="13"/>
  <c r="K99" i="13"/>
  <c r="L99" i="13"/>
  <c r="M99" i="13"/>
  <c r="N99" i="13"/>
  <c r="O99" i="13"/>
  <c r="P99" i="13"/>
  <c r="Q99" i="13"/>
  <c r="B100" i="13"/>
  <c r="C100" i="13"/>
  <c r="D100" i="13"/>
  <c r="F100" i="13"/>
  <c r="H101" i="13"/>
  <c r="I101" i="13"/>
  <c r="J101" i="13"/>
  <c r="K101" i="13"/>
  <c r="L101" i="13"/>
  <c r="M101" i="13"/>
  <c r="N101" i="13"/>
  <c r="O101" i="13"/>
  <c r="B102" i="13"/>
  <c r="C102" i="13"/>
  <c r="D102" i="13"/>
  <c r="E102" i="13"/>
  <c r="I102" i="13"/>
  <c r="C108" i="13"/>
  <c r="L108" i="13"/>
  <c r="M108" i="13"/>
  <c r="N108" i="13"/>
  <c r="O108" i="13"/>
  <c r="P108" i="13"/>
  <c r="Q108" i="13"/>
  <c r="M112" i="13"/>
  <c r="N112" i="13"/>
  <c r="B116" i="13"/>
  <c r="C116" i="13"/>
  <c r="D116" i="13"/>
  <c r="F116" i="13"/>
  <c r="Q116" i="13"/>
  <c r="D117" i="13"/>
  <c r="E117" i="13"/>
  <c r="N117" i="13"/>
  <c r="P117" i="13"/>
  <c r="B118" i="13"/>
  <c r="C118" i="13"/>
  <c r="D118" i="13"/>
  <c r="E118" i="13"/>
  <c r="K118" i="13"/>
  <c r="M118" i="13"/>
  <c r="P118" i="13"/>
  <c r="Q118" i="13"/>
  <c r="Q119" i="13"/>
  <c r="B122" i="13"/>
  <c r="C122" i="13"/>
  <c r="D122" i="13"/>
  <c r="E122" i="13"/>
  <c r="B125" i="13"/>
  <c r="C125" i="13"/>
  <c r="D125" i="13"/>
  <c r="E125" i="13"/>
  <c r="F125" i="13"/>
  <c r="I125" i="13"/>
  <c r="C129" i="13"/>
  <c r="D129" i="13"/>
  <c r="E129" i="13"/>
  <c r="F129" i="13"/>
  <c r="D135" i="13"/>
  <c r="I135" i="13"/>
  <c r="Q135" i="13"/>
  <c r="B136" i="13"/>
  <c r="C136" i="13"/>
  <c r="D136" i="13"/>
  <c r="E136" i="13"/>
  <c r="F136" i="13"/>
  <c r="G136" i="13"/>
  <c r="H136" i="13"/>
  <c r="J136" i="13"/>
  <c r="C137" i="13"/>
  <c r="D137" i="13"/>
  <c r="E137" i="13"/>
  <c r="F137" i="13"/>
  <c r="G137" i="13"/>
  <c r="H137" i="13"/>
  <c r="M137" i="13"/>
  <c r="N137" i="13"/>
  <c r="F138" i="13"/>
  <c r="I138" i="13"/>
  <c r="J138" i="13"/>
  <c r="B146" i="13"/>
  <c r="C146" i="13"/>
  <c r="D146" i="13"/>
  <c r="I146" i="13"/>
  <c r="J146" i="13"/>
  <c r="E147" i="13"/>
  <c r="N147" i="13"/>
  <c r="K148" i="13"/>
  <c r="M148" i="13"/>
  <c r="N148" i="13"/>
  <c r="O148" i="13"/>
  <c r="P148" i="13"/>
  <c r="Q148" i="13"/>
  <c r="B149" i="13"/>
  <c r="D149" i="13"/>
  <c r="E149" i="13"/>
  <c r="B152" i="13"/>
  <c r="D152" i="13"/>
  <c r="Q152" i="13"/>
  <c r="B102" i="12"/>
  <c r="F109" i="12"/>
  <c r="G104" i="12"/>
  <c r="I109" i="12"/>
  <c r="J109" i="12"/>
  <c r="K100" i="12"/>
  <c r="L99" i="12"/>
  <c r="O111" i="12"/>
  <c r="C103" i="12"/>
  <c r="D103" i="12"/>
  <c r="E103" i="12"/>
  <c r="G103" i="12"/>
  <c r="Q103" i="12"/>
  <c r="H104" i="12"/>
  <c r="I104" i="12"/>
  <c r="N140" i="12"/>
  <c r="I105" i="12"/>
  <c r="H106" i="12"/>
  <c r="I106" i="12"/>
  <c r="M106" i="12"/>
  <c r="P106" i="12"/>
  <c r="Q106" i="12"/>
  <c r="C107" i="12"/>
  <c r="N107" i="12"/>
  <c r="Q107" i="12"/>
  <c r="F108" i="12"/>
  <c r="I108" i="12"/>
  <c r="P108" i="12"/>
  <c r="N143" i="12"/>
  <c r="P109" i="12"/>
  <c r="Q109" i="12"/>
  <c r="B110" i="12"/>
  <c r="C110" i="12"/>
  <c r="I110" i="12"/>
  <c r="K110" i="12"/>
  <c r="L110" i="12"/>
  <c r="M110" i="12"/>
  <c r="N110" i="12"/>
  <c r="O110" i="12"/>
  <c r="Q110" i="12"/>
  <c r="N111" i="12"/>
  <c r="Q111" i="12"/>
  <c r="G112" i="12"/>
  <c r="H112" i="12"/>
  <c r="I112" i="12"/>
  <c r="J112" i="12"/>
  <c r="K112" i="12"/>
  <c r="L112" i="12"/>
  <c r="M112" i="12"/>
  <c r="N112" i="12"/>
  <c r="O112" i="12"/>
  <c r="P112" i="12"/>
  <c r="F129" i="12"/>
  <c r="G129" i="12"/>
  <c r="H125" i="12"/>
  <c r="I129" i="12"/>
  <c r="Q128" i="12"/>
  <c r="C116" i="12"/>
  <c r="D116" i="12"/>
  <c r="E116" i="12"/>
  <c r="M116" i="12"/>
  <c r="N116" i="12"/>
  <c r="O116" i="12"/>
  <c r="C117" i="12"/>
  <c r="K117" i="12"/>
  <c r="L117" i="12"/>
  <c r="M117" i="12"/>
  <c r="O117" i="12"/>
  <c r="C118" i="12"/>
  <c r="D118" i="12"/>
  <c r="E118" i="12"/>
  <c r="F148" i="12"/>
  <c r="G118" i="12"/>
  <c r="H118" i="12"/>
  <c r="I118" i="12"/>
  <c r="J118" i="12"/>
  <c r="K118" i="12"/>
  <c r="M118" i="12"/>
  <c r="C119" i="12"/>
  <c r="E119" i="12"/>
  <c r="K119" i="12"/>
  <c r="O119" i="12"/>
  <c r="P119" i="12"/>
  <c r="Q119" i="12"/>
  <c r="D120" i="12"/>
  <c r="K120" i="12"/>
  <c r="L120" i="12"/>
  <c r="C121" i="12"/>
  <c r="D121" i="12"/>
  <c r="E121" i="12"/>
  <c r="M121" i="12"/>
  <c r="N121" i="12"/>
  <c r="O121" i="12"/>
  <c r="P121" i="12"/>
  <c r="Q121" i="12"/>
  <c r="B122" i="12"/>
  <c r="C122" i="12"/>
  <c r="D122" i="12"/>
  <c r="E122" i="12"/>
  <c r="K122" i="12"/>
  <c r="M122" i="12"/>
  <c r="O122" i="12"/>
  <c r="P122" i="12"/>
  <c r="Q122" i="12"/>
  <c r="C123" i="12"/>
  <c r="D123" i="12"/>
  <c r="E123" i="12"/>
  <c r="L123" i="12"/>
  <c r="O123" i="12"/>
  <c r="B124" i="12"/>
  <c r="C124" i="12"/>
  <c r="E124" i="12"/>
  <c r="F124" i="12"/>
  <c r="G124" i="12"/>
  <c r="H124" i="12"/>
  <c r="I124" i="12"/>
  <c r="J124" i="12"/>
  <c r="K124" i="12"/>
  <c r="L124" i="12"/>
  <c r="M124" i="12"/>
  <c r="N124" i="12"/>
  <c r="Q124" i="12"/>
  <c r="I125" i="12"/>
  <c r="K125" i="12"/>
  <c r="L125" i="12"/>
  <c r="M125" i="12"/>
  <c r="O125" i="12"/>
  <c r="C126" i="12"/>
  <c r="D126" i="12"/>
  <c r="E126" i="12"/>
  <c r="F154" i="12"/>
  <c r="G126" i="12"/>
  <c r="H126" i="12"/>
  <c r="I126" i="12"/>
  <c r="J126" i="12"/>
  <c r="K126" i="12"/>
  <c r="M126" i="12"/>
  <c r="N126" i="12"/>
  <c r="K127" i="12"/>
  <c r="M127" i="12"/>
  <c r="N127" i="12"/>
  <c r="O127" i="12"/>
  <c r="P127" i="12"/>
  <c r="Q127" i="12"/>
  <c r="C128" i="12"/>
  <c r="D128" i="12"/>
  <c r="L128" i="12"/>
  <c r="O128" i="12"/>
  <c r="B129" i="12"/>
  <c r="C129" i="12"/>
  <c r="D129" i="12"/>
  <c r="K129" i="12"/>
  <c r="N129" i="12"/>
  <c r="G99" i="12"/>
  <c r="H99" i="12"/>
  <c r="J99" i="12"/>
  <c r="N99" i="12"/>
  <c r="H100" i="12"/>
  <c r="I100" i="12"/>
  <c r="J100" i="12"/>
  <c r="N100" i="12"/>
  <c r="P100" i="12"/>
  <c r="J101" i="12"/>
  <c r="K101" i="12"/>
  <c r="P101" i="12"/>
  <c r="Q101" i="12"/>
  <c r="H102" i="12"/>
  <c r="I102" i="12"/>
  <c r="J102" i="12"/>
  <c r="K102" i="12"/>
  <c r="L102" i="12"/>
  <c r="M102" i="12"/>
  <c r="N102" i="12"/>
  <c r="P102" i="12"/>
  <c r="Q102" i="12"/>
  <c r="N103" i="12"/>
  <c r="P103" i="12"/>
  <c r="K104" i="12"/>
  <c r="L104" i="12"/>
  <c r="M104" i="12"/>
  <c r="O104" i="12"/>
  <c r="P104" i="12"/>
  <c r="Q104" i="12"/>
  <c r="H105" i="12"/>
  <c r="J105" i="12"/>
  <c r="K105" i="12"/>
  <c r="L105" i="12"/>
  <c r="M105" i="12"/>
  <c r="N105" i="12"/>
  <c r="O105" i="12"/>
  <c r="P105" i="12"/>
  <c r="Q105" i="12"/>
  <c r="G106" i="12"/>
  <c r="H107" i="12"/>
  <c r="I107" i="12"/>
  <c r="J107" i="12"/>
  <c r="K107" i="12"/>
  <c r="L107" i="12"/>
  <c r="M107" i="12"/>
  <c r="O107" i="12"/>
  <c r="P107" i="12"/>
  <c r="H108" i="12"/>
  <c r="J108" i="12"/>
  <c r="K108" i="12"/>
  <c r="L108" i="12"/>
  <c r="N108" i="12"/>
  <c r="Q108" i="12"/>
  <c r="L109" i="12"/>
  <c r="H110" i="12"/>
  <c r="J110" i="12"/>
  <c r="P110" i="12"/>
  <c r="B111" i="12"/>
  <c r="G111" i="12"/>
  <c r="H111" i="12"/>
  <c r="I111" i="12"/>
  <c r="J111" i="12"/>
  <c r="K111" i="12"/>
  <c r="L111" i="12"/>
  <c r="M111" i="12"/>
  <c r="P111" i="12"/>
  <c r="Q112" i="12"/>
  <c r="K116" i="12"/>
  <c r="D117" i="12"/>
  <c r="E117" i="12"/>
  <c r="H117" i="12"/>
  <c r="J117" i="12"/>
  <c r="N117" i="12"/>
  <c r="L118" i="12"/>
  <c r="J119" i="12"/>
  <c r="M119" i="12"/>
  <c r="C120" i="12"/>
  <c r="E120" i="12"/>
  <c r="H120" i="12"/>
  <c r="H121" i="12"/>
  <c r="I121" i="12"/>
  <c r="J121" i="12"/>
  <c r="K121" i="12"/>
  <c r="L121" i="12"/>
  <c r="H123" i="12"/>
  <c r="J123" i="12"/>
  <c r="K123" i="12"/>
  <c r="M123" i="12"/>
  <c r="N123" i="12"/>
  <c r="D124" i="12"/>
  <c r="O124" i="12"/>
  <c r="P124" i="12"/>
  <c r="B125" i="12"/>
  <c r="C125" i="12"/>
  <c r="D125" i="12"/>
  <c r="E125" i="12"/>
  <c r="L126" i="12"/>
  <c r="O126" i="12"/>
  <c r="P126" i="12"/>
  <c r="B127" i="12"/>
  <c r="C127" i="12"/>
  <c r="D127" i="12"/>
  <c r="E127" i="12"/>
  <c r="B128" i="12"/>
  <c r="E128" i="12"/>
  <c r="H128" i="12"/>
  <c r="K128" i="12"/>
  <c r="M128" i="12"/>
  <c r="N128" i="12"/>
  <c r="P128" i="12"/>
  <c r="H129" i="12"/>
  <c r="L129" i="12"/>
  <c r="N134" i="12"/>
  <c r="N135" i="12"/>
  <c r="B137" i="12"/>
  <c r="J137" i="12"/>
  <c r="N137" i="12"/>
  <c r="J138" i="12"/>
  <c r="B143" i="12"/>
  <c r="D105" i="11"/>
  <c r="E111" i="11"/>
  <c r="G103" i="11"/>
  <c r="K134" i="12"/>
  <c r="Q134" i="12"/>
  <c r="P99" i="11"/>
  <c r="C100" i="11"/>
  <c r="B138" i="12"/>
  <c r="D139" i="13"/>
  <c r="J103" i="11"/>
  <c r="M103" i="11"/>
  <c r="O139" i="12"/>
  <c r="Q139" i="12"/>
  <c r="B104" i="11"/>
  <c r="F104" i="11"/>
  <c r="I104" i="11"/>
  <c r="L140" i="13"/>
  <c r="M104" i="11"/>
  <c r="O104" i="11"/>
  <c r="P140" i="13"/>
  <c r="Q140" i="12"/>
  <c r="D141" i="13"/>
  <c r="E105" i="11"/>
  <c r="G141" i="12"/>
  <c r="L141" i="13"/>
  <c r="O141" i="12"/>
  <c r="Q141" i="12"/>
  <c r="B106" i="11"/>
  <c r="C142" i="12"/>
  <c r="D106" i="11"/>
  <c r="F106" i="11"/>
  <c r="G106" i="11"/>
  <c r="I106" i="11"/>
  <c r="J106" i="11"/>
  <c r="K106" i="11"/>
  <c r="L142" i="13"/>
  <c r="M106" i="11"/>
  <c r="N106" i="11"/>
  <c r="O106" i="11"/>
  <c r="P142" i="13"/>
  <c r="F107" i="11"/>
  <c r="J107" i="11"/>
  <c r="K107" i="11"/>
  <c r="N107" i="11"/>
  <c r="E108" i="11"/>
  <c r="F108" i="11"/>
  <c r="G108" i="11"/>
  <c r="H108" i="11"/>
  <c r="I108" i="11"/>
  <c r="J108" i="11"/>
  <c r="K108" i="11"/>
  <c r="L108" i="11"/>
  <c r="M108" i="11"/>
  <c r="O108" i="11"/>
  <c r="B109" i="11"/>
  <c r="C143" i="12"/>
  <c r="J109" i="11"/>
  <c r="L143" i="13"/>
  <c r="B110" i="11"/>
  <c r="D110" i="11"/>
  <c r="E110" i="11"/>
  <c r="F110" i="11"/>
  <c r="G110" i="11"/>
  <c r="H110" i="11"/>
  <c r="I110" i="11"/>
  <c r="K110" i="11"/>
  <c r="N110" i="11"/>
  <c r="Q110" i="11"/>
  <c r="B111" i="11"/>
  <c r="C111" i="11"/>
  <c r="F111" i="11"/>
  <c r="I111" i="11"/>
  <c r="J111" i="11"/>
  <c r="L111" i="11"/>
  <c r="M111" i="11"/>
  <c r="C112" i="11"/>
  <c r="D112" i="11"/>
  <c r="E112" i="11"/>
  <c r="F112" i="11"/>
  <c r="G112" i="11"/>
  <c r="H112" i="11"/>
  <c r="K112" i="11"/>
  <c r="L112" i="11"/>
  <c r="O112" i="11"/>
  <c r="P112" i="11"/>
  <c r="Q112" i="11"/>
  <c r="C145" i="12"/>
  <c r="D122" i="11"/>
  <c r="E145" i="12"/>
  <c r="F116" i="11"/>
  <c r="I145" i="12"/>
  <c r="K145" i="12"/>
  <c r="L129" i="11"/>
  <c r="M145" i="12"/>
  <c r="N125" i="11"/>
  <c r="O125" i="11"/>
  <c r="N116" i="11"/>
  <c r="Q146" i="12"/>
  <c r="C147" i="12"/>
  <c r="D117" i="11"/>
  <c r="E117" i="11"/>
  <c r="G147" i="12"/>
  <c r="H117" i="11"/>
  <c r="I117" i="11"/>
  <c r="K117" i="11"/>
  <c r="Q117" i="11"/>
  <c r="B118" i="11"/>
  <c r="C118" i="11"/>
  <c r="D118" i="11"/>
  <c r="E118" i="11"/>
  <c r="F118" i="11"/>
  <c r="H118" i="11"/>
  <c r="I118" i="11"/>
  <c r="J118" i="11"/>
  <c r="K148" i="12"/>
  <c r="L118" i="11"/>
  <c r="O148" i="12"/>
  <c r="Q148" i="12"/>
  <c r="N119" i="11"/>
  <c r="Q119" i="11"/>
  <c r="B120" i="11"/>
  <c r="C120" i="11"/>
  <c r="D150" i="13"/>
  <c r="E120" i="11"/>
  <c r="F120" i="11"/>
  <c r="G150" i="12"/>
  <c r="H150" i="13"/>
  <c r="L150" i="13"/>
  <c r="Q150" i="12"/>
  <c r="J121" i="11"/>
  <c r="K151" i="12"/>
  <c r="L151" i="13"/>
  <c r="Q151" i="12"/>
  <c r="H122" i="11"/>
  <c r="K122" i="11"/>
  <c r="N122" i="11"/>
  <c r="Q152" i="11"/>
  <c r="D153" i="13"/>
  <c r="E123" i="11"/>
  <c r="F123" i="11"/>
  <c r="G123" i="11"/>
  <c r="H153" i="13"/>
  <c r="L153" i="13"/>
  <c r="Q153" i="12"/>
  <c r="F124" i="11"/>
  <c r="H124" i="11"/>
  <c r="I124" i="11"/>
  <c r="K124" i="11"/>
  <c r="L124" i="11"/>
  <c r="M124" i="11"/>
  <c r="N124" i="11"/>
  <c r="O124" i="11"/>
  <c r="P124" i="11"/>
  <c r="C125" i="11"/>
  <c r="D125" i="11"/>
  <c r="E125" i="11"/>
  <c r="G125" i="11"/>
  <c r="H125" i="11"/>
  <c r="Q125" i="11"/>
  <c r="I126" i="11"/>
  <c r="J126" i="11"/>
  <c r="L154" i="13"/>
  <c r="M126" i="11"/>
  <c r="O154" i="12"/>
  <c r="P154" i="13"/>
  <c r="Q154" i="12"/>
  <c r="J127" i="11"/>
  <c r="K127" i="11"/>
  <c r="N127" i="11"/>
  <c r="O127" i="11"/>
  <c r="B128" i="11"/>
  <c r="C128" i="11"/>
  <c r="D128" i="11"/>
  <c r="E128" i="11"/>
  <c r="G128" i="11"/>
  <c r="H128" i="11"/>
  <c r="I128" i="11"/>
  <c r="K128" i="11"/>
  <c r="Q128" i="11"/>
  <c r="Q129" i="11"/>
  <c r="F99" i="11"/>
  <c r="G99" i="11"/>
  <c r="J99" i="11"/>
  <c r="K99" i="11"/>
  <c r="N99" i="11"/>
  <c r="B100" i="11"/>
  <c r="L100" i="11"/>
  <c r="M100" i="11"/>
  <c r="O100" i="11"/>
  <c r="P100" i="11"/>
  <c r="Q100" i="11"/>
  <c r="B101" i="11"/>
  <c r="C101" i="11"/>
  <c r="F101" i="11"/>
  <c r="G101" i="11"/>
  <c r="H101" i="11"/>
  <c r="I101" i="11"/>
  <c r="J101" i="11"/>
  <c r="K101" i="11"/>
  <c r="L101" i="11"/>
  <c r="M101" i="11"/>
  <c r="N101" i="11"/>
  <c r="O101" i="11"/>
  <c r="K102" i="11"/>
  <c r="N102" i="11"/>
  <c r="P102" i="11"/>
  <c r="Q102" i="11"/>
  <c r="B103" i="11"/>
  <c r="C103" i="11"/>
  <c r="F103" i="11"/>
  <c r="H103" i="11"/>
  <c r="I103" i="11"/>
  <c r="K103" i="11"/>
  <c r="O103" i="11"/>
  <c r="P103" i="11"/>
  <c r="J104" i="11"/>
  <c r="K104" i="11"/>
  <c r="N104" i="11"/>
  <c r="P104" i="11"/>
  <c r="Q104" i="11"/>
  <c r="B105" i="11"/>
  <c r="C105" i="11"/>
  <c r="F105" i="11"/>
  <c r="G105" i="11"/>
  <c r="K105" i="11"/>
  <c r="L105" i="11"/>
  <c r="M105" i="11"/>
  <c r="N105" i="11"/>
  <c r="O105" i="11"/>
  <c r="P105" i="11"/>
  <c r="P106" i="11"/>
  <c r="Q106" i="11"/>
  <c r="B107" i="11"/>
  <c r="C107" i="11"/>
  <c r="G107" i="11"/>
  <c r="I107" i="11"/>
  <c r="L107" i="11"/>
  <c r="M107" i="11"/>
  <c r="O107" i="11"/>
  <c r="P107" i="11"/>
  <c r="Q107" i="11"/>
  <c r="B108" i="11"/>
  <c r="C108" i="11"/>
  <c r="D108" i="11"/>
  <c r="N108" i="11"/>
  <c r="P108" i="11"/>
  <c r="Q108" i="11"/>
  <c r="C109" i="11"/>
  <c r="F109" i="11"/>
  <c r="I109" i="11"/>
  <c r="L109" i="11"/>
  <c r="M109" i="11"/>
  <c r="N109" i="11"/>
  <c r="O109" i="11"/>
  <c r="P109" i="11"/>
  <c r="Q109" i="11"/>
  <c r="C110" i="11"/>
  <c r="J110" i="11"/>
  <c r="L110" i="11"/>
  <c r="M110" i="11"/>
  <c r="O110" i="11"/>
  <c r="P110" i="11"/>
  <c r="H111" i="11"/>
  <c r="K111" i="11"/>
  <c r="N111" i="11"/>
  <c r="O111" i="11"/>
  <c r="P111" i="11"/>
  <c r="Q111" i="11"/>
  <c r="B112" i="11"/>
  <c r="M112" i="11"/>
  <c r="N112" i="11"/>
  <c r="I116" i="11"/>
  <c r="J116" i="11"/>
  <c r="P116" i="11"/>
  <c r="Q116" i="11"/>
  <c r="B117" i="11"/>
  <c r="G118" i="11"/>
  <c r="K118" i="11"/>
  <c r="N118" i="11"/>
  <c r="C119" i="11"/>
  <c r="D119" i="11"/>
  <c r="L119" i="11"/>
  <c r="M119" i="11"/>
  <c r="O119" i="11"/>
  <c r="P119" i="11"/>
  <c r="J120" i="11"/>
  <c r="B121" i="11"/>
  <c r="E121" i="11"/>
  <c r="H121" i="11"/>
  <c r="K121" i="11"/>
  <c r="N121" i="11"/>
  <c r="O121" i="11"/>
  <c r="P121" i="11"/>
  <c r="Q121" i="11"/>
  <c r="H123" i="11"/>
  <c r="N123" i="11"/>
  <c r="Q123" i="11"/>
  <c r="B124" i="11"/>
  <c r="C124" i="11"/>
  <c r="D124" i="11"/>
  <c r="E124" i="11"/>
  <c r="G124" i="11"/>
  <c r="J124" i="11"/>
  <c r="C126" i="11"/>
  <c r="E126" i="11"/>
  <c r="F126" i="11"/>
  <c r="N126" i="11"/>
  <c r="B127" i="11"/>
  <c r="C127" i="11"/>
  <c r="D127" i="11"/>
  <c r="F127" i="11"/>
  <c r="G127" i="11"/>
  <c r="B129" i="11"/>
  <c r="C129" i="11"/>
  <c r="D129" i="11"/>
  <c r="G129" i="11"/>
  <c r="H129" i="11"/>
  <c r="I129" i="11"/>
  <c r="K129" i="11"/>
  <c r="O129" i="11"/>
  <c r="Q148" i="11"/>
  <c r="B3" i="6"/>
  <c r="D3" i="6"/>
  <c r="E4" i="6"/>
  <c r="F3" i="6"/>
  <c r="G4" i="6"/>
  <c r="H3" i="6"/>
  <c r="I4" i="6"/>
  <c r="J3" i="6"/>
  <c r="K4" i="6"/>
  <c r="L3" i="6"/>
  <c r="M4" i="6"/>
  <c r="N3" i="6"/>
  <c r="P3" i="6"/>
  <c r="M62" i="10"/>
  <c r="O62" i="10"/>
  <c r="C63" i="10"/>
  <c r="E63" i="10"/>
  <c r="M29" i="6"/>
  <c r="Q29" i="6"/>
  <c r="E31" i="6"/>
  <c r="K31" i="6"/>
  <c r="D32" i="6"/>
  <c r="G32" i="6"/>
  <c r="H32" i="6"/>
  <c r="I32" i="6"/>
  <c r="J32" i="6"/>
  <c r="K32" i="6"/>
  <c r="L32" i="6"/>
  <c r="M32" i="6"/>
  <c r="N32" i="6"/>
  <c r="O32" i="6"/>
  <c r="P32" i="6"/>
  <c r="K34" i="6"/>
  <c r="M35" i="6"/>
  <c r="Q35" i="6"/>
  <c r="I36" i="6"/>
  <c r="E37" i="6"/>
  <c r="I37" i="6"/>
  <c r="E38" i="6"/>
  <c r="M38" i="6"/>
  <c r="Q38" i="6"/>
  <c r="M41" i="6"/>
  <c r="Q41" i="6"/>
  <c r="E43" i="6"/>
  <c r="I43" i="6"/>
  <c r="M44" i="6"/>
  <c r="Q44" i="6"/>
  <c r="I45" i="6"/>
  <c r="M47" i="6"/>
  <c r="Q47" i="6"/>
  <c r="E49" i="6"/>
  <c r="I49" i="6"/>
  <c r="B52" i="6"/>
  <c r="K52" i="6"/>
  <c r="O46" i="10"/>
  <c r="P46" i="10"/>
  <c r="Q46" i="10"/>
  <c r="C53" i="6"/>
  <c r="E53" i="6"/>
  <c r="F53" i="6"/>
  <c r="G60" i="10"/>
  <c r="J53" i="6"/>
  <c r="K53" i="6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B54" i="10"/>
  <c r="B99" i="6" s="1"/>
  <c r="D54" i="10"/>
  <c r="F54" i="10"/>
  <c r="F99" i="6" s="1"/>
  <c r="J54" i="10"/>
  <c r="J65" i="10" s="1"/>
  <c r="J154" i="6" s="1"/>
  <c r="F55" i="10"/>
  <c r="F100" i="6" s="1"/>
  <c r="H55" i="10"/>
  <c r="H100" i="6" s="1"/>
  <c r="J55" i="10"/>
  <c r="J100" i="6" s="1"/>
  <c r="L55" i="10"/>
  <c r="L100" i="6" s="1"/>
  <c r="N55" i="10"/>
  <c r="N100" i="6" s="1"/>
  <c r="P55" i="10"/>
  <c r="P100" i="6" s="1"/>
  <c r="G62" i="10"/>
  <c r="K62" i="10"/>
  <c r="K63" i="10"/>
  <c r="M63" i="10"/>
  <c r="O63" i="10"/>
  <c r="A1" i="9"/>
  <c r="G48" i="9"/>
  <c r="O49" i="9"/>
  <c r="B40" i="9"/>
  <c r="B41" i="9"/>
  <c r="B125" i="6"/>
  <c r="H125" i="6"/>
  <c r="I125" i="6"/>
  <c r="J125" i="6"/>
  <c r="K125" i="6"/>
  <c r="L125" i="6"/>
  <c r="M125" i="6"/>
  <c r="A46" i="9"/>
  <c r="A52" i="9"/>
  <c r="A53" i="9"/>
  <c r="A1" i="8"/>
  <c r="A40" i="8"/>
  <c r="A46" i="8"/>
  <c r="A47" i="8"/>
  <c r="A1" i="7"/>
  <c r="A40" i="7"/>
  <c r="A46" i="7"/>
  <c r="A47" i="7"/>
  <c r="A1" i="6"/>
  <c r="C3" i="6"/>
  <c r="E3" i="6"/>
  <c r="G3" i="6"/>
  <c r="I3" i="6"/>
  <c r="K3" i="6"/>
  <c r="M3" i="6"/>
  <c r="O3" i="6"/>
  <c r="Q3" i="6"/>
  <c r="C4" i="6"/>
  <c r="O4" i="6"/>
  <c r="Q4" i="6"/>
  <c r="C5" i="6"/>
  <c r="E5" i="6"/>
  <c r="G5" i="6"/>
  <c r="I5" i="6"/>
  <c r="K5" i="6"/>
  <c r="M5" i="6"/>
  <c r="O5" i="6"/>
  <c r="Q5" i="6"/>
  <c r="C6" i="6"/>
  <c r="E6" i="6"/>
  <c r="G6" i="6"/>
  <c r="I6" i="6"/>
  <c r="K6" i="6"/>
  <c r="M6" i="6"/>
  <c r="O6" i="6"/>
  <c r="Q6" i="6"/>
  <c r="C7" i="6"/>
  <c r="E7" i="6"/>
  <c r="G7" i="6"/>
  <c r="I7" i="6"/>
  <c r="K7" i="6"/>
  <c r="M7" i="6"/>
  <c r="O7" i="6"/>
  <c r="Q7" i="6"/>
  <c r="C8" i="6"/>
  <c r="E8" i="6"/>
  <c r="G8" i="6"/>
  <c r="I8" i="6"/>
  <c r="K8" i="6"/>
  <c r="M8" i="6"/>
  <c r="O8" i="6"/>
  <c r="Q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B12" i="6"/>
  <c r="C12" i="6"/>
  <c r="D12" i="6"/>
  <c r="E12" i="6"/>
  <c r="F12" i="6"/>
  <c r="G12" i="6"/>
  <c r="H12" i="6"/>
  <c r="I12" i="6"/>
  <c r="J12" i="6"/>
  <c r="J136" i="6" s="1"/>
  <c r="K12" i="6"/>
  <c r="L12" i="6"/>
  <c r="M12" i="6"/>
  <c r="N12" i="6"/>
  <c r="O12" i="6"/>
  <c r="P12" i="6"/>
  <c r="Q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C29" i="6"/>
  <c r="E29" i="6"/>
  <c r="I29" i="6"/>
  <c r="M31" i="6"/>
  <c r="C32" i="6"/>
  <c r="E32" i="6"/>
  <c r="F32" i="6"/>
  <c r="Q32" i="6"/>
  <c r="I34" i="6"/>
  <c r="I38" i="6"/>
  <c r="K38" i="6"/>
  <c r="C40" i="6"/>
  <c r="E40" i="6"/>
  <c r="I40" i="6"/>
  <c r="E45" i="6"/>
  <c r="K45" i="6"/>
  <c r="I46" i="6"/>
  <c r="M46" i="6"/>
  <c r="C52" i="6"/>
  <c r="E52" i="6"/>
  <c r="F52" i="6"/>
  <c r="G52" i="6"/>
  <c r="I52" i="6"/>
  <c r="J52" i="6"/>
  <c r="M52" i="6"/>
  <c r="E55" i="6"/>
  <c r="I55" i="6"/>
  <c r="K55" i="6"/>
  <c r="M55" i="6"/>
  <c r="E57" i="6"/>
  <c r="I57" i="6"/>
  <c r="K57" i="6"/>
  <c r="I58" i="6"/>
  <c r="M58" i="6"/>
  <c r="Q58" i="6"/>
  <c r="P60" i="6"/>
  <c r="C61" i="6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D63" i="6"/>
  <c r="E63" i="6"/>
  <c r="G63" i="6"/>
  <c r="H63" i="6"/>
  <c r="I63" i="6"/>
  <c r="K63" i="6"/>
  <c r="L63" i="6"/>
  <c r="M63" i="6"/>
  <c r="O63" i="6"/>
  <c r="P63" i="6"/>
  <c r="Q63" i="6"/>
  <c r="B65" i="6"/>
  <c r="C65" i="6"/>
  <c r="D65" i="6"/>
  <c r="E65" i="6"/>
  <c r="F65" i="6"/>
  <c r="G65" i="6"/>
  <c r="G138" i="6" s="1"/>
  <c r="H65" i="6"/>
  <c r="H138" i="6" s="1"/>
  <c r="I65" i="6"/>
  <c r="J65" i="6"/>
  <c r="K65" i="6"/>
  <c r="L65" i="6"/>
  <c r="L138" i="6" s="1"/>
  <c r="M65" i="6"/>
  <c r="N65" i="6"/>
  <c r="O65" i="6"/>
  <c r="P65" i="6"/>
  <c r="Q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O139" i="6" s="1"/>
  <c r="P66" i="6"/>
  <c r="P139" i="6" s="1"/>
  <c r="Q66" i="6"/>
  <c r="B67" i="6"/>
  <c r="C67" i="6"/>
  <c r="C140" i="6" s="1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B75" i="6"/>
  <c r="C75" i="6"/>
  <c r="D75" i="6"/>
  <c r="E75" i="6"/>
  <c r="F75" i="6"/>
  <c r="F148" i="6" s="1"/>
  <c r="G75" i="6"/>
  <c r="H75" i="6"/>
  <c r="I75" i="6"/>
  <c r="J75" i="6"/>
  <c r="K75" i="6"/>
  <c r="L75" i="6"/>
  <c r="M75" i="6"/>
  <c r="N75" i="6"/>
  <c r="O75" i="6"/>
  <c r="P75" i="6"/>
  <c r="Q75" i="6"/>
  <c r="B76" i="6"/>
  <c r="C76" i="6"/>
  <c r="D76" i="6"/>
  <c r="E76" i="6"/>
  <c r="F76" i="6"/>
  <c r="G76" i="6"/>
  <c r="H76" i="6"/>
  <c r="I76" i="6"/>
  <c r="J76" i="6"/>
  <c r="K76" i="6"/>
  <c r="L76" i="6"/>
  <c r="L149" i="6" s="1"/>
  <c r="M76" i="6"/>
  <c r="N76" i="6"/>
  <c r="O76" i="6"/>
  <c r="P76" i="6"/>
  <c r="Q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C94" i="6"/>
  <c r="D94" i="6"/>
  <c r="E94" i="6"/>
  <c r="G94" i="6"/>
  <c r="H94" i="6"/>
  <c r="I94" i="6"/>
  <c r="K94" i="6"/>
  <c r="L94" i="6"/>
  <c r="M94" i="6"/>
  <c r="O94" i="6"/>
  <c r="P94" i="6"/>
  <c r="Q94" i="6"/>
  <c r="E102" i="6"/>
  <c r="G109" i="6"/>
  <c r="C110" i="6"/>
  <c r="D110" i="6"/>
  <c r="F110" i="6"/>
  <c r="H110" i="6"/>
  <c r="I110" i="6"/>
  <c r="K110" i="6"/>
  <c r="M110" i="6"/>
  <c r="P110" i="6"/>
  <c r="Q110" i="6"/>
  <c r="D112" i="6"/>
  <c r="F112" i="6"/>
  <c r="L112" i="6"/>
  <c r="P112" i="6"/>
  <c r="B113" i="6"/>
  <c r="D113" i="6"/>
  <c r="F113" i="6"/>
  <c r="H113" i="6"/>
  <c r="L113" i="6"/>
  <c r="N113" i="6"/>
  <c r="P113" i="6"/>
  <c r="B114" i="6"/>
  <c r="D114" i="6"/>
  <c r="F114" i="6"/>
  <c r="H114" i="6"/>
  <c r="N114" i="6"/>
  <c r="P114" i="6"/>
  <c r="C116" i="6"/>
  <c r="E116" i="6"/>
  <c r="G116" i="6"/>
  <c r="I116" i="6"/>
  <c r="K116" i="6"/>
  <c r="M116" i="6"/>
  <c r="O116" i="6"/>
  <c r="Q116" i="6"/>
  <c r="M117" i="6"/>
  <c r="O117" i="6"/>
  <c r="Q117" i="6"/>
  <c r="C118" i="6"/>
  <c r="E118" i="6"/>
  <c r="G118" i="6"/>
  <c r="I118" i="6"/>
  <c r="K118" i="6"/>
  <c r="O118" i="6"/>
  <c r="Q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C125" i="6"/>
  <c r="D125" i="6"/>
  <c r="E125" i="6"/>
  <c r="F125" i="6"/>
  <c r="G125" i="6"/>
  <c r="N125" i="6"/>
  <c r="O125" i="6"/>
  <c r="P125" i="6"/>
  <c r="Q125" i="6"/>
  <c r="A127" i="6"/>
  <c r="O165" i="6"/>
  <c r="F167" i="6"/>
  <c r="E171" i="6"/>
  <c r="M171" i="6"/>
  <c r="Q171" i="6"/>
  <c r="F174" i="6"/>
  <c r="H174" i="6"/>
  <c r="L174" i="6"/>
  <c r="H175" i="6"/>
  <c r="L175" i="6"/>
  <c r="F176" i="6"/>
  <c r="G176" i="6"/>
  <c r="H176" i="6"/>
  <c r="K176" i="6"/>
  <c r="O176" i="6"/>
  <c r="C177" i="6"/>
  <c r="F177" i="6"/>
  <c r="G177" i="6"/>
  <c r="B178" i="6"/>
  <c r="J178" i="6"/>
  <c r="L178" i="6"/>
  <c r="P178" i="6"/>
  <c r="B179" i="6"/>
  <c r="E179" i="6"/>
  <c r="J179" i="6"/>
  <c r="B26" i="4"/>
  <c r="B59" i="4"/>
  <c r="B44" i="4"/>
  <c r="B29" i="4"/>
  <c r="B9" i="4"/>
  <c r="B11" i="4"/>
  <c r="B56" i="4"/>
  <c r="B19" i="4"/>
  <c r="B41" i="4"/>
  <c r="B6" i="4"/>
  <c r="B31" i="4"/>
  <c r="B45" i="4"/>
  <c r="B15" i="4"/>
  <c r="B4" i="4"/>
  <c r="B14" i="4"/>
  <c r="B23" i="4"/>
  <c r="B39" i="4"/>
  <c r="B61" i="4"/>
  <c r="B55" i="4"/>
  <c r="B53" i="4"/>
  <c r="B60" i="4"/>
  <c r="B36" i="4"/>
  <c r="B49" i="4"/>
  <c r="B8" i="4"/>
  <c r="B28" i="4"/>
  <c r="B16" i="4"/>
  <c r="B46" i="4"/>
  <c r="B24" i="4"/>
  <c r="B18" i="4"/>
  <c r="B30" i="4"/>
  <c r="B20" i="4"/>
  <c r="B5" i="4"/>
  <c r="B40" i="4"/>
  <c r="B51" i="4"/>
  <c r="B58" i="4"/>
  <c r="B34" i="4"/>
  <c r="B38" i="4"/>
  <c r="B43" i="4"/>
  <c r="B10" i="4"/>
  <c r="B33" i="4"/>
  <c r="B48" i="4"/>
  <c r="B21" i="4"/>
  <c r="B25" i="4"/>
  <c r="B54" i="4"/>
  <c r="B13" i="4"/>
  <c r="B35" i="4"/>
  <c r="B50" i="4"/>
  <c r="C134" i="6" l="1"/>
  <c r="H139" i="6"/>
  <c r="J149" i="6"/>
  <c r="J134" i="6"/>
  <c r="B66" i="10"/>
  <c r="B155" i="6" s="1"/>
  <c r="E134" i="6"/>
  <c r="N37" i="9"/>
  <c r="O135" i="6"/>
  <c r="M37" i="9"/>
  <c r="N150" i="6"/>
  <c r="N149" i="6"/>
  <c r="B148" i="6"/>
  <c r="N147" i="6"/>
  <c r="J145" i="6"/>
  <c r="N143" i="6"/>
  <c r="B142" i="6"/>
  <c r="J142" i="6"/>
  <c r="H112" i="6"/>
  <c r="N162" i="24"/>
  <c r="B140" i="6"/>
  <c r="L140" i="6"/>
  <c r="D139" i="6"/>
  <c r="K140" i="6"/>
  <c r="C139" i="6"/>
  <c r="J140" i="6"/>
  <c r="B139" i="6"/>
  <c r="L139" i="6"/>
  <c r="D138" i="6"/>
  <c r="D135" i="6"/>
  <c r="L136" i="6"/>
  <c r="K136" i="6"/>
  <c r="I136" i="6"/>
  <c r="I134" i="6"/>
  <c r="H136" i="6"/>
  <c r="E136" i="6"/>
  <c r="Q37" i="9"/>
  <c r="M102" i="6"/>
  <c r="P37" i="9"/>
  <c r="J99" i="6"/>
  <c r="L99" i="11"/>
  <c r="L98" i="11" s="1"/>
  <c r="N152" i="12"/>
  <c r="N122" i="12"/>
  <c r="N149" i="12"/>
  <c r="N119" i="12"/>
  <c r="N115" i="12" s="1"/>
  <c r="O122" i="13"/>
  <c r="O152" i="13"/>
  <c r="O146" i="13"/>
  <c r="O116" i="13"/>
  <c r="G102" i="13"/>
  <c r="O100" i="13"/>
  <c r="O48" i="9"/>
  <c r="G99" i="13"/>
  <c r="G47" i="9"/>
  <c r="G136" i="6"/>
  <c r="G134" i="6"/>
  <c r="O126" i="11"/>
  <c r="L121" i="11"/>
  <c r="F119" i="11"/>
  <c r="I149" i="13"/>
  <c r="N122" i="13"/>
  <c r="N152" i="13"/>
  <c r="F102" i="13"/>
  <c r="N100" i="13"/>
  <c r="F99" i="13"/>
  <c r="B32" i="6"/>
  <c r="O116" i="11"/>
  <c r="E101" i="11"/>
  <c r="E98" i="11" s="1"/>
  <c r="D99" i="11"/>
  <c r="J129" i="11"/>
  <c r="E138" i="13"/>
  <c r="M100" i="13"/>
  <c r="E99" i="13"/>
  <c r="G63" i="10"/>
  <c r="O138" i="6"/>
  <c r="Q31" i="6"/>
  <c r="F129" i="11"/>
  <c r="E103" i="11"/>
  <c r="D101" i="11"/>
  <c r="I99" i="11"/>
  <c r="I98" i="11" s="1"/>
  <c r="G120" i="12"/>
  <c r="Q117" i="13"/>
  <c r="H102" i="13"/>
  <c r="D138" i="13"/>
  <c r="L100" i="13"/>
  <c r="D99" i="13"/>
  <c r="F203" i="15"/>
  <c r="C136" i="6"/>
  <c r="E129" i="11"/>
  <c r="L126" i="11"/>
  <c r="O123" i="11"/>
  <c r="I121" i="11"/>
  <c r="O118" i="11"/>
  <c r="L116" i="11"/>
  <c r="D103" i="11"/>
  <c r="P151" i="13"/>
  <c r="P143" i="13"/>
  <c r="H142" i="13"/>
  <c r="J143" i="12"/>
  <c r="G128" i="12"/>
  <c r="F120" i="12"/>
  <c r="K149" i="13"/>
  <c r="K119" i="13"/>
  <c r="C50" i="9"/>
  <c r="C138" i="13"/>
  <c r="K100" i="13"/>
  <c r="K48" i="9"/>
  <c r="C99" i="13"/>
  <c r="C47" i="9"/>
  <c r="I213" i="15"/>
  <c r="I202" i="15"/>
  <c r="I207" i="15"/>
  <c r="I205" i="15"/>
  <c r="I215" i="15"/>
  <c r="Q197" i="15"/>
  <c r="Q185" i="15"/>
  <c r="Q194" i="15"/>
  <c r="Q190" i="15"/>
  <c r="Q198" i="15"/>
  <c r="P100" i="13"/>
  <c r="D150" i="6"/>
  <c r="L148" i="6"/>
  <c r="L145" i="6"/>
  <c r="K116" i="11"/>
  <c r="O151" i="12"/>
  <c r="O146" i="12"/>
  <c r="G145" i="12"/>
  <c r="G138" i="12"/>
  <c r="O136" i="12"/>
  <c r="J149" i="13"/>
  <c r="J119" i="13"/>
  <c r="B138" i="13"/>
  <c r="J100" i="13"/>
  <c r="E207" i="16"/>
  <c r="E205" i="16"/>
  <c r="E202" i="16"/>
  <c r="E212" i="16"/>
  <c r="K49" i="6"/>
  <c r="C48" i="6"/>
  <c r="K46" i="6"/>
  <c r="C45" i="6"/>
  <c r="K43" i="6"/>
  <c r="K40" i="6"/>
  <c r="K37" i="6"/>
  <c r="C36" i="6"/>
  <c r="M123" i="11"/>
  <c r="F138" i="12"/>
  <c r="B142" i="12"/>
  <c r="H138" i="13"/>
  <c r="Q137" i="13"/>
  <c r="I100" i="13"/>
  <c r="G207" i="15"/>
  <c r="G205" i="15"/>
  <c r="G201" i="15"/>
  <c r="L123" i="11"/>
  <c r="M129" i="11"/>
  <c r="M122" i="11"/>
  <c r="E106" i="11"/>
  <c r="E104" i="11"/>
  <c r="E99" i="11"/>
  <c r="G127" i="12"/>
  <c r="G122" i="12"/>
  <c r="G121" i="12"/>
  <c r="G119" i="12"/>
  <c r="G116" i="12"/>
  <c r="O101" i="12"/>
  <c r="O103" i="12"/>
  <c r="O100" i="12"/>
  <c r="G138" i="13"/>
  <c r="H149" i="13"/>
  <c r="H119" i="13"/>
  <c r="H146" i="13"/>
  <c r="H116" i="13"/>
  <c r="P15" i="9"/>
  <c r="P26" i="9"/>
  <c r="P137" i="13"/>
  <c r="H100" i="13"/>
  <c r="F249" i="16"/>
  <c r="F202" i="15"/>
  <c r="F207" i="15"/>
  <c r="F205" i="15"/>
  <c r="F215" i="15"/>
  <c r="F201" i="15"/>
  <c r="N242" i="16"/>
  <c r="N186" i="15"/>
  <c r="N197" i="15"/>
  <c r="N190" i="15"/>
  <c r="N194" i="15"/>
  <c r="H99" i="13"/>
  <c r="H135" i="13"/>
  <c r="J123" i="11"/>
  <c r="O120" i="11"/>
  <c r="H116" i="11"/>
  <c r="L127" i="11"/>
  <c r="L122" i="11"/>
  <c r="F127" i="12"/>
  <c r="L100" i="12"/>
  <c r="G135" i="13"/>
  <c r="B117" i="13"/>
  <c r="Q101" i="13"/>
  <c r="G50" i="9"/>
  <c r="G146" i="13"/>
  <c r="G116" i="13"/>
  <c r="N201" i="15"/>
  <c r="N200" i="15" s="1"/>
  <c r="E207" i="15"/>
  <c r="E204" i="15"/>
  <c r="P149" i="6"/>
  <c r="H148" i="6"/>
  <c r="P146" i="6"/>
  <c r="H145" i="6"/>
  <c r="P143" i="6"/>
  <c r="H140" i="6"/>
  <c r="P138" i="6"/>
  <c r="P128" i="11"/>
  <c r="I123" i="11"/>
  <c r="K120" i="11"/>
  <c r="K115" i="11" s="1"/>
  <c r="G116" i="11"/>
  <c r="O102" i="11"/>
  <c r="N100" i="11"/>
  <c r="C138" i="12"/>
  <c r="K136" i="12"/>
  <c r="C135" i="12"/>
  <c r="E26" i="8"/>
  <c r="M101" i="12"/>
  <c r="M98" i="12" s="1"/>
  <c r="M100" i="12"/>
  <c r="M109" i="12"/>
  <c r="F135" i="13"/>
  <c r="P101" i="13"/>
  <c r="O128" i="11"/>
  <c r="J122" i="11"/>
  <c r="J119" i="11"/>
  <c r="B125" i="11"/>
  <c r="B102" i="11"/>
  <c r="I119" i="12"/>
  <c r="L101" i="12"/>
  <c r="E135" i="13"/>
  <c r="H188" i="16"/>
  <c r="H185" i="16"/>
  <c r="H198" i="16"/>
  <c r="H190" i="16"/>
  <c r="F142" i="6"/>
  <c r="F140" i="6"/>
  <c r="N128" i="11"/>
  <c r="I120" i="11"/>
  <c r="E116" i="11"/>
  <c r="L102" i="11"/>
  <c r="I127" i="11"/>
  <c r="I122" i="11"/>
  <c r="I119" i="11"/>
  <c r="Q15" i="7"/>
  <c r="Q101" i="11"/>
  <c r="F119" i="12"/>
  <c r="K26" i="8"/>
  <c r="C26" i="8"/>
  <c r="C100" i="12"/>
  <c r="J148" i="13"/>
  <c r="M46" i="10"/>
  <c r="L128" i="11"/>
  <c r="K125" i="11"/>
  <c r="H120" i="11"/>
  <c r="D116" i="11"/>
  <c r="K100" i="11"/>
  <c r="K98" i="11" s="1"/>
  <c r="H127" i="11"/>
  <c r="P153" i="13"/>
  <c r="H151" i="13"/>
  <c r="H119" i="11"/>
  <c r="H115" i="11" s="1"/>
  <c r="H15" i="7"/>
  <c r="H139" i="13"/>
  <c r="P101" i="11"/>
  <c r="N136" i="12"/>
  <c r="H122" i="12"/>
  <c r="O99" i="12"/>
  <c r="J128" i="12"/>
  <c r="J125" i="12"/>
  <c r="B151" i="12"/>
  <c r="J147" i="12"/>
  <c r="B146" i="12"/>
  <c r="B107" i="12"/>
  <c r="B98" i="12" s="1"/>
  <c r="B139" i="12"/>
  <c r="B100" i="12"/>
  <c r="I148" i="13"/>
  <c r="B135" i="13"/>
  <c r="P119" i="13"/>
  <c r="D148" i="6"/>
  <c r="L146" i="6"/>
  <c r="D145" i="6"/>
  <c r="L143" i="6"/>
  <c r="D142" i="6"/>
  <c r="L147" i="6"/>
  <c r="D140" i="6"/>
  <c r="L135" i="6"/>
  <c r="L46" i="10"/>
  <c r="J125" i="11"/>
  <c r="G120" i="11"/>
  <c r="L104" i="11"/>
  <c r="I102" i="11"/>
  <c r="J100" i="11"/>
  <c r="J98" i="11" s="1"/>
  <c r="O153" i="12"/>
  <c r="G152" i="12"/>
  <c r="O150" i="12"/>
  <c r="G15" i="7"/>
  <c r="O10" i="7"/>
  <c r="G136" i="12"/>
  <c r="O134" i="12"/>
  <c r="J136" i="12"/>
  <c r="I128" i="12"/>
  <c r="I123" i="12"/>
  <c r="I120" i="12"/>
  <c r="I117" i="12"/>
  <c r="I115" i="12" s="1"/>
  <c r="I101" i="12"/>
  <c r="Q99" i="12"/>
  <c r="H148" i="13"/>
  <c r="N119" i="13"/>
  <c r="M64" i="14"/>
  <c r="E210" i="16"/>
  <c r="K37" i="9"/>
  <c r="J128" i="11"/>
  <c r="F102" i="11"/>
  <c r="I100" i="11"/>
  <c r="F122" i="11"/>
  <c r="F121" i="11"/>
  <c r="N120" i="11"/>
  <c r="N117" i="11"/>
  <c r="N15" i="7"/>
  <c r="F15" i="7"/>
  <c r="N10" i="7"/>
  <c r="M103" i="12"/>
  <c r="M99" i="12"/>
  <c r="H101" i="12"/>
  <c r="P99" i="12"/>
  <c r="P98" i="12" s="1"/>
  <c r="G148" i="13"/>
  <c r="M119" i="13"/>
  <c r="K139" i="6"/>
  <c r="C138" i="6"/>
  <c r="M130" i="6"/>
  <c r="B146" i="6"/>
  <c r="J144" i="6"/>
  <c r="J46" i="10"/>
  <c r="E102" i="11"/>
  <c r="E127" i="11"/>
  <c r="E115" i="11" s="1"/>
  <c r="M125" i="11"/>
  <c r="E119" i="11"/>
  <c r="M117" i="11"/>
  <c r="E15" i="7"/>
  <c r="E109" i="11"/>
  <c r="E107" i="11"/>
  <c r="E10" i="7"/>
  <c r="E100" i="11"/>
  <c r="M134" i="12"/>
  <c r="J135" i="12"/>
  <c r="O106" i="12"/>
  <c r="L103" i="12"/>
  <c r="G123" i="12"/>
  <c r="O108" i="12"/>
  <c r="G26" i="8"/>
  <c r="G101" i="12"/>
  <c r="F148" i="13"/>
  <c r="L119" i="13"/>
  <c r="E80" i="52"/>
  <c r="E85" i="52"/>
  <c r="E87" i="52"/>
  <c r="E88" i="52"/>
  <c r="E76" i="52"/>
  <c r="E78" i="52"/>
  <c r="E77" i="52"/>
  <c r="J139" i="6"/>
  <c r="B138" i="6"/>
  <c r="G122" i="11"/>
  <c r="D120" i="11"/>
  <c r="L125" i="11"/>
  <c r="L117" i="11"/>
  <c r="D15" i="7"/>
  <c r="D107" i="11"/>
  <c r="D10" i="7"/>
  <c r="D100" i="11"/>
  <c r="B135" i="12"/>
  <c r="K99" i="12"/>
  <c r="F128" i="12"/>
  <c r="F153" i="12"/>
  <c r="N118" i="12"/>
  <c r="N142" i="12"/>
  <c r="N106" i="12"/>
  <c r="N141" i="12"/>
  <c r="N138" i="12"/>
  <c r="F101" i="12"/>
  <c r="H46" i="10"/>
  <c r="E122" i="11"/>
  <c r="J117" i="11"/>
  <c r="Q99" i="11"/>
  <c r="K153" i="12"/>
  <c r="C152" i="12"/>
  <c r="K150" i="12"/>
  <c r="C149" i="12"/>
  <c r="M120" i="12"/>
  <c r="M108" i="12"/>
  <c r="M10" i="8"/>
  <c r="E101" i="12"/>
  <c r="N136" i="13"/>
  <c r="F117" i="13"/>
  <c r="F147" i="13"/>
  <c r="Q49" i="6"/>
  <c r="Q34" i="6"/>
  <c r="P140" i="6"/>
  <c r="Q103" i="11"/>
  <c r="B119" i="11"/>
  <c r="B115" i="11" s="1"/>
  <c r="B116" i="11"/>
  <c r="O102" i="12"/>
  <c r="I99" i="12"/>
  <c r="L119" i="12"/>
  <c r="L115" i="12" s="1"/>
  <c r="L116" i="12"/>
  <c r="L106" i="12"/>
  <c r="M136" i="13"/>
  <c r="M102" i="11"/>
  <c r="M98" i="11" s="1"/>
  <c r="O140" i="6"/>
  <c r="G139" i="6"/>
  <c r="G53" i="6"/>
  <c r="F147" i="6"/>
  <c r="F144" i="6"/>
  <c r="N142" i="6"/>
  <c r="K60" i="10"/>
  <c r="C122" i="11"/>
  <c r="Q105" i="11"/>
  <c r="O99" i="11"/>
  <c r="I125" i="11"/>
  <c r="Q124" i="11"/>
  <c r="Q10" i="7"/>
  <c r="I10" i="7"/>
  <c r="K106" i="12"/>
  <c r="K10" i="8"/>
  <c r="N146" i="13"/>
  <c r="L136" i="13"/>
  <c r="L102" i="13"/>
  <c r="D101" i="13"/>
  <c r="L135" i="13"/>
  <c r="B122" i="11"/>
  <c r="G117" i="11"/>
  <c r="G125" i="12"/>
  <c r="N109" i="12"/>
  <c r="B153" i="12"/>
  <c r="B150" i="12"/>
  <c r="B147" i="12"/>
  <c r="B117" i="12"/>
  <c r="J142" i="12"/>
  <c r="J106" i="12"/>
  <c r="J140" i="12"/>
  <c r="J104" i="12"/>
  <c r="M146" i="13"/>
  <c r="K136" i="13"/>
  <c r="C117" i="13"/>
  <c r="C147" i="13"/>
  <c r="K102" i="13"/>
  <c r="K50" i="9"/>
  <c r="C101" i="13"/>
  <c r="C49" i="9"/>
  <c r="K47" i="9"/>
  <c r="K135" i="13"/>
  <c r="M99" i="11"/>
  <c r="F125" i="12"/>
  <c r="Q15" i="8"/>
  <c r="Q100" i="12"/>
  <c r="L146" i="13"/>
  <c r="J102" i="13"/>
  <c r="B101" i="13"/>
  <c r="J99" i="13"/>
  <c r="J135" i="13"/>
  <c r="M40" i="6"/>
  <c r="M34" i="6"/>
  <c r="Q242" i="15"/>
  <c r="F213" i="15"/>
  <c r="Q191" i="15"/>
  <c r="P122" i="13"/>
  <c r="P152" i="13"/>
  <c r="C117" i="11"/>
  <c r="F128" i="11"/>
  <c r="F125" i="11"/>
  <c r="F117" i="11"/>
  <c r="G117" i="12"/>
  <c r="K146" i="13"/>
  <c r="I136" i="13"/>
  <c r="Q100" i="13"/>
  <c r="Q48" i="9"/>
  <c r="I99" i="13"/>
  <c r="F212" i="15"/>
  <c r="H191" i="16"/>
  <c r="L247" i="16"/>
  <c r="L195" i="16"/>
  <c r="L187" i="16"/>
  <c r="L188" i="16"/>
  <c r="L192" i="16"/>
  <c r="L185" i="16"/>
  <c r="C205" i="16"/>
  <c r="C94" i="14"/>
  <c r="C202" i="16"/>
  <c r="K187" i="16"/>
  <c r="K188" i="16"/>
  <c r="K192" i="16"/>
  <c r="K185" i="16"/>
  <c r="B205" i="16"/>
  <c r="B202" i="16"/>
  <c r="J187" i="16"/>
  <c r="J188" i="16"/>
  <c r="J185" i="16"/>
  <c r="J93" i="14"/>
  <c r="N203" i="17"/>
  <c r="N252" i="17"/>
  <c r="F202" i="17"/>
  <c r="F251" i="17"/>
  <c r="N243" i="17"/>
  <c r="N187" i="17"/>
  <c r="F242" i="17"/>
  <c r="F186" i="17"/>
  <c r="F232" i="17"/>
  <c r="F170" i="17"/>
  <c r="N230" i="17"/>
  <c r="N168" i="17"/>
  <c r="N223" i="17"/>
  <c r="N161" i="17"/>
  <c r="F222" i="17"/>
  <c r="F160" i="17"/>
  <c r="M203" i="17"/>
  <c r="M252" i="17"/>
  <c r="M243" i="17"/>
  <c r="M187" i="17"/>
  <c r="E186" i="17"/>
  <c r="E242" i="17"/>
  <c r="M173" i="17"/>
  <c r="M235" i="17"/>
  <c r="E232" i="17"/>
  <c r="E170" i="17"/>
  <c r="M230" i="17"/>
  <c r="M168" i="17"/>
  <c r="M161" i="17"/>
  <c r="M223" i="17"/>
  <c r="E160" i="17"/>
  <c r="E222" i="17"/>
  <c r="K98" i="18"/>
  <c r="K207" i="20"/>
  <c r="K196" i="20"/>
  <c r="C178" i="20"/>
  <c r="C181" i="20"/>
  <c r="P241" i="20"/>
  <c r="P198" i="19"/>
  <c r="H196" i="19"/>
  <c r="H199" i="19"/>
  <c r="H203" i="19"/>
  <c r="P220" i="20"/>
  <c r="P163" i="19"/>
  <c r="P215" i="20"/>
  <c r="P158" i="19"/>
  <c r="H168" i="19"/>
  <c r="H159" i="19"/>
  <c r="O197" i="15"/>
  <c r="O192" i="15"/>
  <c r="F184" i="16"/>
  <c r="F185" i="16"/>
  <c r="N169" i="16"/>
  <c r="N173" i="16"/>
  <c r="N167" i="16" s="1"/>
  <c r="N180" i="16"/>
  <c r="N92" i="14"/>
  <c r="N171" i="16"/>
  <c r="N179" i="16"/>
  <c r="G246" i="20"/>
  <c r="G210" i="19"/>
  <c r="G196" i="19"/>
  <c r="G203" i="19"/>
  <c r="G199" i="19"/>
  <c r="G209" i="19"/>
  <c r="G234" i="21"/>
  <c r="G187" i="19"/>
  <c r="G232" i="21"/>
  <c r="G181" i="19"/>
  <c r="F235" i="16"/>
  <c r="F173" i="15"/>
  <c r="N225" i="16"/>
  <c r="N163" i="15"/>
  <c r="E206" i="16"/>
  <c r="E204" i="16"/>
  <c r="E201" i="16"/>
  <c r="M198" i="16"/>
  <c r="M189" i="16"/>
  <c r="M184" i="16"/>
  <c r="L245" i="16"/>
  <c r="L189" i="16"/>
  <c r="M240" i="17"/>
  <c r="O10" i="9"/>
  <c r="L257" i="17"/>
  <c r="L212" i="15"/>
  <c r="D252" i="16"/>
  <c r="L247" i="17"/>
  <c r="L195" i="15"/>
  <c r="D235" i="16"/>
  <c r="D173" i="15"/>
  <c r="D233" i="16"/>
  <c r="D171" i="15"/>
  <c r="D226" i="16"/>
  <c r="D224" i="16"/>
  <c r="L222" i="16"/>
  <c r="D221" i="16"/>
  <c r="L250" i="16"/>
  <c r="B207" i="16"/>
  <c r="F194" i="16"/>
  <c r="C206" i="16"/>
  <c r="C204" i="16"/>
  <c r="C201" i="16"/>
  <c r="K198" i="16"/>
  <c r="K189" i="16"/>
  <c r="K184" i="16"/>
  <c r="C189" i="16"/>
  <c r="C196" i="16"/>
  <c r="O109" i="12"/>
  <c r="G108" i="12"/>
  <c r="O26" i="8"/>
  <c r="N15" i="9"/>
  <c r="B94" i="14"/>
  <c r="C190" i="15"/>
  <c r="C188" i="15"/>
  <c r="C185" i="15"/>
  <c r="C183" i="15" s="1"/>
  <c r="K174" i="15"/>
  <c r="K234" i="17"/>
  <c r="K172" i="15"/>
  <c r="D250" i="16"/>
  <c r="C212" i="16"/>
  <c r="D202" i="16"/>
  <c r="G187" i="16"/>
  <c r="B206" i="16"/>
  <c r="B200" i="16" s="1"/>
  <c r="B201" i="16"/>
  <c r="J198" i="16"/>
  <c r="J189" i="16"/>
  <c r="J184" i="16"/>
  <c r="B91" i="14"/>
  <c r="B189" i="16"/>
  <c r="B196" i="16"/>
  <c r="M15" i="9"/>
  <c r="J257" i="17"/>
  <c r="J212" i="15"/>
  <c r="J250" i="16"/>
  <c r="B249" i="16"/>
  <c r="B202" i="15"/>
  <c r="B207" i="15"/>
  <c r="B215" i="15"/>
  <c r="B241" i="16"/>
  <c r="B185" i="15"/>
  <c r="J236" i="16"/>
  <c r="B235" i="16"/>
  <c r="B173" i="15"/>
  <c r="B167" i="15" s="1"/>
  <c r="J234" i="16"/>
  <c r="B233" i="16"/>
  <c r="J231" i="16"/>
  <c r="B230" i="16"/>
  <c r="J225" i="16"/>
  <c r="B224" i="16"/>
  <c r="B162" i="15"/>
  <c r="B212" i="16"/>
  <c r="F187" i="16"/>
  <c r="G167" i="16"/>
  <c r="I198" i="16"/>
  <c r="I196" i="16"/>
  <c r="I191" i="16"/>
  <c r="I189" i="16"/>
  <c r="I187" i="16"/>
  <c r="I184" i="16"/>
  <c r="I183" i="16" s="1"/>
  <c r="E129" i="12"/>
  <c r="E108" i="12"/>
  <c r="L15" i="9"/>
  <c r="L10" i="9"/>
  <c r="L137" i="13"/>
  <c r="N132" i="6"/>
  <c r="I212" i="15"/>
  <c r="I210" i="15"/>
  <c r="I206" i="15"/>
  <c r="I204" i="15"/>
  <c r="I201" i="15"/>
  <c r="Q189" i="15"/>
  <c r="Q183" i="15" s="1"/>
  <c r="Q187" i="15"/>
  <c r="Q184" i="15"/>
  <c r="I190" i="15"/>
  <c r="I184" i="15"/>
  <c r="I183" i="15" s="1"/>
  <c r="Q160" i="15"/>
  <c r="Q159" i="15"/>
  <c r="Q164" i="15"/>
  <c r="D249" i="16"/>
  <c r="F10" i="7"/>
  <c r="L127" i="12"/>
  <c r="L122" i="12"/>
  <c r="D119" i="12"/>
  <c r="D115" i="12" s="1"/>
  <c r="L15" i="8"/>
  <c r="D108" i="12"/>
  <c r="L26" i="8"/>
  <c r="L10" i="8"/>
  <c r="D10" i="8"/>
  <c r="K15" i="9"/>
  <c r="C48" i="9"/>
  <c r="K93" i="14"/>
  <c r="M59" i="6"/>
  <c r="M132" i="6" s="1"/>
  <c r="M88" i="14"/>
  <c r="E46" i="6"/>
  <c r="E34" i="6"/>
  <c r="B204" i="15"/>
  <c r="P243" i="16"/>
  <c r="P187" i="15"/>
  <c r="P223" i="16"/>
  <c r="P161" i="15"/>
  <c r="H222" i="16"/>
  <c r="H160" i="15"/>
  <c r="P160" i="15"/>
  <c r="P164" i="15"/>
  <c r="H163" i="19"/>
  <c r="K109" i="12"/>
  <c r="C108" i="12"/>
  <c r="C105" i="12"/>
  <c r="K103" i="12"/>
  <c r="K98" i="12" s="1"/>
  <c r="J10" i="9"/>
  <c r="J137" i="13"/>
  <c r="G93" i="14"/>
  <c r="G212" i="15"/>
  <c r="G206" i="15"/>
  <c r="O198" i="15"/>
  <c r="O189" i="15"/>
  <c r="O187" i="15"/>
  <c r="O184" i="15"/>
  <c r="G190" i="15"/>
  <c r="G187" i="15"/>
  <c r="G206" i="19"/>
  <c r="J127" i="12"/>
  <c r="J149" i="12"/>
  <c r="B148" i="12"/>
  <c r="J146" i="12"/>
  <c r="J15" i="8"/>
  <c r="B108" i="12"/>
  <c r="B141" i="12"/>
  <c r="B140" i="12"/>
  <c r="Q15" i="9"/>
  <c r="I15" i="9"/>
  <c r="Q10" i="9"/>
  <c r="Q102" i="13"/>
  <c r="I137" i="13"/>
  <c r="F93" i="14"/>
  <c r="C46" i="6"/>
  <c r="C34" i="6"/>
  <c r="O190" i="15"/>
  <c r="F210" i="15"/>
  <c r="F206" i="15"/>
  <c r="F253" i="16"/>
  <c r="F204" i="15"/>
  <c r="F200" i="15" s="1"/>
  <c r="N198" i="15"/>
  <c r="N189" i="15"/>
  <c r="N243" i="16"/>
  <c r="N187" i="15"/>
  <c r="F242" i="16"/>
  <c r="N184" i="15"/>
  <c r="N232" i="16"/>
  <c r="N170" i="15"/>
  <c r="F231" i="16"/>
  <c r="N229" i="16"/>
  <c r="N168" i="15"/>
  <c r="F225" i="16"/>
  <c r="N223" i="16"/>
  <c r="F222" i="16"/>
  <c r="F160" i="15"/>
  <c r="L206" i="16"/>
  <c r="N178" i="16"/>
  <c r="N174" i="16"/>
  <c r="K141" i="12"/>
  <c r="K10" i="7"/>
  <c r="C10" i="7"/>
  <c r="K138" i="12"/>
  <c r="I127" i="12"/>
  <c r="Q125" i="12"/>
  <c r="I122" i="12"/>
  <c r="Q117" i="12"/>
  <c r="I116" i="12"/>
  <c r="I103" i="12"/>
  <c r="O137" i="13"/>
  <c r="P10" i="9"/>
  <c r="H10" i="9"/>
  <c r="P102" i="13"/>
  <c r="P135" i="13"/>
  <c r="N169" i="15"/>
  <c r="E212" i="15"/>
  <c r="E210" i="15"/>
  <c r="E200" i="15" s="1"/>
  <c r="E206" i="15"/>
  <c r="E201" i="15"/>
  <c r="M198" i="15"/>
  <c r="M189" i="15"/>
  <c r="M187" i="15"/>
  <c r="M184" i="15"/>
  <c r="M162" i="15"/>
  <c r="M159" i="15"/>
  <c r="M164" i="15"/>
  <c r="G198" i="16"/>
  <c r="J141" i="12"/>
  <c r="B99" i="11"/>
  <c r="H127" i="12"/>
  <c r="P125" i="12"/>
  <c r="H119" i="12"/>
  <c r="P117" i="12"/>
  <c r="H116" i="12"/>
  <c r="H15" i="8"/>
  <c r="H109" i="12"/>
  <c r="P10" i="8"/>
  <c r="H103" i="12"/>
  <c r="H98" i="12" s="1"/>
  <c r="G100" i="13"/>
  <c r="G10" i="9"/>
  <c r="O102" i="13"/>
  <c r="O50" i="9"/>
  <c r="G49" i="9"/>
  <c r="O135" i="13"/>
  <c r="O47" i="9"/>
  <c r="N91" i="14"/>
  <c r="L189" i="15"/>
  <c r="D210" i="15"/>
  <c r="D204" i="15"/>
  <c r="L198" i="15"/>
  <c r="L196" i="15"/>
  <c r="L243" i="16"/>
  <c r="L187" i="15"/>
  <c r="L184" i="15"/>
  <c r="D198" i="15"/>
  <c r="D239" i="17"/>
  <c r="L229" i="16"/>
  <c r="L168" i="15"/>
  <c r="L173" i="15"/>
  <c r="F198" i="16"/>
  <c r="N102" i="13"/>
  <c r="F101" i="13"/>
  <c r="N135" i="13"/>
  <c r="M91" i="14"/>
  <c r="K168" i="15"/>
  <c r="K173" i="15"/>
  <c r="J197" i="16"/>
  <c r="H141" i="13"/>
  <c r="H140" i="13"/>
  <c r="P139" i="13"/>
  <c r="N125" i="12"/>
  <c r="F151" i="12"/>
  <c r="F149" i="12"/>
  <c r="N147" i="12"/>
  <c r="F146" i="12"/>
  <c r="N15" i="8"/>
  <c r="F15" i="8"/>
  <c r="N10" i="8"/>
  <c r="F103" i="12"/>
  <c r="N101" i="12"/>
  <c r="F149" i="13"/>
  <c r="E116" i="13"/>
  <c r="E100" i="13"/>
  <c r="E10" i="9"/>
  <c r="M102" i="13"/>
  <c r="E101" i="13"/>
  <c r="M135" i="13"/>
  <c r="K91" i="14"/>
  <c r="G189" i="15"/>
  <c r="F197" i="16"/>
  <c r="N160" i="16"/>
  <c r="D242" i="17"/>
  <c r="D186" i="17"/>
  <c r="C242" i="17"/>
  <c r="C186" i="17"/>
  <c r="M241" i="20"/>
  <c r="M198" i="19"/>
  <c r="E209" i="19"/>
  <c r="E196" i="19"/>
  <c r="E201" i="19"/>
  <c r="E203" i="19"/>
  <c r="E161" i="19"/>
  <c r="E166" i="19"/>
  <c r="E158" i="19"/>
  <c r="B207" i="17"/>
  <c r="B205" i="17"/>
  <c r="B242" i="17"/>
  <c r="B186" i="17"/>
  <c r="L241" i="20"/>
  <c r="L198" i="19"/>
  <c r="D196" i="19"/>
  <c r="D201" i="19"/>
  <c r="D198" i="19"/>
  <c r="D203" i="19"/>
  <c r="D227" i="20"/>
  <c r="D176" i="19"/>
  <c r="K206" i="19"/>
  <c r="K245" i="21"/>
  <c r="C207" i="19"/>
  <c r="C196" i="19"/>
  <c r="C201" i="19"/>
  <c r="C203" i="19"/>
  <c r="K231" i="20"/>
  <c r="K180" i="19"/>
  <c r="I218" i="20"/>
  <c r="I161" i="19"/>
  <c r="G230" i="21"/>
  <c r="G179" i="21"/>
  <c r="O228" i="21"/>
  <c r="O177" i="21"/>
  <c r="G176" i="21"/>
  <c r="G227" i="21"/>
  <c r="O224" i="21"/>
  <c r="O172" i="21"/>
  <c r="O161" i="21"/>
  <c r="O218" i="21"/>
  <c r="G160" i="21"/>
  <c r="G217" i="21"/>
  <c r="O158" i="21"/>
  <c r="O215" i="21"/>
  <c r="K149" i="25"/>
  <c r="K197" i="25"/>
  <c r="K147" i="25"/>
  <c r="K195" i="25"/>
  <c r="C194" i="25"/>
  <c r="C146" i="25"/>
  <c r="C186" i="25"/>
  <c r="C135" i="25"/>
  <c r="C133" i="25"/>
  <c r="C184" i="25"/>
  <c r="K182" i="25"/>
  <c r="K131" i="25"/>
  <c r="F196" i="17"/>
  <c r="H206" i="19"/>
  <c r="H202" i="19"/>
  <c r="H200" i="19"/>
  <c r="H170" i="19"/>
  <c r="H167" i="19"/>
  <c r="H166" i="19"/>
  <c r="H218" i="20"/>
  <c r="H161" i="19"/>
  <c r="H157" i="19" s="1"/>
  <c r="N246" i="21"/>
  <c r="N210" i="21"/>
  <c r="N240" i="21"/>
  <c r="N197" i="21"/>
  <c r="N207" i="21"/>
  <c r="N203" i="21"/>
  <c r="N201" i="21"/>
  <c r="F230" i="21"/>
  <c r="F179" i="21"/>
  <c r="N228" i="21"/>
  <c r="N177" i="21"/>
  <c r="F176" i="21"/>
  <c r="F227" i="21"/>
  <c r="N224" i="21"/>
  <c r="N172" i="21"/>
  <c r="N163" i="21"/>
  <c r="N220" i="21"/>
  <c r="N161" i="21"/>
  <c r="N218" i="21"/>
  <c r="N158" i="21"/>
  <c r="N215" i="21"/>
  <c r="E196" i="17"/>
  <c r="G202" i="19"/>
  <c r="G170" i="19"/>
  <c r="G167" i="19"/>
  <c r="G166" i="19"/>
  <c r="G218" i="20"/>
  <c r="G161" i="19"/>
  <c r="G157" i="19" s="1"/>
  <c r="E196" i="21"/>
  <c r="E239" i="21"/>
  <c r="M228" i="21"/>
  <c r="M177" i="21"/>
  <c r="E176" i="21"/>
  <c r="E227" i="21"/>
  <c r="M220" i="21"/>
  <c r="M163" i="21"/>
  <c r="M161" i="21"/>
  <c r="M218" i="21"/>
  <c r="E217" i="21"/>
  <c r="E160" i="21"/>
  <c r="M158" i="21"/>
  <c r="M215" i="21"/>
  <c r="I166" i="25"/>
  <c r="I206" i="25"/>
  <c r="I203" i="25"/>
  <c r="I163" i="25"/>
  <c r="I197" i="25"/>
  <c r="I149" i="25"/>
  <c r="I147" i="25"/>
  <c r="I195" i="25"/>
  <c r="Q132" i="25"/>
  <c r="Q183" i="25"/>
  <c r="K161" i="16"/>
  <c r="D196" i="17"/>
  <c r="F202" i="19"/>
  <c r="F198" i="19"/>
  <c r="F195" i="19"/>
  <c r="L233" i="20"/>
  <c r="C196" i="17"/>
  <c r="E198" i="19"/>
  <c r="G164" i="23"/>
  <c r="G204" i="23"/>
  <c r="O170" i="23"/>
  <c r="O164" i="23"/>
  <c r="O246" i="21"/>
  <c r="N144" i="23"/>
  <c r="N158" i="23"/>
  <c r="B210" i="15"/>
  <c r="B253" i="16"/>
  <c r="J251" i="16"/>
  <c r="J243" i="16"/>
  <c r="B242" i="16"/>
  <c r="J240" i="16"/>
  <c r="J237" i="16"/>
  <c r="B234" i="16"/>
  <c r="B231" i="16"/>
  <c r="J227" i="16"/>
  <c r="B225" i="16"/>
  <c r="J223" i="16"/>
  <c r="B222" i="16"/>
  <c r="Q169" i="16"/>
  <c r="P215" i="16"/>
  <c r="H189" i="16"/>
  <c r="H187" i="16"/>
  <c r="H183" i="16" s="1"/>
  <c r="H184" i="16"/>
  <c r="P180" i="16"/>
  <c r="L252" i="17"/>
  <c r="L223" i="17"/>
  <c r="P207" i="17"/>
  <c r="E232" i="19"/>
  <c r="P176" i="19"/>
  <c r="O158" i="19"/>
  <c r="O180" i="20"/>
  <c r="M246" i="21"/>
  <c r="M224" i="21"/>
  <c r="Q64" i="14"/>
  <c r="Q56" i="6" s="1"/>
  <c r="Q131" i="6" s="1"/>
  <c r="Q48" i="6"/>
  <c r="I47" i="6"/>
  <c r="Q45" i="6"/>
  <c r="I41" i="6"/>
  <c r="I208" i="15"/>
  <c r="Q201" i="15"/>
  <c r="Q192" i="15"/>
  <c r="Q188" i="15"/>
  <c r="I164" i="15"/>
  <c r="O185" i="16"/>
  <c r="G215" i="16"/>
  <c r="G213" i="16"/>
  <c r="G207" i="16"/>
  <c r="G202" i="16"/>
  <c r="O201" i="16"/>
  <c r="O197" i="16"/>
  <c r="G189" i="16"/>
  <c r="O180" i="16"/>
  <c r="G163" i="16"/>
  <c r="G158" i="16" s="1"/>
  <c r="K252" i="17"/>
  <c r="H197" i="17"/>
  <c r="P163" i="17"/>
  <c r="N81" i="18"/>
  <c r="N110" i="6" s="1"/>
  <c r="M231" i="19"/>
  <c r="O176" i="19"/>
  <c r="M209" i="20"/>
  <c r="M199" i="20"/>
  <c r="E190" i="20"/>
  <c r="E188" i="20"/>
  <c r="E184" i="20"/>
  <c r="E182" i="20"/>
  <c r="E175" i="20" s="1"/>
  <c r="E177" i="20"/>
  <c r="E163" i="20"/>
  <c r="E95" i="18"/>
  <c r="Q164" i="25"/>
  <c r="P178" i="15"/>
  <c r="P171" i="16"/>
  <c r="P162" i="16"/>
  <c r="F189" i="16"/>
  <c r="D252" i="17"/>
  <c r="P205" i="17"/>
  <c r="I231" i="19"/>
  <c r="D187" i="19"/>
  <c r="O163" i="19"/>
  <c r="L190" i="20"/>
  <c r="L226" i="20"/>
  <c r="D172" i="20"/>
  <c r="D224" i="20"/>
  <c r="D221" i="20"/>
  <c r="D164" i="20"/>
  <c r="G35" i="6"/>
  <c r="G215" i="15"/>
  <c r="G208" i="15"/>
  <c r="G198" i="15"/>
  <c r="O194" i="15"/>
  <c r="G191" i="15"/>
  <c r="O159" i="15"/>
  <c r="O158" i="15" s="1"/>
  <c r="G205" i="16"/>
  <c r="O192" i="16"/>
  <c r="O171" i="16"/>
  <c r="O162" i="16"/>
  <c r="O158" i="16" s="1"/>
  <c r="E215" i="16"/>
  <c r="E213" i="16"/>
  <c r="E208" i="16"/>
  <c r="M211" i="16"/>
  <c r="M200" i="16" s="1"/>
  <c r="E198" i="16"/>
  <c r="M197" i="16"/>
  <c r="E196" i="16"/>
  <c r="M192" i="16"/>
  <c r="E191" i="16"/>
  <c r="E189" i="16"/>
  <c r="E187" i="16"/>
  <c r="E184" i="16"/>
  <c r="C252" i="17"/>
  <c r="L235" i="17"/>
  <c r="P204" i="17"/>
  <c r="D170" i="17"/>
  <c r="F206" i="17"/>
  <c r="F197" i="17"/>
  <c r="F192" i="17"/>
  <c r="F190" i="17"/>
  <c r="F188" i="17"/>
  <c r="N163" i="17"/>
  <c r="E199" i="19"/>
  <c r="M163" i="19"/>
  <c r="K203" i="20"/>
  <c r="K199" i="20"/>
  <c r="C190" i="20"/>
  <c r="C188" i="20"/>
  <c r="C184" i="20"/>
  <c r="C182" i="20"/>
  <c r="C180" i="20"/>
  <c r="C177" i="20"/>
  <c r="K181" i="20"/>
  <c r="K190" i="20"/>
  <c r="F96" i="14"/>
  <c r="F157" i="6" s="1"/>
  <c r="F208" i="15"/>
  <c r="N192" i="15"/>
  <c r="F191" i="15"/>
  <c r="N188" i="15"/>
  <c r="N178" i="15"/>
  <c r="L162" i="16"/>
  <c r="D215" i="16"/>
  <c r="D208" i="16"/>
  <c r="L210" i="16"/>
  <c r="D198" i="16"/>
  <c r="L197" i="16"/>
  <c r="L194" i="16"/>
  <c r="L246" i="16"/>
  <c r="D191" i="16"/>
  <c r="L235" i="16"/>
  <c r="B252" i="17"/>
  <c r="D250" i="17"/>
  <c r="K235" i="17"/>
  <c r="O204" i="17"/>
  <c r="C170" i="17"/>
  <c r="E206" i="17"/>
  <c r="E197" i="17"/>
  <c r="E192" i="17"/>
  <c r="E190" i="17"/>
  <c r="E188" i="17"/>
  <c r="E183" i="17" s="1"/>
  <c r="M163" i="17"/>
  <c r="D199" i="19"/>
  <c r="I163" i="19"/>
  <c r="E123" i="27"/>
  <c r="E96" i="14"/>
  <c r="E157" i="6" s="1"/>
  <c r="M48" i="6"/>
  <c r="E47" i="6"/>
  <c r="M45" i="6"/>
  <c r="E41" i="6"/>
  <c r="E215" i="15"/>
  <c r="E213" i="15"/>
  <c r="E208" i="15"/>
  <c r="E205" i="15"/>
  <c r="M211" i="15"/>
  <c r="E196" i="15"/>
  <c r="E191" i="15"/>
  <c r="M188" i="15"/>
  <c r="E187" i="15"/>
  <c r="M178" i="15"/>
  <c r="E159" i="15"/>
  <c r="E158" i="15" s="1"/>
  <c r="K162" i="16"/>
  <c r="K158" i="16" s="1"/>
  <c r="C215" i="16"/>
  <c r="C208" i="16"/>
  <c r="K205" i="16"/>
  <c r="C198" i="16"/>
  <c r="K197" i="16"/>
  <c r="K194" i="16"/>
  <c r="C191" i="16"/>
  <c r="N204" i="17"/>
  <c r="D197" i="17"/>
  <c r="D192" i="17"/>
  <c r="D190" i="17"/>
  <c r="D188" i="17"/>
  <c r="Q223" i="19"/>
  <c r="E206" i="19"/>
  <c r="C199" i="19"/>
  <c r="Q207" i="20"/>
  <c r="Q200" i="20"/>
  <c r="Q209" i="20"/>
  <c r="I187" i="20"/>
  <c r="I183" i="20"/>
  <c r="O92" i="14"/>
  <c r="J202" i="15"/>
  <c r="D215" i="15"/>
  <c r="D213" i="15"/>
  <c r="D208" i="15"/>
  <c r="D202" i="15"/>
  <c r="D196" i="15"/>
  <c r="D191" i="15"/>
  <c r="L190" i="15"/>
  <c r="L178" i="15"/>
  <c r="L164" i="15"/>
  <c r="L158" i="15" s="1"/>
  <c r="J162" i="16"/>
  <c r="P159" i="16"/>
  <c r="B215" i="16"/>
  <c r="B208" i="16"/>
  <c r="J194" i="16"/>
  <c r="J192" i="16"/>
  <c r="J173" i="16"/>
  <c r="C206" i="17"/>
  <c r="C253" i="17"/>
  <c r="C204" i="17"/>
  <c r="C197" i="17"/>
  <c r="C192" i="17"/>
  <c r="C190" i="17"/>
  <c r="C188" i="17"/>
  <c r="D51" i="18"/>
  <c r="D60" i="6" s="1"/>
  <c r="D206" i="19"/>
  <c r="E170" i="19"/>
  <c r="O187" i="20"/>
  <c r="H244" i="20"/>
  <c r="H203" i="20"/>
  <c r="P207" i="20"/>
  <c r="P200" i="20"/>
  <c r="P201" i="20"/>
  <c r="P209" i="20"/>
  <c r="H183" i="20"/>
  <c r="H179" i="20"/>
  <c r="F160" i="21"/>
  <c r="K162" i="21"/>
  <c r="O167" i="23"/>
  <c r="O168" i="23"/>
  <c r="C47" i="6"/>
  <c r="C41" i="6"/>
  <c r="C35" i="6"/>
  <c r="C215" i="15"/>
  <c r="C213" i="15"/>
  <c r="C208" i="15"/>
  <c r="C205" i="15"/>
  <c r="C202" i="15"/>
  <c r="K211" i="15"/>
  <c r="K192" i="15"/>
  <c r="K190" i="15"/>
  <c r="K188" i="15"/>
  <c r="K178" i="15"/>
  <c r="K171" i="15"/>
  <c r="C174" i="15"/>
  <c r="Q204" i="16"/>
  <c r="I197" i="16"/>
  <c r="I194" i="16"/>
  <c r="I192" i="16"/>
  <c r="I190" i="16"/>
  <c r="I188" i="16"/>
  <c r="I185" i="16"/>
  <c r="Q174" i="16"/>
  <c r="I173" i="16"/>
  <c r="Q163" i="16"/>
  <c r="B206" i="17"/>
  <c r="B197" i="17"/>
  <c r="B192" i="17"/>
  <c r="B190" i="17"/>
  <c r="B188" i="17"/>
  <c r="C206" i="19"/>
  <c r="Q168" i="19"/>
  <c r="E163" i="19"/>
  <c r="O183" i="20"/>
  <c r="K92" i="14"/>
  <c r="B213" i="15"/>
  <c r="B208" i="15"/>
  <c r="B191" i="15"/>
  <c r="P173" i="16"/>
  <c r="P210" i="16"/>
  <c r="P204" i="16"/>
  <c r="H197" i="16"/>
  <c r="H194" i="16"/>
  <c r="H192" i="16"/>
  <c r="P189" i="16"/>
  <c r="H173" i="16"/>
  <c r="H167" i="16" s="1"/>
  <c r="D163" i="19"/>
  <c r="L176" i="20"/>
  <c r="G197" i="16"/>
  <c r="G192" i="16"/>
  <c r="G188" i="16"/>
  <c r="G185" i="16"/>
  <c r="O189" i="16"/>
  <c r="O174" i="16"/>
  <c r="O163" i="16"/>
  <c r="E162" i="19"/>
  <c r="B209" i="19"/>
  <c r="B196" i="19"/>
  <c r="B159" i="19"/>
  <c r="P179" i="15"/>
  <c r="P176" i="15"/>
  <c r="P172" i="15"/>
  <c r="L256" i="16"/>
  <c r="F192" i="16"/>
  <c r="F188" i="16"/>
  <c r="K233" i="17"/>
  <c r="P213" i="17"/>
  <c r="I204" i="17"/>
  <c r="H189" i="17"/>
  <c r="G190" i="17"/>
  <c r="Q190" i="19"/>
  <c r="Q188" i="19"/>
  <c r="I234" i="20"/>
  <c r="I234" i="19"/>
  <c r="Q182" i="19"/>
  <c r="Q220" i="20"/>
  <c r="Q220" i="19"/>
  <c r="L183" i="20"/>
  <c r="D180" i="20"/>
  <c r="J78" i="22"/>
  <c r="J169" i="6" s="1"/>
  <c r="B175" i="25"/>
  <c r="B211" i="25"/>
  <c r="B186" i="25"/>
  <c r="B135" i="25"/>
  <c r="G86" i="44"/>
  <c r="G68" i="43"/>
  <c r="O158" i="23"/>
  <c r="H78" i="22"/>
  <c r="H169" i="6" s="1"/>
  <c r="H203" i="25"/>
  <c r="H163" i="25"/>
  <c r="H197" i="25"/>
  <c r="H149" i="25"/>
  <c r="P193" i="25"/>
  <c r="P145" i="25"/>
  <c r="E53" i="37"/>
  <c r="E74" i="37"/>
  <c r="M72" i="37"/>
  <c r="M51" i="37"/>
  <c r="M50" i="37" s="1"/>
  <c r="E57" i="37"/>
  <c r="E55" i="37"/>
  <c r="E60" i="37"/>
  <c r="E56" i="37"/>
  <c r="D145" i="23"/>
  <c r="O140" i="25"/>
  <c r="O189" i="25"/>
  <c r="G182" i="25"/>
  <c r="G131" i="25"/>
  <c r="H150" i="28"/>
  <c r="H116" i="27"/>
  <c r="H148" i="28"/>
  <c r="H112" i="27"/>
  <c r="H206" i="25"/>
  <c r="F78" i="22"/>
  <c r="F169" i="6" s="1"/>
  <c r="F163" i="25"/>
  <c r="F203" i="25"/>
  <c r="N145" i="25"/>
  <c r="N193" i="25"/>
  <c r="F182" i="25"/>
  <c r="F131" i="25"/>
  <c r="O143" i="29"/>
  <c r="O114" i="27"/>
  <c r="E203" i="25"/>
  <c r="E163" i="25"/>
  <c r="M145" i="25"/>
  <c r="M193" i="25"/>
  <c r="M140" i="25"/>
  <c r="M189" i="25"/>
  <c r="E136" i="25"/>
  <c r="E182" i="25"/>
  <c r="E131" i="25"/>
  <c r="N146" i="28"/>
  <c r="N110" i="27"/>
  <c r="L94" i="31"/>
  <c r="L85" i="31"/>
  <c r="L91" i="31"/>
  <c r="L95" i="31"/>
  <c r="L102" i="31"/>
  <c r="L84" i="31"/>
  <c r="L83" i="31" s="1"/>
  <c r="J53" i="35"/>
  <c r="J74" i="35"/>
  <c r="P160" i="20"/>
  <c r="D78" i="22"/>
  <c r="D169" i="6" s="1"/>
  <c r="D203" i="25"/>
  <c r="D163" i="25"/>
  <c r="M158" i="29"/>
  <c r="M128" i="27"/>
  <c r="E141" i="27"/>
  <c r="E105" i="27"/>
  <c r="K112" i="33"/>
  <c r="K94" i="31"/>
  <c r="K103" i="31"/>
  <c r="K108" i="31"/>
  <c r="K85" i="31"/>
  <c r="K90" i="31"/>
  <c r="K106" i="31"/>
  <c r="K87" i="31"/>
  <c r="K91" i="31"/>
  <c r="K102" i="31"/>
  <c r="K84" i="31"/>
  <c r="O160" i="20"/>
  <c r="O206" i="21"/>
  <c r="O200" i="21"/>
  <c r="O145" i="23"/>
  <c r="Q156" i="28"/>
  <c r="Q126" i="28"/>
  <c r="B108" i="31"/>
  <c r="B123" i="31"/>
  <c r="J103" i="31"/>
  <c r="J87" i="31"/>
  <c r="J91" i="31"/>
  <c r="J95" i="31"/>
  <c r="J105" i="31"/>
  <c r="N206" i="21"/>
  <c r="N200" i="21"/>
  <c r="O144" i="23"/>
  <c r="O155" i="23"/>
  <c r="O149" i="23"/>
  <c r="F209" i="24"/>
  <c r="J51" i="26"/>
  <c r="P129" i="28"/>
  <c r="P127" i="28"/>
  <c r="O123" i="33"/>
  <c r="O108" i="33"/>
  <c r="O85" i="33"/>
  <c r="O114" i="33"/>
  <c r="G113" i="33"/>
  <c r="G84" i="33"/>
  <c r="G135" i="23"/>
  <c r="N155" i="23"/>
  <c r="Q172" i="24"/>
  <c r="Q166" i="24"/>
  <c r="Q163" i="24"/>
  <c r="B181" i="25"/>
  <c r="E245" i="20"/>
  <c r="M244" i="20"/>
  <c r="E202" i="19"/>
  <c r="M239" i="20"/>
  <c r="M235" i="20"/>
  <c r="E231" i="20"/>
  <c r="M223" i="20"/>
  <c r="E167" i="19"/>
  <c r="E218" i="20"/>
  <c r="M216" i="20"/>
  <c r="K167" i="20"/>
  <c r="F218" i="21"/>
  <c r="N216" i="21"/>
  <c r="F215" i="21"/>
  <c r="P198" i="21"/>
  <c r="L195" i="21"/>
  <c r="K166" i="23"/>
  <c r="K157" i="23"/>
  <c r="K149" i="23"/>
  <c r="N118" i="27"/>
  <c r="O120" i="27"/>
  <c r="O115" i="27"/>
  <c r="O111" i="27"/>
  <c r="O108" i="27"/>
  <c r="G143" i="29"/>
  <c r="G111" i="27"/>
  <c r="J164" i="17"/>
  <c r="D202" i="19"/>
  <c r="L239" i="20"/>
  <c r="D231" i="20"/>
  <c r="D221" i="21"/>
  <c r="D218" i="20"/>
  <c r="L216" i="20"/>
  <c r="Q206" i="20"/>
  <c r="Q202" i="20"/>
  <c r="Q198" i="20"/>
  <c r="Q195" i="20"/>
  <c r="Q167" i="20"/>
  <c r="Q161" i="20"/>
  <c r="E218" i="21"/>
  <c r="M216" i="21"/>
  <c r="E215" i="21"/>
  <c r="N198" i="21"/>
  <c r="C163" i="21"/>
  <c r="E204" i="23"/>
  <c r="E171" i="23"/>
  <c r="E165" i="23"/>
  <c r="J163" i="23"/>
  <c r="J157" i="23"/>
  <c r="M168" i="24"/>
  <c r="M166" i="24"/>
  <c r="M163" i="24"/>
  <c r="B184" i="25"/>
  <c r="N120" i="27"/>
  <c r="N115" i="27"/>
  <c r="N111" i="27"/>
  <c r="H158" i="28"/>
  <c r="L107" i="31"/>
  <c r="L97" i="31"/>
  <c r="L93" i="31"/>
  <c r="L89" i="31"/>
  <c r="Q164" i="17"/>
  <c r="I164" i="17"/>
  <c r="O75" i="18"/>
  <c r="O40" i="9"/>
  <c r="O37" i="9" s="1"/>
  <c r="C202" i="19"/>
  <c r="C195" i="19"/>
  <c r="K235" i="20"/>
  <c r="C233" i="20"/>
  <c r="C231" i="20"/>
  <c r="C228" i="20"/>
  <c r="K182" i="19"/>
  <c r="K223" i="21"/>
  <c r="C161" i="19"/>
  <c r="H246" i="20"/>
  <c r="P245" i="20"/>
  <c r="P202" i="20"/>
  <c r="P243" i="20"/>
  <c r="P195" i="20"/>
  <c r="P167" i="20"/>
  <c r="P161" i="20"/>
  <c r="G240" i="21"/>
  <c r="D218" i="21"/>
  <c r="L216" i="21"/>
  <c r="D215" i="21"/>
  <c r="H206" i="21"/>
  <c r="M133" i="23"/>
  <c r="I168" i="23"/>
  <c r="I166" i="23"/>
  <c r="I162" i="23" s="1"/>
  <c r="I163" i="23"/>
  <c r="I149" i="23"/>
  <c r="Q76" i="26"/>
  <c r="Q173" i="6" s="1"/>
  <c r="M126" i="27"/>
  <c r="M156" i="27"/>
  <c r="M120" i="27"/>
  <c r="M115" i="27"/>
  <c r="M111" i="27"/>
  <c r="M108" i="27"/>
  <c r="M140" i="29"/>
  <c r="M102" i="27"/>
  <c r="K100" i="31"/>
  <c r="K89" i="31"/>
  <c r="O190" i="17"/>
  <c r="O188" i="17"/>
  <c r="J209" i="19"/>
  <c r="J207" i="19"/>
  <c r="B202" i="19"/>
  <c r="J201" i="19"/>
  <c r="J196" i="19"/>
  <c r="B195" i="19"/>
  <c r="B190" i="19"/>
  <c r="B177" i="19"/>
  <c r="B172" i="19"/>
  <c r="B167" i="19"/>
  <c r="B166" i="19"/>
  <c r="B163" i="19"/>
  <c r="B161" i="19"/>
  <c r="B158" i="19"/>
  <c r="P163" i="20"/>
  <c r="O206" i="20"/>
  <c r="O202" i="20"/>
  <c r="O194" i="20" s="1"/>
  <c r="O200" i="20"/>
  <c r="O195" i="20"/>
  <c r="O190" i="20"/>
  <c r="O167" i="20"/>
  <c r="O161" i="20"/>
  <c r="C218" i="21"/>
  <c r="K216" i="21"/>
  <c r="C215" i="21"/>
  <c r="L198" i="21"/>
  <c r="E177" i="21"/>
  <c r="O207" i="21"/>
  <c r="O203" i="21"/>
  <c r="O201" i="21"/>
  <c r="O199" i="21"/>
  <c r="G166" i="21"/>
  <c r="O208" i="23"/>
  <c r="J164" i="24"/>
  <c r="K168" i="24"/>
  <c r="K166" i="24"/>
  <c r="K163" i="24"/>
  <c r="K162" i="24" s="1"/>
  <c r="C133" i="24"/>
  <c r="O183" i="25"/>
  <c r="O109" i="27"/>
  <c r="D143" i="28"/>
  <c r="D111" i="27"/>
  <c r="D120" i="27"/>
  <c r="D115" i="27"/>
  <c r="P124" i="28"/>
  <c r="J107" i="31"/>
  <c r="J97" i="31"/>
  <c r="J93" i="31"/>
  <c r="N192" i="17"/>
  <c r="F189" i="17"/>
  <c r="N188" i="17"/>
  <c r="F243" i="17"/>
  <c r="F187" i="17"/>
  <c r="F183" i="17" s="1"/>
  <c r="F240" i="17"/>
  <c r="F184" i="17"/>
  <c r="I207" i="19"/>
  <c r="I201" i="19"/>
  <c r="I235" i="20"/>
  <c r="Q183" i="19"/>
  <c r="Q230" i="20"/>
  <c r="Q227" i="20"/>
  <c r="I226" i="20"/>
  <c r="I219" i="20"/>
  <c r="Q159" i="19"/>
  <c r="O163" i="20"/>
  <c r="O157" i="20" s="1"/>
  <c r="N206" i="20"/>
  <c r="N202" i="20"/>
  <c r="N200" i="20"/>
  <c r="N190" i="20"/>
  <c r="F183" i="20"/>
  <c r="N177" i="20"/>
  <c r="N170" i="20"/>
  <c r="N167" i="20"/>
  <c r="N164" i="20"/>
  <c r="N158" i="20"/>
  <c r="C240" i="21"/>
  <c r="D227" i="21"/>
  <c r="L207" i="21"/>
  <c r="J198" i="21"/>
  <c r="D177" i="21"/>
  <c r="N199" i="21"/>
  <c r="P78" i="22"/>
  <c r="P169" i="6" s="1"/>
  <c r="M185" i="23"/>
  <c r="O173" i="23"/>
  <c r="O169" i="23"/>
  <c r="G168" i="23"/>
  <c r="G166" i="23"/>
  <c r="G163" i="23"/>
  <c r="O159" i="23"/>
  <c r="G149" i="23"/>
  <c r="O148" i="23"/>
  <c r="G134" i="23"/>
  <c r="G164" i="24"/>
  <c r="G162" i="24" s="1"/>
  <c r="J172" i="24"/>
  <c r="J168" i="24"/>
  <c r="J166" i="24"/>
  <c r="J163" i="24"/>
  <c r="B170" i="24"/>
  <c r="B133" i="24"/>
  <c r="B130" i="24"/>
  <c r="M197" i="25"/>
  <c r="M76" i="26"/>
  <c r="M173" i="6" s="1"/>
  <c r="N109" i="27"/>
  <c r="J89" i="31"/>
  <c r="E189" i="17"/>
  <c r="M188" i="17"/>
  <c r="H209" i="19"/>
  <c r="H207" i="19"/>
  <c r="H201" i="19"/>
  <c r="H194" i="19" s="1"/>
  <c r="P210" i="19"/>
  <c r="H235" i="20"/>
  <c r="P183" i="19"/>
  <c r="P181" i="19"/>
  <c r="P230" i="20"/>
  <c r="P227" i="20"/>
  <c r="H177" i="19"/>
  <c r="P217" i="20"/>
  <c r="H216" i="20"/>
  <c r="P170" i="20"/>
  <c r="L163" i="20"/>
  <c r="Q159" i="20"/>
  <c r="M206" i="20"/>
  <c r="M202" i="20"/>
  <c r="M200" i="20"/>
  <c r="M195" i="20"/>
  <c r="E210" i="20"/>
  <c r="M188" i="20"/>
  <c r="M184" i="20"/>
  <c r="M182" i="20"/>
  <c r="M180" i="20"/>
  <c r="M177" i="20"/>
  <c r="M167" i="20"/>
  <c r="M158" i="20"/>
  <c r="J207" i="21"/>
  <c r="M199" i="21"/>
  <c r="K164" i="23"/>
  <c r="O131" i="23"/>
  <c r="N174" i="23"/>
  <c r="N173" i="23"/>
  <c r="F210" i="25"/>
  <c r="N169" i="23"/>
  <c r="Q174" i="24"/>
  <c r="Q173" i="24"/>
  <c r="I172" i="24"/>
  <c r="Q169" i="24"/>
  <c r="I168" i="24"/>
  <c r="Q167" i="24"/>
  <c r="I166" i="24"/>
  <c r="Q164" i="24"/>
  <c r="Q162" i="24" s="1"/>
  <c r="I163" i="24"/>
  <c r="I147" i="24"/>
  <c r="D166" i="25"/>
  <c r="F149" i="25"/>
  <c r="Q166" i="25"/>
  <c r="Q206" i="25"/>
  <c r="Q163" i="25"/>
  <c r="Q203" i="25"/>
  <c r="Q197" i="25"/>
  <c r="Q149" i="25"/>
  <c r="K76" i="26"/>
  <c r="K173" i="6" s="1"/>
  <c r="G116" i="33"/>
  <c r="D189" i="17"/>
  <c r="L188" i="17"/>
  <c r="L183" i="17" s="1"/>
  <c r="C75" i="18"/>
  <c r="G207" i="19"/>
  <c r="G201" i="19"/>
  <c r="O207" i="19"/>
  <c r="O183" i="19"/>
  <c r="O181" i="19"/>
  <c r="O179" i="19"/>
  <c r="O217" i="20"/>
  <c r="G216" i="20"/>
  <c r="O170" i="20"/>
  <c r="K163" i="20"/>
  <c r="L202" i="20"/>
  <c r="L243" i="20"/>
  <c r="L188" i="20"/>
  <c r="L184" i="20"/>
  <c r="L182" i="20"/>
  <c r="L180" i="20"/>
  <c r="D230" i="20"/>
  <c r="D176" i="20"/>
  <c r="L167" i="20"/>
  <c r="L161" i="20"/>
  <c r="D217" i="20"/>
  <c r="J220" i="21"/>
  <c r="I207" i="21"/>
  <c r="M182" i="23"/>
  <c r="M173" i="23"/>
  <c r="M169" i="23"/>
  <c r="M159" i="23"/>
  <c r="M148" i="23"/>
  <c r="H172" i="24"/>
  <c r="H168" i="24"/>
  <c r="H166" i="24"/>
  <c r="H163" i="24"/>
  <c r="H147" i="24"/>
  <c r="I211" i="25"/>
  <c r="J197" i="25"/>
  <c r="P197" i="25"/>
  <c r="P149" i="25"/>
  <c r="K192" i="17"/>
  <c r="C189" i="17"/>
  <c r="K188" i="17"/>
  <c r="F207" i="19"/>
  <c r="F201" i="19"/>
  <c r="N183" i="19"/>
  <c r="N179" i="19"/>
  <c r="N176" i="19"/>
  <c r="P162" i="20"/>
  <c r="K206" i="20"/>
  <c r="K200" i="20"/>
  <c r="K188" i="20"/>
  <c r="C187" i="20"/>
  <c r="K184" i="20"/>
  <c r="C183" i="20"/>
  <c r="K182" i="20"/>
  <c r="C179" i="20"/>
  <c r="K177" i="20"/>
  <c r="C176" i="20"/>
  <c r="K158" i="20"/>
  <c r="H207" i="21"/>
  <c r="L191" i="21"/>
  <c r="C206" i="21"/>
  <c r="C200" i="21"/>
  <c r="L173" i="23"/>
  <c r="G172" i="24"/>
  <c r="G168" i="24"/>
  <c r="G166" i="24"/>
  <c r="G157" i="24"/>
  <c r="G147" i="24"/>
  <c r="O197" i="25"/>
  <c r="O149" i="25"/>
  <c r="H120" i="27"/>
  <c r="P114" i="27"/>
  <c r="B189" i="17"/>
  <c r="B240" i="17"/>
  <c r="B184" i="17"/>
  <c r="G75" i="18"/>
  <c r="E235" i="20"/>
  <c r="M234" i="20"/>
  <c r="M183" i="19"/>
  <c r="M232" i="20"/>
  <c r="E229" i="20"/>
  <c r="E226" i="20"/>
  <c r="M222" i="20"/>
  <c r="M217" i="20"/>
  <c r="E216" i="20"/>
  <c r="K170" i="20"/>
  <c r="P166" i="20"/>
  <c r="J190" i="20"/>
  <c r="J188" i="20"/>
  <c r="J184" i="20"/>
  <c r="B183" i="20"/>
  <c r="J182" i="20"/>
  <c r="J172" i="20"/>
  <c r="J167" i="20"/>
  <c r="J166" i="20"/>
  <c r="J163" i="20"/>
  <c r="J161" i="20"/>
  <c r="K191" i="21"/>
  <c r="E175" i="23"/>
  <c r="N147" i="23"/>
  <c r="N143" i="23" s="1"/>
  <c r="K173" i="23"/>
  <c r="F172" i="24"/>
  <c r="F168" i="24"/>
  <c r="F166" i="24"/>
  <c r="F147" i="24"/>
  <c r="F194" i="25"/>
  <c r="F146" i="25"/>
  <c r="F186" i="25"/>
  <c r="F135" i="25"/>
  <c r="G120" i="27"/>
  <c r="I188" i="17"/>
  <c r="D207" i="19"/>
  <c r="L227" i="20"/>
  <c r="D179" i="19"/>
  <c r="D216" i="20"/>
  <c r="O166" i="20"/>
  <c r="Q203" i="20"/>
  <c r="Q201" i="20"/>
  <c r="Q199" i="20"/>
  <c r="Q196" i="20"/>
  <c r="I190" i="20"/>
  <c r="I188" i="20"/>
  <c r="I184" i="20"/>
  <c r="I182" i="20"/>
  <c r="I177" i="20"/>
  <c r="I158" i="20"/>
  <c r="F220" i="21"/>
  <c r="L210" i="21"/>
  <c r="J191" i="21"/>
  <c r="I203" i="21"/>
  <c r="J173" i="23"/>
  <c r="J170" i="23"/>
  <c r="M174" i="24"/>
  <c r="M173" i="24"/>
  <c r="J195" i="25"/>
  <c r="E175" i="25"/>
  <c r="E211" i="25"/>
  <c r="E160" i="25"/>
  <c r="H192" i="17"/>
  <c r="C235" i="20"/>
  <c r="K234" i="20"/>
  <c r="K227" i="20"/>
  <c r="C226" i="20"/>
  <c r="H243" i="20"/>
  <c r="H190" i="20"/>
  <c r="H188" i="20"/>
  <c r="H184" i="20"/>
  <c r="H182" i="20"/>
  <c r="H177" i="20"/>
  <c r="P159" i="20"/>
  <c r="C239" i="21"/>
  <c r="J210" i="21"/>
  <c r="L197" i="21"/>
  <c r="H203" i="21"/>
  <c r="I173" i="23"/>
  <c r="I170" i="23"/>
  <c r="I169" i="23"/>
  <c r="Q167" i="23"/>
  <c r="I159" i="23"/>
  <c r="Q139" i="23"/>
  <c r="Q129" i="23" s="1"/>
  <c r="Q133" i="23"/>
  <c r="Q130" i="23"/>
  <c r="D171" i="25"/>
  <c r="D209" i="25"/>
  <c r="L163" i="25"/>
  <c r="L203" i="25"/>
  <c r="L197" i="25"/>
  <c r="L149" i="25"/>
  <c r="D194" i="25"/>
  <c r="D146" i="25"/>
  <c r="I128" i="27"/>
  <c r="B72" i="26"/>
  <c r="B125" i="28"/>
  <c r="Q82" i="51"/>
  <c r="Q80" i="51"/>
  <c r="Q87" i="51"/>
  <c r="P128" i="28"/>
  <c r="P125" i="28"/>
  <c r="E127" i="29"/>
  <c r="E157" i="29"/>
  <c r="Q116" i="32"/>
  <c r="Q87" i="31"/>
  <c r="L81" i="37"/>
  <c r="L66" i="37"/>
  <c r="D57" i="37"/>
  <c r="D55" i="37"/>
  <c r="G77" i="51"/>
  <c r="G100" i="51"/>
  <c r="O90" i="51"/>
  <c r="O81" i="51"/>
  <c r="I108" i="28"/>
  <c r="O158" i="28"/>
  <c r="J155" i="29"/>
  <c r="H90" i="31"/>
  <c r="H85" i="31"/>
  <c r="L51" i="37"/>
  <c r="K81" i="37"/>
  <c r="K66" i="37"/>
  <c r="K54" i="37"/>
  <c r="K75" i="37"/>
  <c r="K51" i="37"/>
  <c r="K72" i="37"/>
  <c r="C65" i="37"/>
  <c r="C55" i="37"/>
  <c r="C60" i="37"/>
  <c r="H108" i="28"/>
  <c r="M158" i="28"/>
  <c r="F85" i="31"/>
  <c r="F97" i="31"/>
  <c r="F88" i="31"/>
  <c r="F95" i="31"/>
  <c r="D37" i="42"/>
  <c r="D177" i="6" s="1"/>
  <c r="D35" i="42"/>
  <c r="L121" i="28"/>
  <c r="E122" i="33"/>
  <c r="E104" i="31"/>
  <c r="M116" i="32"/>
  <c r="M87" i="31"/>
  <c r="E85" i="31"/>
  <c r="E90" i="31"/>
  <c r="E106" i="31"/>
  <c r="E99" i="31"/>
  <c r="E97" i="31"/>
  <c r="E88" i="31"/>
  <c r="E95" i="31"/>
  <c r="C157" i="28"/>
  <c r="L105" i="31"/>
  <c r="L100" i="31"/>
  <c r="L99" i="31"/>
  <c r="L87" i="31"/>
  <c r="B129" i="28"/>
  <c r="B124" i="28"/>
  <c r="G112" i="29"/>
  <c r="G116" i="29"/>
  <c r="K107" i="31"/>
  <c r="K105" i="31"/>
  <c r="K99" i="31"/>
  <c r="F73" i="41"/>
  <c r="F52" i="41"/>
  <c r="N65" i="41"/>
  <c r="N55" i="41"/>
  <c r="B66" i="44"/>
  <c r="B68" i="44"/>
  <c r="B76" i="44"/>
  <c r="Q149" i="28"/>
  <c r="N126" i="29"/>
  <c r="N156" i="29"/>
  <c r="I105" i="31"/>
  <c r="B115" i="31"/>
  <c r="B86" i="31"/>
  <c r="B99" i="31"/>
  <c r="B93" i="31"/>
  <c r="M126" i="29"/>
  <c r="M156" i="29"/>
  <c r="I95" i="31"/>
  <c r="Q123" i="32"/>
  <c r="Q108" i="31"/>
  <c r="I120" i="33"/>
  <c r="I97" i="31"/>
  <c r="G155" i="28"/>
  <c r="O135" i="28"/>
  <c r="G134" i="28"/>
  <c r="I91" i="31"/>
  <c r="I87" i="31"/>
  <c r="Q114" i="32"/>
  <c r="J116" i="27"/>
  <c r="G118" i="28"/>
  <c r="D101" i="28"/>
  <c r="G96" i="28"/>
  <c r="C136" i="29"/>
  <c r="I134" i="29"/>
  <c r="G114" i="29"/>
  <c r="G107" i="29" s="1"/>
  <c r="E101" i="29"/>
  <c r="E96" i="29"/>
  <c r="K120" i="29"/>
  <c r="K113" i="29"/>
  <c r="C146" i="29"/>
  <c r="C110" i="29"/>
  <c r="C114" i="29"/>
  <c r="B122" i="31"/>
  <c r="E105" i="31"/>
  <c r="H91" i="31"/>
  <c r="E172" i="24"/>
  <c r="M170" i="24"/>
  <c r="M162" i="24" s="1"/>
  <c r="M169" i="24"/>
  <c r="M164" i="24"/>
  <c r="M148" i="24"/>
  <c r="E147" i="24"/>
  <c r="M145" i="24"/>
  <c r="E136" i="24"/>
  <c r="E76" i="26"/>
  <c r="E173" i="6" s="1"/>
  <c r="C112" i="27"/>
  <c r="C107" i="27" s="1"/>
  <c r="J115" i="27"/>
  <c r="C127" i="28"/>
  <c r="K124" i="28"/>
  <c r="F118" i="28"/>
  <c r="F107" i="28" s="1"/>
  <c r="E155" i="28"/>
  <c r="E151" i="28"/>
  <c r="M135" i="28"/>
  <c r="E134" i="28"/>
  <c r="H134" i="29"/>
  <c r="E114" i="29"/>
  <c r="J120" i="29"/>
  <c r="N35" i="30"/>
  <c r="N34" i="30"/>
  <c r="D105" i="31"/>
  <c r="O97" i="31"/>
  <c r="F91" i="31"/>
  <c r="D87" i="31"/>
  <c r="F99" i="31"/>
  <c r="I107" i="32"/>
  <c r="I91" i="32"/>
  <c r="E60" i="36"/>
  <c r="H163" i="23"/>
  <c r="D147" i="24"/>
  <c r="Q194" i="25"/>
  <c r="K58" i="26"/>
  <c r="K117" i="6" s="1"/>
  <c r="Q127" i="27"/>
  <c r="L112" i="28"/>
  <c r="G109" i="28"/>
  <c r="D155" i="28"/>
  <c r="L128" i="28"/>
  <c r="L120" i="28"/>
  <c r="L115" i="28"/>
  <c r="L111" i="28"/>
  <c r="K137" i="29"/>
  <c r="E120" i="29"/>
  <c r="I120" i="29"/>
  <c r="Q145" i="29"/>
  <c r="Q109" i="29"/>
  <c r="P35" i="30"/>
  <c r="C105" i="31"/>
  <c r="C83" i="31" s="1"/>
  <c r="E91" i="31"/>
  <c r="B87" i="31"/>
  <c r="K145" i="24"/>
  <c r="C136" i="24"/>
  <c r="C134" i="24"/>
  <c r="C131" i="24"/>
  <c r="J71" i="26"/>
  <c r="I58" i="26"/>
  <c r="I117" i="6" s="1"/>
  <c r="P127" i="27"/>
  <c r="P118" i="27"/>
  <c r="H115" i="27"/>
  <c r="Q140" i="28"/>
  <c r="J112" i="28"/>
  <c r="F109" i="28"/>
  <c r="C134" i="28"/>
  <c r="C159" i="29"/>
  <c r="P135" i="29"/>
  <c r="H120" i="29"/>
  <c r="P145" i="29"/>
  <c r="P109" i="29"/>
  <c r="P107" i="29" s="1"/>
  <c r="B105" i="31"/>
  <c r="L106" i="31"/>
  <c r="L103" i="31"/>
  <c r="D99" i="31"/>
  <c r="J61" i="35"/>
  <c r="J58" i="35"/>
  <c r="J57" i="35"/>
  <c r="F208" i="25"/>
  <c r="F206" i="24"/>
  <c r="N204" i="24"/>
  <c r="F203" i="24"/>
  <c r="N159" i="23"/>
  <c r="F197" i="24"/>
  <c r="N193" i="24"/>
  <c r="F192" i="24"/>
  <c r="N189" i="24"/>
  <c r="F131" i="23"/>
  <c r="N180" i="24"/>
  <c r="J173" i="24"/>
  <c r="J170" i="24"/>
  <c r="B147" i="24"/>
  <c r="B134" i="24"/>
  <c r="B131" i="24"/>
  <c r="B129" i="24" s="1"/>
  <c r="J132" i="24"/>
  <c r="I189" i="25"/>
  <c r="P77" i="22"/>
  <c r="P168" i="6" s="1"/>
  <c r="F71" i="26"/>
  <c r="G58" i="26"/>
  <c r="G117" i="6" s="1"/>
  <c r="O129" i="27"/>
  <c r="O127" i="27"/>
  <c r="O124" i="27"/>
  <c r="O116" i="27"/>
  <c r="G115" i="27"/>
  <c r="G113" i="27"/>
  <c r="G108" i="27"/>
  <c r="G107" i="27" s="1"/>
  <c r="G104" i="27"/>
  <c r="G97" i="27"/>
  <c r="C118" i="28"/>
  <c r="I112" i="28"/>
  <c r="I107" i="28" s="1"/>
  <c r="E109" i="28"/>
  <c r="B96" i="28"/>
  <c r="J120" i="28"/>
  <c r="B101" i="28"/>
  <c r="B95" i="28" s="1"/>
  <c r="Q157" i="29"/>
  <c r="I137" i="29"/>
  <c r="O135" i="29"/>
  <c r="G120" i="29"/>
  <c r="O98" i="29"/>
  <c r="O136" i="29"/>
  <c r="N107" i="32"/>
  <c r="N102" i="32"/>
  <c r="N97" i="32"/>
  <c r="N84" i="32"/>
  <c r="N97" i="33"/>
  <c r="N120" i="33"/>
  <c r="Q56" i="35"/>
  <c r="Q57" i="35"/>
  <c r="B73" i="44"/>
  <c r="Q139" i="24"/>
  <c r="Q135" i="24"/>
  <c r="Q133" i="24"/>
  <c r="Q130" i="24"/>
  <c r="E58" i="26"/>
  <c r="E56" i="26" s="1"/>
  <c r="Q75" i="26"/>
  <c r="Q172" i="6" s="1"/>
  <c r="C115" i="27"/>
  <c r="F120" i="27"/>
  <c r="F115" i="27"/>
  <c r="J115" i="28"/>
  <c r="H112" i="28"/>
  <c r="Q159" i="28"/>
  <c r="I120" i="28"/>
  <c r="I115" i="28"/>
  <c r="H137" i="29"/>
  <c r="D134" i="29"/>
  <c r="I113" i="29"/>
  <c r="F126" i="29"/>
  <c r="F156" i="29"/>
  <c r="F120" i="29"/>
  <c r="K97" i="31"/>
  <c r="O93" i="31"/>
  <c r="B97" i="31"/>
  <c r="M107" i="32"/>
  <c r="M102" i="32"/>
  <c r="M97" i="32"/>
  <c r="L169" i="23"/>
  <c r="L159" i="23"/>
  <c r="D147" i="23"/>
  <c r="H174" i="24"/>
  <c r="H173" i="24"/>
  <c r="H170" i="24"/>
  <c r="H167" i="24"/>
  <c r="H164" i="24"/>
  <c r="P170" i="24"/>
  <c r="H150" i="24"/>
  <c r="H145" i="24"/>
  <c r="P152" i="24"/>
  <c r="P139" i="24"/>
  <c r="P130" i="24"/>
  <c r="N77" i="22"/>
  <c r="N168" i="6" s="1"/>
  <c r="Q56" i="26"/>
  <c r="J111" i="27"/>
  <c r="M129" i="27"/>
  <c r="E120" i="27"/>
  <c r="M118" i="27"/>
  <c r="E115" i="27"/>
  <c r="M114" i="27"/>
  <c r="E111" i="27"/>
  <c r="M109" i="27"/>
  <c r="E108" i="27"/>
  <c r="E104" i="27"/>
  <c r="H115" i="28"/>
  <c r="G112" i="28"/>
  <c r="C109" i="28"/>
  <c r="Q97" i="28"/>
  <c r="H129" i="28"/>
  <c r="H123" i="28" s="1"/>
  <c r="H120" i="28"/>
  <c r="H111" i="28"/>
  <c r="N157" i="29"/>
  <c r="G137" i="29"/>
  <c r="L107" i="32"/>
  <c r="L102" i="32"/>
  <c r="L100" i="32"/>
  <c r="L97" i="32"/>
  <c r="L87" i="32"/>
  <c r="D99" i="32"/>
  <c r="D105" i="32"/>
  <c r="K169" i="23"/>
  <c r="C168" i="23"/>
  <c r="C163" i="23"/>
  <c r="C162" i="23" s="1"/>
  <c r="K159" i="23"/>
  <c r="K148" i="23"/>
  <c r="G174" i="24"/>
  <c r="G173" i="24"/>
  <c r="G170" i="24"/>
  <c r="G169" i="24"/>
  <c r="G167" i="24"/>
  <c r="G159" i="24"/>
  <c r="G150" i="24"/>
  <c r="G148" i="24"/>
  <c r="G145" i="24"/>
  <c r="O139" i="24"/>
  <c r="O135" i="24"/>
  <c r="O133" i="24"/>
  <c r="O129" i="24" s="1"/>
  <c r="O130" i="24"/>
  <c r="C189" i="25"/>
  <c r="M157" i="25"/>
  <c r="O56" i="26"/>
  <c r="O75" i="26"/>
  <c r="O172" i="6" s="1"/>
  <c r="G74" i="26"/>
  <c r="G171" i="6" s="1"/>
  <c r="L129" i="27"/>
  <c r="L127" i="27"/>
  <c r="L123" i="27" s="1"/>
  <c r="L116" i="27"/>
  <c r="N129" i="28"/>
  <c r="J114" i="28"/>
  <c r="G120" i="28"/>
  <c r="G115" i="28"/>
  <c r="O148" i="28"/>
  <c r="L135" i="29"/>
  <c r="F100" i="31"/>
  <c r="J90" i="32"/>
  <c r="K97" i="32"/>
  <c r="C99" i="32"/>
  <c r="C105" i="32"/>
  <c r="J169" i="23"/>
  <c r="J159" i="23"/>
  <c r="J148" i="23"/>
  <c r="F174" i="24"/>
  <c r="F173" i="24"/>
  <c r="F170" i="24"/>
  <c r="F167" i="24"/>
  <c r="F159" i="24"/>
  <c r="F150" i="24"/>
  <c r="F145" i="24"/>
  <c r="N146" i="24"/>
  <c r="N139" i="24"/>
  <c r="N135" i="24"/>
  <c r="N130" i="24"/>
  <c r="F138" i="24"/>
  <c r="L58" i="22"/>
  <c r="L111" i="6" s="1"/>
  <c r="M56" i="26"/>
  <c r="K129" i="27"/>
  <c r="K127" i="27"/>
  <c r="K124" i="27"/>
  <c r="K123" i="27" s="1"/>
  <c r="C113" i="27"/>
  <c r="I114" i="28"/>
  <c r="N127" i="28"/>
  <c r="F120" i="28"/>
  <c r="F115" i="28"/>
  <c r="F111" i="28"/>
  <c r="F108" i="28"/>
  <c r="E137" i="29"/>
  <c r="E112" i="29"/>
  <c r="C113" i="29"/>
  <c r="E100" i="31"/>
  <c r="J107" i="32"/>
  <c r="J102" i="32"/>
  <c r="J100" i="32"/>
  <c r="J99" i="32"/>
  <c r="J97" i="32"/>
  <c r="J87" i="32"/>
  <c r="B87" i="32"/>
  <c r="B99" i="32"/>
  <c r="J105" i="33"/>
  <c r="J100" i="33"/>
  <c r="J99" i="33"/>
  <c r="J97" i="33"/>
  <c r="J93" i="33"/>
  <c r="J89" i="33"/>
  <c r="M58" i="35"/>
  <c r="M66" i="35"/>
  <c r="E150" i="24"/>
  <c r="E145" i="24"/>
  <c r="K74" i="26"/>
  <c r="K171" i="6" s="1"/>
  <c r="M75" i="26"/>
  <c r="M172" i="6" s="1"/>
  <c r="B153" i="28"/>
  <c r="B104" i="27"/>
  <c r="H114" i="28"/>
  <c r="B100" i="28"/>
  <c r="E115" i="28"/>
  <c r="M148" i="28"/>
  <c r="M112" i="28"/>
  <c r="E138" i="28"/>
  <c r="D137" i="29"/>
  <c r="Q111" i="29"/>
  <c r="D100" i="31"/>
  <c r="F106" i="31"/>
  <c r="F90" i="31"/>
  <c r="L105" i="32"/>
  <c r="Q123" i="33"/>
  <c r="Q108" i="33"/>
  <c r="I116" i="33"/>
  <c r="I87" i="33"/>
  <c r="H169" i="23"/>
  <c r="P135" i="23"/>
  <c r="P133" i="23"/>
  <c r="P130" i="23"/>
  <c r="D158" i="24"/>
  <c r="D150" i="24"/>
  <c r="D145" i="24"/>
  <c r="D143" i="24" s="1"/>
  <c r="L146" i="24"/>
  <c r="Q125" i="27"/>
  <c r="I124" i="27"/>
  <c r="C145" i="29"/>
  <c r="C137" i="29"/>
  <c r="H111" i="29"/>
  <c r="H103" i="31"/>
  <c r="F93" i="31"/>
  <c r="H107" i="32"/>
  <c r="H99" i="33"/>
  <c r="H97" i="33"/>
  <c r="H93" i="33"/>
  <c r="H89" i="33"/>
  <c r="O74" i="41"/>
  <c r="O53" i="41"/>
  <c r="O59" i="41"/>
  <c r="O57" i="41"/>
  <c r="O65" i="41"/>
  <c r="E37" i="42"/>
  <c r="E177" i="6" s="1"/>
  <c r="E35" i="42"/>
  <c r="C64" i="44"/>
  <c r="C36" i="42"/>
  <c r="D35" i="46"/>
  <c r="D34" i="46"/>
  <c r="E67" i="40"/>
  <c r="E82" i="40"/>
  <c r="M57" i="40"/>
  <c r="M36" i="38"/>
  <c r="M58" i="40"/>
  <c r="L53" i="41"/>
  <c r="L74" i="41"/>
  <c r="B37" i="42"/>
  <c r="B177" i="6" s="1"/>
  <c r="B35" i="42"/>
  <c r="E84" i="44"/>
  <c r="L57" i="40"/>
  <c r="L61" i="40"/>
  <c r="K53" i="41"/>
  <c r="K74" i="41"/>
  <c r="I64" i="47"/>
  <c r="I77" i="48"/>
  <c r="I60" i="47"/>
  <c r="I52" i="47"/>
  <c r="I61" i="47"/>
  <c r="I62" i="47"/>
  <c r="I53" i="47"/>
  <c r="G54" i="37"/>
  <c r="G75" i="37"/>
  <c r="K57" i="40"/>
  <c r="K61" i="40"/>
  <c r="C86" i="44"/>
  <c r="C68" i="43"/>
  <c r="K85" i="44"/>
  <c r="K67" i="43"/>
  <c r="C84" i="44"/>
  <c r="C66" i="43"/>
  <c r="I53" i="41"/>
  <c r="I74" i="41"/>
  <c r="M82" i="44"/>
  <c r="G64" i="36"/>
  <c r="G54" i="36"/>
  <c r="E63" i="37"/>
  <c r="E54" i="37"/>
  <c r="E75" i="37"/>
  <c r="I57" i="40"/>
  <c r="I67" i="40"/>
  <c r="I36" i="38"/>
  <c r="I61" i="40"/>
  <c r="H74" i="41"/>
  <c r="H53" i="41"/>
  <c r="H55" i="41"/>
  <c r="H56" i="41"/>
  <c r="C67" i="45"/>
  <c r="C68" i="45"/>
  <c r="C73" i="45"/>
  <c r="Q73" i="51"/>
  <c r="F64" i="36"/>
  <c r="D63" i="37"/>
  <c r="D60" i="37"/>
  <c r="D56" i="37"/>
  <c r="D54" i="37"/>
  <c r="D75" i="37"/>
  <c r="H57" i="40"/>
  <c r="H67" i="40"/>
  <c r="O63" i="41"/>
  <c r="O60" i="41"/>
  <c r="O56" i="41"/>
  <c r="G74" i="41"/>
  <c r="G53" i="41"/>
  <c r="E81" i="44"/>
  <c r="C72" i="44"/>
  <c r="B67" i="45"/>
  <c r="B72" i="45"/>
  <c r="B73" i="45"/>
  <c r="E66" i="36"/>
  <c r="E64" i="36"/>
  <c r="E54" i="36"/>
  <c r="C63" i="37"/>
  <c r="C56" i="37"/>
  <c r="C54" i="37"/>
  <c r="C75" i="37"/>
  <c r="N66" i="41"/>
  <c r="N81" i="41"/>
  <c r="N63" i="41"/>
  <c r="N60" i="41"/>
  <c r="N56" i="41"/>
  <c r="F74" i="41"/>
  <c r="F53" i="41"/>
  <c r="F65" i="41"/>
  <c r="C68" i="44"/>
  <c r="B72" i="44"/>
  <c r="I56" i="47"/>
  <c r="Q54" i="35"/>
  <c r="B56" i="37"/>
  <c r="O55" i="41"/>
  <c r="M60" i="41"/>
  <c r="M56" i="41"/>
  <c r="E53" i="41"/>
  <c r="E74" i="41"/>
  <c r="M51" i="41"/>
  <c r="M72" i="41"/>
  <c r="P64" i="35"/>
  <c r="E66" i="37"/>
  <c r="E54" i="40"/>
  <c r="E64" i="40"/>
  <c r="E36" i="38"/>
  <c r="M37" i="50"/>
  <c r="M179" i="6" s="1"/>
  <c r="M35" i="50"/>
  <c r="O117" i="33"/>
  <c r="I99" i="32"/>
  <c r="I87" i="32"/>
  <c r="E105" i="33"/>
  <c r="E99" i="33"/>
  <c r="E97" i="33"/>
  <c r="D66" i="37"/>
  <c r="L64" i="40"/>
  <c r="L63" i="40"/>
  <c r="L60" i="40"/>
  <c r="L56" i="40"/>
  <c r="L54" i="40"/>
  <c r="L51" i="40"/>
  <c r="K56" i="41"/>
  <c r="L89" i="44"/>
  <c r="L89" i="43"/>
  <c r="L87" i="44"/>
  <c r="L87" i="43"/>
  <c r="C66" i="44"/>
  <c r="D120" i="28"/>
  <c r="L118" i="28"/>
  <c r="L116" i="28"/>
  <c r="D115" i="28"/>
  <c r="L114" i="28"/>
  <c r="D111" i="28"/>
  <c r="D107" i="28" s="1"/>
  <c r="L109" i="28"/>
  <c r="D108" i="28"/>
  <c r="D100" i="28"/>
  <c r="M139" i="29"/>
  <c r="M116" i="29"/>
  <c r="M114" i="29"/>
  <c r="E100" i="29"/>
  <c r="N106" i="31"/>
  <c r="F102" i="31"/>
  <c r="N95" i="31"/>
  <c r="N94" i="31"/>
  <c r="N88" i="31"/>
  <c r="P103" i="32"/>
  <c r="H100" i="32"/>
  <c r="H87" i="32"/>
  <c r="P85" i="32"/>
  <c r="L106" i="33"/>
  <c r="D105" i="33"/>
  <c r="D97" i="33"/>
  <c r="L94" i="33"/>
  <c r="L90" i="33"/>
  <c r="L88" i="33"/>
  <c r="K66" i="35"/>
  <c r="N66" i="35"/>
  <c r="N64" i="35"/>
  <c r="N63" i="35"/>
  <c r="N60" i="35"/>
  <c r="K64" i="40"/>
  <c r="K63" i="40"/>
  <c r="K60" i="40"/>
  <c r="K56" i="40"/>
  <c r="K54" i="40"/>
  <c r="K51" i="40"/>
  <c r="C55" i="40"/>
  <c r="C36" i="38"/>
  <c r="C85" i="44"/>
  <c r="C67" i="43"/>
  <c r="K35" i="50"/>
  <c r="K34" i="50"/>
  <c r="K143" i="29"/>
  <c r="K101" i="27"/>
  <c r="C101" i="27"/>
  <c r="K118" i="28"/>
  <c r="C115" i="28"/>
  <c r="K114" i="28"/>
  <c r="C147" i="28"/>
  <c r="L114" i="29"/>
  <c r="N90" i="31"/>
  <c r="E102" i="31"/>
  <c r="G102" i="32"/>
  <c r="G100" i="32"/>
  <c r="G87" i="32"/>
  <c r="C105" i="33"/>
  <c r="C99" i="33"/>
  <c r="C97" i="33"/>
  <c r="C93" i="33"/>
  <c r="M64" i="35"/>
  <c r="O73" i="37"/>
  <c r="J66" i="40"/>
  <c r="J64" i="40"/>
  <c r="J63" i="40"/>
  <c r="J60" i="40"/>
  <c r="J56" i="40"/>
  <c r="J54" i="40"/>
  <c r="J51" i="40"/>
  <c r="B115" i="28"/>
  <c r="B113" i="28"/>
  <c r="B108" i="28"/>
  <c r="B107" i="28" s="1"/>
  <c r="K114" i="29"/>
  <c r="C100" i="29"/>
  <c r="K102" i="29"/>
  <c r="L108" i="31"/>
  <c r="D102" i="31"/>
  <c r="L90" i="31"/>
  <c r="L88" i="31"/>
  <c r="D84" i="31"/>
  <c r="D83" i="31" s="1"/>
  <c r="F100" i="32"/>
  <c r="F93" i="32"/>
  <c r="F87" i="32"/>
  <c r="N85" i="32"/>
  <c r="J106" i="33"/>
  <c r="B105" i="33"/>
  <c r="B99" i="33"/>
  <c r="B97" i="33"/>
  <c r="J94" i="33"/>
  <c r="B93" i="33"/>
  <c r="J90" i="33"/>
  <c r="J88" i="33"/>
  <c r="L64" i="35"/>
  <c r="L63" i="35"/>
  <c r="L60" i="35"/>
  <c r="M73" i="37"/>
  <c r="F71" i="40"/>
  <c r="I64" i="40"/>
  <c r="I63" i="40"/>
  <c r="I60" i="40"/>
  <c r="I56" i="40"/>
  <c r="I54" i="40"/>
  <c r="I51" i="40"/>
  <c r="D72" i="49"/>
  <c r="D55" i="49"/>
  <c r="L53" i="49"/>
  <c r="L70" i="49"/>
  <c r="Q88" i="51"/>
  <c r="Q111" i="27"/>
  <c r="I143" i="29"/>
  <c r="Q138" i="29"/>
  <c r="I118" i="28"/>
  <c r="Q146" i="28"/>
  <c r="I141" i="28"/>
  <c r="I136" i="28"/>
  <c r="J114" i="29"/>
  <c r="B102" i="29"/>
  <c r="B100" i="29"/>
  <c r="P37" i="30"/>
  <c r="P174" i="6" s="1"/>
  <c r="C102" i="31"/>
  <c r="C99" i="31"/>
  <c r="K95" i="31"/>
  <c r="E87" i="32"/>
  <c r="E83" i="32" s="1"/>
  <c r="M85" i="32"/>
  <c r="I106" i="33"/>
  <c r="I88" i="33"/>
  <c r="O64" i="35"/>
  <c r="O50" i="35" s="1"/>
  <c r="K63" i="35"/>
  <c r="L73" i="37"/>
  <c r="M64" i="39"/>
  <c r="H64" i="40"/>
  <c r="H63" i="40"/>
  <c r="H60" i="40"/>
  <c r="H54" i="40"/>
  <c r="G56" i="41"/>
  <c r="C70" i="44"/>
  <c r="H116" i="28"/>
  <c r="H109" i="28"/>
  <c r="I114" i="29"/>
  <c r="I107" i="29" s="1"/>
  <c r="I102" i="29"/>
  <c r="O37" i="30"/>
  <c r="O174" i="6" s="1"/>
  <c r="J108" i="31"/>
  <c r="B100" i="31"/>
  <c r="L108" i="32"/>
  <c r="D100" i="32"/>
  <c r="D87" i="32"/>
  <c r="L85" i="32"/>
  <c r="D84" i="32"/>
  <c r="H106" i="33"/>
  <c r="H94" i="33"/>
  <c r="H90" i="33"/>
  <c r="H88" i="33"/>
  <c r="K64" i="35"/>
  <c r="J64" i="35"/>
  <c r="J63" i="35"/>
  <c r="K73" i="37"/>
  <c r="C37" i="38"/>
  <c r="C176" i="6" s="1"/>
  <c r="C35" i="38"/>
  <c r="L64" i="39"/>
  <c r="L63" i="39"/>
  <c r="L60" i="39"/>
  <c r="L75" i="40"/>
  <c r="G64" i="40"/>
  <c r="E34" i="42"/>
  <c r="L37" i="42"/>
  <c r="L177" i="6" s="1"/>
  <c r="G150" i="28"/>
  <c r="G145" i="28"/>
  <c r="O121" i="28"/>
  <c r="O137" i="28"/>
  <c r="E102" i="29"/>
  <c r="H116" i="29"/>
  <c r="H112" i="29"/>
  <c r="I108" i="31"/>
  <c r="C100" i="32"/>
  <c r="C87" i="32"/>
  <c r="C83" i="32" s="1"/>
  <c r="C84" i="32"/>
  <c r="M108" i="33"/>
  <c r="G106" i="33"/>
  <c r="I64" i="35"/>
  <c r="I50" i="35" s="1"/>
  <c r="Q67" i="35"/>
  <c r="I66" i="35"/>
  <c r="B37" i="38"/>
  <c r="B176" i="6" s="1"/>
  <c r="B34" i="38"/>
  <c r="K64" i="39"/>
  <c r="K63" i="39"/>
  <c r="K60" i="39"/>
  <c r="M55" i="40"/>
  <c r="D74" i="41"/>
  <c r="C34" i="42"/>
  <c r="F127" i="28"/>
  <c r="N125" i="28"/>
  <c r="N123" i="28" s="1"/>
  <c r="F124" i="28"/>
  <c r="N121" i="28"/>
  <c r="H108" i="31"/>
  <c r="H106" i="31"/>
  <c r="H94" i="31"/>
  <c r="J108" i="32"/>
  <c r="J103" i="32"/>
  <c r="J85" i="32"/>
  <c r="B84" i="32"/>
  <c r="K108" i="33"/>
  <c r="F88" i="33"/>
  <c r="P57" i="35"/>
  <c r="J64" i="39"/>
  <c r="J63" i="39"/>
  <c r="L55" i="40"/>
  <c r="C74" i="41"/>
  <c r="B34" i="42"/>
  <c r="E150" i="28"/>
  <c r="E145" i="28"/>
  <c r="M121" i="28"/>
  <c r="M137" i="28"/>
  <c r="M134" i="28"/>
  <c r="F114" i="29"/>
  <c r="I108" i="32"/>
  <c r="I90" i="32"/>
  <c r="I85" i="32"/>
  <c r="O67" i="35"/>
  <c r="O65" i="35"/>
  <c r="O61" i="35"/>
  <c r="B67" i="36"/>
  <c r="B65" i="36"/>
  <c r="B61" i="36"/>
  <c r="B58" i="36"/>
  <c r="B57" i="36"/>
  <c r="B55" i="36"/>
  <c r="F81" i="37"/>
  <c r="I66" i="39"/>
  <c r="I64" i="39"/>
  <c r="I63" i="39"/>
  <c r="K55" i="40"/>
  <c r="H60" i="41"/>
  <c r="I34" i="42"/>
  <c r="I37" i="42"/>
  <c r="I177" i="6" s="1"/>
  <c r="D69" i="49"/>
  <c r="F108" i="31"/>
  <c r="H108" i="32"/>
  <c r="H106" i="32"/>
  <c r="H94" i="32"/>
  <c r="H90" i="32"/>
  <c r="N61" i="35"/>
  <c r="N58" i="35"/>
  <c r="N57" i="35"/>
  <c r="N52" i="35"/>
  <c r="O51" i="37"/>
  <c r="O72" i="37"/>
  <c r="G36" i="38"/>
  <c r="H64" i="39"/>
  <c r="I55" i="40"/>
  <c r="K67" i="40"/>
  <c r="C64" i="40"/>
  <c r="C114" i="28"/>
  <c r="K113" i="28"/>
  <c r="C141" i="28"/>
  <c r="K137" i="28"/>
  <c r="C136" i="28"/>
  <c r="B37" i="30"/>
  <c r="B174" i="6" s="1"/>
  <c r="E108" i="31"/>
  <c r="M115" i="32"/>
  <c r="G108" i="32"/>
  <c r="G106" i="32"/>
  <c r="G94" i="32"/>
  <c r="G90" i="32"/>
  <c r="G85" i="32"/>
  <c r="M67" i="35"/>
  <c r="M61" i="35"/>
  <c r="M57" i="35"/>
  <c r="M50" i="35" s="1"/>
  <c r="E77" i="37"/>
  <c r="M52" i="35"/>
  <c r="H55" i="40"/>
  <c r="B69" i="49"/>
  <c r="O36" i="46"/>
  <c r="L55" i="48"/>
  <c r="P59" i="49"/>
  <c r="B76" i="52"/>
  <c r="I75" i="48"/>
  <c r="Q74" i="48"/>
  <c r="I68" i="48"/>
  <c r="K70" i="49"/>
  <c r="B88" i="52"/>
  <c r="D73" i="45"/>
  <c r="D72" i="45"/>
  <c r="D68" i="45"/>
  <c r="D37" i="46"/>
  <c r="D178" i="6" s="1"/>
  <c r="J62" i="47"/>
  <c r="L56" i="49"/>
  <c r="Q89" i="51"/>
  <c r="Q81" i="51"/>
  <c r="Q76" i="51"/>
  <c r="E89" i="52"/>
  <c r="E81" i="52"/>
  <c r="C72" i="45"/>
  <c r="I59" i="47"/>
  <c r="I57" i="47"/>
  <c r="I55" i="47"/>
  <c r="I51" i="47" s="1"/>
  <c r="O62" i="48"/>
  <c r="O59" i="48"/>
  <c r="O52" i="48"/>
  <c r="N80" i="51"/>
  <c r="N72" i="51" s="1"/>
  <c r="P89" i="51"/>
  <c r="P87" i="51"/>
  <c r="P81" i="51"/>
  <c r="D89" i="52"/>
  <c r="D87" i="52"/>
  <c r="D81" i="52"/>
  <c r="B68" i="45"/>
  <c r="H62" i="47"/>
  <c r="N62" i="48"/>
  <c r="C55" i="49"/>
  <c r="O89" i="51"/>
  <c r="O87" i="51"/>
  <c r="C89" i="52"/>
  <c r="C87" i="52"/>
  <c r="C81" i="52"/>
  <c r="C80" i="52"/>
  <c r="B89" i="52"/>
  <c r="B87" i="52"/>
  <c r="B81" i="52"/>
  <c r="E77" i="48"/>
  <c r="H63" i="39"/>
  <c r="H56" i="40"/>
  <c r="H51" i="40"/>
  <c r="J60" i="41"/>
  <c r="J56" i="41"/>
  <c r="O89" i="45"/>
  <c r="E62" i="47"/>
  <c r="Q76" i="48"/>
  <c r="K62" i="48"/>
  <c r="K57" i="48"/>
  <c r="N71" i="49"/>
  <c r="P69" i="49"/>
  <c r="M58" i="49"/>
  <c r="L54" i="49"/>
  <c r="O57" i="49"/>
  <c r="B90" i="51"/>
  <c r="B72" i="51" s="1"/>
  <c r="L89" i="51"/>
  <c r="L87" i="51"/>
  <c r="L81" i="51"/>
  <c r="D64" i="36"/>
  <c r="L58" i="36"/>
  <c r="G64" i="39"/>
  <c r="G63" i="39"/>
  <c r="O61" i="39"/>
  <c r="G60" i="39"/>
  <c r="O67" i="40"/>
  <c r="G66" i="40"/>
  <c r="O65" i="40"/>
  <c r="O50" i="40" s="1"/>
  <c r="G63" i="40"/>
  <c r="G56" i="40"/>
  <c r="G51" i="40"/>
  <c r="Q65" i="41"/>
  <c r="I60" i="41"/>
  <c r="E70" i="44"/>
  <c r="F52" i="47"/>
  <c r="D62" i="47"/>
  <c r="L60" i="47"/>
  <c r="E76" i="48"/>
  <c r="O69" i="49"/>
  <c r="L58" i="49"/>
  <c r="K54" i="49"/>
  <c r="K87" i="51"/>
  <c r="K81" i="51"/>
  <c r="Q87" i="53"/>
  <c r="Q78" i="53"/>
  <c r="O54" i="35"/>
  <c r="O51" i="35"/>
  <c r="C66" i="36"/>
  <c r="C64" i="36"/>
  <c r="C63" i="36"/>
  <c r="C60" i="36"/>
  <c r="C56" i="36"/>
  <c r="C54" i="36"/>
  <c r="K52" i="36"/>
  <c r="C51" i="36"/>
  <c r="P65" i="37"/>
  <c r="P50" i="37" s="1"/>
  <c r="P37" i="38"/>
  <c r="P176" i="6" s="1"/>
  <c r="F64" i="39"/>
  <c r="F63" i="39"/>
  <c r="F60" i="39"/>
  <c r="O74" i="40"/>
  <c r="F66" i="40"/>
  <c r="F64" i="40"/>
  <c r="F63" i="40"/>
  <c r="F60" i="40"/>
  <c r="F56" i="40"/>
  <c r="F54" i="40"/>
  <c r="F51" i="40"/>
  <c r="P63" i="43"/>
  <c r="L76" i="44"/>
  <c r="D82" i="45"/>
  <c r="M71" i="45"/>
  <c r="E75" i="48"/>
  <c r="Q73" i="48"/>
  <c r="K58" i="49"/>
  <c r="H54" i="49"/>
  <c r="H51" i="49" s="1"/>
  <c r="N106" i="52"/>
  <c r="P87" i="53"/>
  <c r="N54" i="35"/>
  <c r="B64" i="36"/>
  <c r="B63" i="36"/>
  <c r="B60" i="36"/>
  <c r="B51" i="36"/>
  <c r="I53" i="37"/>
  <c r="G65" i="37"/>
  <c r="G57" i="37"/>
  <c r="O65" i="37"/>
  <c r="E66" i="39"/>
  <c r="E64" i="39"/>
  <c r="E63" i="39"/>
  <c r="E60" i="39"/>
  <c r="M67" i="40"/>
  <c r="E81" i="40"/>
  <c r="M65" i="40"/>
  <c r="M61" i="40"/>
  <c r="E60" i="40"/>
  <c r="E56" i="40"/>
  <c r="E51" i="40"/>
  <c r="O73" i="43"/>
  <c r="C76" i="44"/>
  <c r="K76" i="44"/>
  <c r="I84" i="45"/>
  <c r="L68" i="45"/>
  <c r="J61" i="47"/>
  <c r="J60" i="47"/>
  <c r="O60" i="48"/>
  <c r="H55" i="48"/>
  <c r="L77" i="49"/>
  <c r="H58" i="49"/>
  <c r="J89" i="51"/>
  <c r="I89" i="51"/>
  <c r="I87" i="51"/>
  <c r="Q85" i="51"/>
  <c r="I81" i="51"/>
  <c r="I80" i="51"/>
  <c r="I78" i="51"/>
  <c r="Q77" i="51"/>
  <c r="I76" i="51"/>
  <c r="Q74" i="51"/>
  <c r="E74" i="52"/>
  <c r="O87" i="53"/>
  <c r="M54" i="35"/>
  <c r="E71" i="37"/>
  <c r="I58" i="36"/>
  <c r="I55" i="36"/>
  <c r="F65" i="37"/>
  <c r="D64" i="39"/>
  <c r="L61" i="39"/>
  <c r="D60" i="39"/>
  <c r="L57" i="39"/>
  <c r="L67" i="40"/>
  <c r="D66" i="40"/>
  <c r="L65" i="40"/>
  <c r="D60" i="40"/>
  <c r="L58" i="40"/>
  <c r="N73" i="43"/>
  <c r="B70" i="44"/>
  <c r="B67" i="44"/>
  <c r="B64" i="44"/>
  <c r="J76" i="44"/>
  <c r="J62" i="44" s="1"/>
  <c r="H84" i="45"/>
  <c r="K68" i="45"/>
  <c r="N72" i="47"/>
  <c r="G62" i="48"/>
  <c r="O61" i="48"/>
  <c r="O56" i="48"/>
  <c r="J71" i="49"/>
  <c r="L69" i="49"/>
  <c r="E58" i="49"/>
  <c r="F89" i="51"/>
  <c r="H87" i="51"/>
  <c r="P85" i="51"/>
  <c r="H81" i="51"/>
  <c r="D85" i="52"/>
  <c r="D74" i="52"/>
  <c r="N87" i="53"/>
  <c r="D71" i="37"/>
  <c r="H57" i="36"/>
  <c r="E65" i="37"/>
  <c r="M65" i="37"/>
  <c r="C64" i="39"/>
  <c r="C63" i="39"/>
  <c r="K61" i="39"/>
  <c r="C60" i="39"/>
  <c r="K58" i="39"/>
  <c r="K57" i="39"/>
  <c r="C66" i="40"/>
  <c r="K65" i="40"/>
  <c r="K58" i="40"/>
  <c r="M55" i="41"/>
  <c r="M73" i="43"/>
  <c r="Q73" i="44"/>
  <c r="Q72" i="44"/>
  <c r="Q68" i="44"/>
  <c r="Q63" i="44"/>
  <c r="E84" i="45"/>
  <c r="J68" i="45"/>
  <c r="H61" i="47"/>
  <c r="H60" i="47"/>
  <c r="H73" i="49"/>
  <c r="G54" i="48"/>
  <c r="F62" i="48"/>
  <c r="N61" i="48"/>
  <c r="I71" i="49"/>
  <c r="J73" i="51"/>
  <c r="G89" i="51"/>
  <c r="G87" i="51"/>
  <c r="O85" i="51"/>
  <c r="G81" i="51"/>
  <c r="G80" i="51"/>
  <c r="G78" i="51"/>
  <c r="O74" i="51"/>
  <c r="B106" i="52"/>
  <c r="C88" i="52"/>
  <c r="M87" i="53"/>
  <c r="K54" i="35"/>
  <c r="K51" i="35"/>
  <c r="G67" i="36"/>
  <c r="G61" i="36"/>
  <c r="G57" i="36"/>
  <c r="G52" i="36"/>
  <c r="D65" i="37"/>
  <c r="L65" i="37"/>
  <c r="L37" i="38"/>
  <c r="L176" i="6" s="1"/>
  <c r="E81" i="39"/>
  <c r="B64" i="39"/>
  <c r="B63" i="39"/>
  <c r="B60" i="39"/>
  <c r="J67" i="40"/>
  <c r="B66" i="40"/>
  <c r="J65" i="40"/>
  <c r="B64" i="40"/>
  <c r="J61" i="40"/>
  <c r="J58" i="40"/>
  <c r="J57" i="40"/>
  <c r="B56" i="40"/>
  <c r="J55" i="40"/>
  <c r="J52" i="40"/>
  <c r="L57" i="41"/>
  <c r="L55" i="41"/>
  <c r="G65" i="43"/>
  <c r="L73" i="43"/>
  <c r="P73" i="44"/>
  <c r="H63" i="44"/>
  <c r="Q83" i="45"/>
  <c r="Q73" i="45"/>
  <c r="G61" i="47"/>
  <c r="G56" i="47"/>
  <c r="E62" i="48"/>
  <c r="J69" i="49"/>
  <c r="Q60" i="49"/>
  <c r="I59" i="49"/>
  <c r="I57" i="49"/>
  <c r="Q56" i="49"/>
  <c r="B34" i="50"/>
  <c r="N90" i="51"/>
  <c r="F78" i="51"/>
  <c r="N74" i="51"/>
  <c r="F104" i="52"/>
  <c r="B85" i="52"/>
  <c r="J98" i="52"/>
  <c r="L87" i="53"/>
  <c r="J60" i="35"/>
  <c r="J51" i="35"/>
  <c r="F61" i="36"/>
  <c r="F57" i="36"/>
  <c r="C57" i="37"/>
  <c r="K65" i="37"/>
  <c r="K50" i="37" s="1"/>
  <c r="I67" i="39"/>
  <c r="I61" i="39"/>
  <c r="I58" i="39"/>
  <c r="I57" i="39"/>
  <c r="I65" i="40"/>
  <c r="I58" i="40"/>
  <c r="C63" i="41"/>
  <c r="K57" i="41"/>
  <c r="K55" i="41"/>
  <c r="K73" i="43"/>
  <c r="C89" i="44"/>
  <c r="K84" i="44"/>
  <c r="C83" i="44"/>
  <c r="K81" i="44"/>
  <c r="P68" i="44"/>
  <c r="O73" i="44"/>
  <c r="P83" i="45"/>
  <c r="O73" i="45"/>
  <c r="G66" i="45"/>
  <c r="P73" i="45"/>
  <c r="F61" i="47"/>
  <c r="L60" i="48"/>
  <c r="L53" i="48"/>
  <c r="G71" i="49"/>
  <c r="P60" i="49"/>
  <c r="P56" i="49"/>
  <c r="H37" i="50"/>
  <c r="H179" i="6" s="1"/>
  <c r="Q37" i="50"/>
  <c r="Q179" i="6" s="1"/>
  <c r="M90" i="51"/>
  <c r="E89" i="51"/>
  <c r="E87" i="51"/>
  <c r="E81" i="51"/>
  <c r="E80" i="51"/>
  <c r="E78" i="51"/>
  <c r="E76" i="51"/>
  <c r="M74" i="51"/>
  <c r="M72" i="51" s="1"/>
  <c r="B103" i="52"/>
  <c r="Q89" i="52"/>
  <c r="Q87" i="52"/>
  <c r="Q81" i="52"/>
  <c r="Q80" i="52"/>
  <c r="K87" i="53"/>
  <c r="K80" i="53"/>
  <c r="Q55" i="35"/>
  <c r="Q52" i="35"/>
  <c r="I51" i="35"/>
  <c r="E67" i="36"/>
  <c r="E61" i="36"/>
  <c r="E57" i="36"/>
  <c r="E55" i="36"/>
  <c r="E52" i="36"/>
  <c r="B65" i="37"/>
  <c r="B57" i="37"/>
  <c r="B55" i="37"/>
  <c r="H61" i="39"/>
  <c r="H58" i="39"/>
  <c r="H57" i="39"/>
  <c r="P51" i="39"/>
  <c r="H65" i="40"/>
  <c r="H61" i="40"/>
  <c r="H58" i="40"/>
  <c r="J57" i="41"/>
  <c r="J55" i="41"/>
  <c r="P37" i="42"/>
  <c r="P177" i="6" s="1"/>
  <c r="J66" i="43"/>
  <c r="O68" i="44"/>
  <c r="N68" i="44"/>
  <c r="F72" i="44"/>
  <c r="D66" i="45"/>
  <c r="E61" i="47"/>
  <c r="E56" i="47"/>
  <c r="G70" i="48"/>
  <c r="I58" i="48"/>
  <c r="O53" i="48"/>
  <c r="K60" i="48"/>
  <c r="K56" i="48"/>
  <c r="C55" i="48"/>
  <c r="F75" i="49"/>
  <c r="F71" i="49"/>
  <c r="P61" i="49"/>
  <c r="O60" i="49"/>
  <c r="P37" i="50"/>
  <c r="P179" i="6" s="1"/>
  <c r="C106" i="51"/>
  <c r="N88" i="51"/>
  <c r="J77" i="51"/>
  <c r="D89" i="51"/>
  <c r="D87" i="51"/>
  <c r="L85" i="51"/>
  <c r="D81" i="51"/>
  <c r="D80" i="51"/>
  <c r="I102" i="52"/>
  <c r="P89" i="52"/>
  <c r="P87" i="52"/>
  <c r="P81" i="52"/>
  <c r="P80" i="52"/>
  <c r="P73" i="52"/>
  <c r="P72" i="52" s="1"/>
  <c r="H90" i="52"/>
  <c r="J87" i="53"/>
  <c r="J80" i="53"/>
  <c r="G61" i="39"/>
  <c r="G58" i="39"/>
  <c r="G57" i="39"/>
  <c r="G65" i="40"/>
  <c r="G61" i="40"/>
  <c r="G58" i="40"/>
  <c r="I55" i="41"/>
  <c r="Q85" i="44"/>
  <c r="Q69" i="48"/>
  <c r="M61" i="49"/>
  <c r="N60" i="49"/>
  <c r="G104" i="51"/>
  <c r="C78" i="51"/>
  <c r="O87" i="52"/>
  <c r="O81" i="52"/>
  <c r="O80" i="52"/>
  <c r="I87" i="53"/>
  <c r="Q77" i="53"/>
  <c r="O57" i="35"/>
  <c r="O52" i="35"/>
  <c r="C67" i="36"/>
  <c r="C65" i="36"/>
  <c r="C61" i="36"/>
  <c r="C58" i="36"/>
  <c r="C57" i="36"/>
  <c r="C55" i="36"/>
  <c r="C52" i="36"/>
  <c r="F61" i="39"/>
  <c r="F57" i="39"/>
  <c r="F67" i="40"/>
  <c r="F65" i="40"/>
  <c r="F61" i="40"/>
  <c r="F58" i="40"/>
  <c r="F57" i="40"/>
  <c r="F55" i="40"/>
  <c r="F52" i="40"/>
  <c r="H57" i="41"/>
  <c r="P90" i="44"/>
  <c r="P85" i="44"/>
  <c r="D67" i="44"/>
  <c r="C60" i="47"/>
  <c r="I60" i="48"/>
  <c r="I73" i="48"/>
  <c r="I70" i="48"/>
  <c r="B75" i="49"/>
  <c r="D71" i="49"/>
  <c r="M60" i="49"/>
  <c r="E57" i="49"/>
  <c r="J90" i="51"/>
  <c r="J82" i="51"/>
  <c r="B78" i="51"/>
  <c r="J74" i="51"/>
  <c r="F106" i="52"/>
  <c r="N87" i="52"/>
  <c r="N81" i="52"/>
  <c r="N80" i="52"/>
  <c r="F95" i="52"/>
  <c r="H87" i="53"/>
  <c r="H80" i="53"/>
  <c r="G88" i="14"/>
  <c r="F88" i="14"/>
  <c r="M36" i="6"/>
  <c r="C49" i="6"/>
  <c r="K47" i="6"/>
  <c r="K44" i="6"/>
  <c r="C43" i="6"/>
  <c r="K41" i="6"/>
  <c r="C37" i="6"/>
  <c r="K35" i="6"/>
  <c r="C31" i="6"/>
  <c r="P86" i="14"/>
  <c r="K36" i="6"/>
  <c r="C59" i="6"/>
  <c r="C132" i="6" s="1"/>
  <c r="E35" i="6"/>
  <c r="D64" i="14"/>
  <c r="D85" i="14" s="1"/>
  <c r="C58" i="6"/>
  <c r="Q57" i="6"/>
  <c r="M57" i="6"/>
  <c r="E48" i="6"/>
  <c r="M37" i="6"/>
  <c r="E36" i="6"/>
  <c r="C86" i="14"/>
  <c r="C64" i="14"/>
  <c r="C56" i="6" s="1"/>
  <c r="B55" i="6"/>
  <c r="B130" i="6" s="1"/>
  <c r="C55" i="6"/>
  <c r="C130" i="6" s="1"/>
  <c r="N74" i="14"/>
  <c r="I31" i="6"/>
  <c r="Q36" i="6"/>
  <c r="B57" i="6"/>
  <c r="B64" i="14"/>
  <c r="J104" i="6"/>
  <c r="I35" i="6"/>
  <c r="L37" i="9"/>
  <c r="I44" i="6"/>
  <c r="P55" i="6"/>
  <c r="P62" i="14"/>
  <c r="P54" i="6" s="1"/>
  <c r="F104" i="6"/>
  <c r="C44" i="6"/>
  <c r="I37" i="9"/>
  <c r="O64" i="14"/>
  <c r="O62" i="14" s="1"/>
  <c r="O54" i="6" s="1"/>
  <c r="O129" i="6" s="1"/>
  <c r="N55" i="6"/>
  <c r="N130" i="6" s="1"/>
  <c r="J37" i="9"/>
  <c r="Q43" i="6"/>
  <c r="H37" i="9"/>
  <c r="Q96" i="14"/>
  <c r="Q157" i="6" s="1"/>
  <c r="N57" i="6"/>
  <c r="N64" i="14"/>
  <c r="N56" i="6" s="1"/>
  <c r="M62" i="14"/>
  <c r="M54" i="6" s="1"/>
  <c r="M129" i="6" s="1"/>
  <c r="M43" i="6"/>
  <c r="G37" i="9"/>
  <c r="P96" i="14"/>
  <c r="P157" i="6" s="1"/>
  <c r="F37" i="9"/>
  <c r="N96" i="14"/>
  <c r="N157" i="6" s="1"/>
  <c r="L64" i="14"/>
  <c r="L62" i="14" s="1"/>
  <c r="L54" i="6" s="1"/>
  <c r="B104" i="6"/>
  <c r="E44" i="6"/>
  <c r="E37" i="9"/>
  <c r="K64" i="14"/>
  <c r="D37" i="9"/>
  <c r="J64" i="14"/>
  <c r="C37" i="9"/>
  <c r="K48" i="6"/>
  <c r="C38" i="6"/>
  <c r="Q99" i="14"/>
  <c r="Q160" i="6" s="1"/>
  <c r="I64" i="14"/>
  <c r="I62" i="14" s="1"/>
  <c r="I54" i="6" s="1"/>
  <c r="I129" i="6" s="1"/>
  <c r="M49" i="6"/>
  <c r="B96" i="14"/>
  <c r="B157" i="6" s="1"/>
  <c r="H64" i="14"/>
  <c r="H62" i="14" s="1"/>
  <c r="H54" i="6" s="1"/>
  <c r="G84" i="14"/>
  <c r="I48" i="6"/>
  <c r="Q46" i="6"/>
  <c r="Q40" i="6"/>
  <c r="Q37" i="6"/>
  <c r="G64" i="14"/>
  <c r="G56" i="6" s="1"/>
  <c r="G131" i="6" s="1"/>
  <c r="F55" i="6"/>
  <c r="F130" i="6" s="1"/>
  <c r="Q55" i="6"/>
  <c r="Q130" i="6" s="1"/>
  <c r="F57" i="6"/>
  <c r="F64" i="14"/>
  <c r="P84" i="14"/>
  <c r="B84" i="14"/>
  <c r="E64" i="14"/>
  <c r="E62" i="14" s="1"/>
  <c r="E54" i="6" s="1"/>
  <c r="E129" i="6" s="1"/>
  <c r="D55" i="6"/>
  <c r="G31" i="6"/>
  <c r="N65" i="10"/>
  <c r="N154" i="6" s="1"/>
  <c r="N46" i="10"/>
  <c r="N51" i="6" s="1"/>
  <c r="Q59" i="10"/>
  <c r="I46" i="10"/>
  <c r="I51" i="6" s="1"/>
  <c r="I128" i="6" s="1"/>
  <c r="O59" i="10"/>
  <c r="M59" i="10"/>
  <c r="G59" i="10"/>
  <c r="G46" i="10"/>
  <c r="G51" i="6" s="1"/>
  <c r="G128" i="6" s="1"/>
  <c r="I59" i="10"/>
  <c r="F46" i="10"/>
  <c r="C60" i="10"/>
  <c r="E59" i="10"/>
  <c r="E46" i="10"/>
  <c r="E51" i="6" s="1"/>
  <c r="E128" i="6" s="1"/>
  <c r="D46" i="10"/>
  <c r="O47" i="6"/>
  <c r="O38" i="6"/>
  <c r="K29" i="6"/>
  <c r="K127" i="6" s="1"/>
  <c r="C59" i="10"/>
  <c r="C46" i="10"/>
  <c r="B53" i="6"/>
  <c r="B65" i="10"/>
  <c r="B154" i="6" s="1"/>
  <c r="B46" i="10"/>
  <c r="K59" i="10"/>
  <c r="K46" i="10"/>
  <c r="L50" i="10"/>
  <c r="Q52" i="6"/>
  <c r="O52" i="6"/>
  <c r="N52" i="6"/>
  <c r="F150" i="6"/>
  <c r="P135" i="6"/>
  <c r="P150" i="6"/>
  <c r="H146" i="6"/>
  <c r="P144" i="6"/>
  <c r="H143" i="6"/>
  <c r="P136" i="6"/>
  <c r="F146" i="6"/>
  <c r="O136" i="6"/>
  <c r="L150" i="6"/>
  <c r="D149" i="6"/>
  <c r="L144" i="6"/>
  <c r="D143" i="6"/>
  <c r="K134" i="6"/>
  <c r="H134" i="6"/>
  <c r="H150" i="6"/>
  <c r="P148" i="6"/>
  <c r="P142" i="6"/>
  <c r="O150" i="6"/>
  <c r="K150" i="6"/>
  <c r="G150" i="6"/>
  <c r="C150" i="6"/>
  <c r="C149" i="6"/>
  <c r="B149" i="6"/>
  <c r="O148" i="6"/>
  <c r="K148" i="6"/>
  <c r="G148" i="6"/>
  <c r="H147" i="6"/>
  <c r="D147" i="6"/>
  <c r="G147" i="6"/>
  <c r="C147" i="6"/>
  <c r="B147" i="6"/>
  <c r="O146" i="6"/>
  <c r="K146" i="6"/>
  <c r="K145" i="6"/>
  <c r="G145" i="6"/>
  <c r="C145" i="6"/>
  <c r="B145" i="6"/>
  <c r="O144" i="6"/>
  <c r="O143" i="6"/>
  <c r="K143" i="6"/>
  <c r="G143" i="6"/>
  <c r="C143" i="6"/>
  <c r="C142" i="6"/>
  <c r="B143" i="6"/>
  <c r="D136" i="6"/>
  <c r="D134" i="6"/>
  <c r="L134" i="6"/>
  <c r="E132" i="6"/>
  <c r="E130" i="6"/>
  <c r="M127" i="6"/>
  <c r="C127" i="6"/>
  <c r="P133" i="6"/>
  <c r="M94" i="18"/>
  <c r="E127" i="6"/>
  <c r="C87" i="6"/>
  <c r="G149" i="6"/>
  <c r="K147" i="6"/>
  <c r="O145" i="6"/>
  <c r="C144" i="6"/>
  <c r="G142" i="6"/>
  <c r="H99" i="11"/>
  <c r="F137" i="12"/>
  <c r="F123" i="12"/>
  <c r="G149" i="13"/>
  <c r="B87" i="6"/>
  <c r="F139" i="6"/>
  <c r="Q145" i="12"/>
  <c r="Q118" i="11"/>
  <c r="Q138" i="11"/>
  <c r="F126" i="12"/>
  <c r="B105" i="12"/>
  <c r="B243" i="16"/>
  <c r="B187" i="15"/>
  <c r="F241" i="16"/>
  <c r="F185" i="15"/>
  <c r="J239" i="16"/>
  <c r="J192" i="15"/>
  <c r="J194" i="15"/>
  <c r="J196" i="15"/>
  <c r="J185" i="15"/>
  <c r="J187" i="15"/>
  <c r="J190" i="15"/>
  <c r="N234" i="16"/>
  <c r="N172" i="15"/>
  <c r="J229" i="16"/>
  <c r="J168" i="15"/>
  <c r="J170" i="15"/>
  <c r="J172" i="15"/>
  <c r="J174" i="15"/>
  <c r="J180" i="15"/>
  <c r="J176" i="15"/>
  <c r="J178" i="15"/>
  <c r="B226" i="16"/>
  <c r="B164" i="15"/>
  <c r="B158" i="15" s="1"/>
  <c r="Q60" i="10"/>
  <c r="P120" i="11"/>
  <c r="P129" i="11"/>
  <c r="H143" i="13"/>
  <c r="H109" i="11"/>
  <c r="D140" i="13"/>
  <c r="D104" i="11"/>
  <c r="M82" i="14"/>
  <c r="O60" i="10"/>
  <c r="Q126" i="11"/>
  <c r="P117" i="11"/>
  <c r="J122" i="13"/>
  <c r="J152" i="13"/>
  <c r="P256" i="17"/>
  <c r="P209" i="15"/>
  <c r="D255" i="17"/>
  <c r="D206" i="15"/>
  <c r="L244" i="17"/>
  <c r="L244" i="16"/>
  <c r="L188" i="15"/>
  <c r="P242" i="16"/>
  <c r="P186" i="15"/>
  <c r="D241" i="16"/>
  <c r="D185" i="15"/>
  <c r="D183" i="15" s="1"/>
  <c r="H239" i="16"/>
  <c r="H196" i="15"/>
  <c r="H198" i="15"/>
  <c r="H187" i="15"/>
  <c r="H192" i="15"/>
  <c r="P232" i="16"/>
  <c r="P170" i="15"/>
  <c r="M60" i="10"/>
  <c r="P126" i="11"/>
  <c r="B123" i="12"/>
  <c r="B120" i="12"/>
  <c r="C149" i="13"/>
  <c r="I122" i="13"/>
  <c r="I152" i="13"/>
  <c r="J201" i="15"/>
  <c r="H212" i="16"/>
  <c r="N140" i="6"/>
  <c r="Q136" i="11"/>
  <c r="N104" i="12"/>
  <c r="N98" i="12" s="1"/>
  <c r="G105" i="12"/>
  <c r="G100" i="12"/>
  <c r="G107" i="12"/>
  <c r="G102" i="12"/>
  <c r="G119" i="13"/>
  <c r="H122" i="13"/>
  <c r="H152" i="13"/>
  <c r="J198" i="15"/>
  <c r="J103" i="12"/>
  <c r="J139" i="12"/>
  <c r="F105" i="12"/>
  <c r="F100" i="12"/>
  <c r="F107" i="12"/>
  <c r="G122" i="13"/>
  <c r="G152" i="13"/>
  <c r="L55" i="6"/>
  <c r="L96" i="14"/>
  <c r="L157" i="6" s="1"/>
  <c r="E105" i="12"/>
  <c r="E100" i="12"/>
  <c r="E107" i="12"/>
  <c r="E102" i="12"/>
  <c r="E62" i="10"/>
  <c r="G57" i="6"/>
  <c r="G86" i="14"/>
  <c r="O49" i="6"/>
  <c r="G46" i="6"/>
  <c r="O35" i="6"/>
  <c r="D100" i="12"/>
  <c r="D107" i="12"/>
  <c r="D102" i="12"/>
  <c r="D109" i="12"/>
  <c r="D111" i="12"/>
  <c r="D105" i="12"/>
  <c r="B59" i="6"/>
  <c r="B88" i="14"/>
  <c r="B100" i="14"/>
  <c r="B161" i="6" s="1"/>
  <c r="J55" i="6"/>
  <c r="J130" i="6" s="1"/>
  <c r="J96" i="14"/>
  <c r="J157" i="6" s="1"/>
  <c r="M255" i="15"/>
  <c r="F149" i="6"/>
  <c r="J147" i="6"/>
  <c r="N145" i="6"/>
  <c r="B144" i="6"/>
  <c r="N138" i="6"/>
  <c r="C102" i="12"/>
  <c r="C109" i="12"/>
  <c r="C62" i="10"/>
  <c r="C111" i="12"/>
  <c r="I84" i="14"/>
  <c r="I96" i="14"/>
  <c r="I157" i="6" s="1"/>
  <c r="G82" i="14"/>
  <c r="H190" i="15"/>
  <c r="M128" i="11"/>
  <c r="P118" i="11"/>
  <c r="F102" i="12"/>
  <c r="B154" i="12"/>
  <c r="B126" i="12"/>
  <c r="H55" i="6"/>
  <c r="H96" i="14"/>
  <c r="H157" i="6" s="1"/>
  <c r="J88" i="14"/>
  <c r="J82" i="14"/>
  <c r="F8" i="6"/>
  <c r="F132" i="6" s="1"/>
  <c r="F82" i="14"/>
  <c r="P123" i="11"/>
  <c r="B136" i="12"/>
  <c r="F111" i="12"/>
  <c r="G44" i="6"/>
  <c r="O40" i="6"/>
  <c r="G37" i="6"/>
  <c r="M86" i="14"/>
  <c r="M92" i="14"/>
  <c r="H189" i="15"/>
  <c r="M121" i="11"/>
  <c r="E111" i="12"/>
  <c r="F106" i="12"/>
  <c r="F104" i="12"/>
  <c r="E106" i="12"/>
  <c r="E104" i="12"/>
  <c r="F99" i="12"/>
  <c r="F112" i="12"/>
  <c r="C135" i="13"/>
  <c r="J86" i="14"/>
  <c r="J92" i="14"/>
  <c r="B8" i="6"/>
  <c r="B82" i="14"/>
  <c r="P87" i="6"/>
  <c r="N66" i="10"/>
  <c r="N155" i="6" s="1"/>
  <c r="I60" i="10"/>
  <c r="K154" i="12"/>
  <c r="K126" i="11"/>
  <c r="J116" i="12"/>
  <c r="D106" i="12"/>
  <c r="B104" i="12"/>
  <c r="E99" i="12"/>
  <c r="Q63" i="10"/>
  <c r="Q118" i="12"/>
  <c r="E112" i="12"/>
  <c r="B137" i="13"/>
  <c r="D96" i="14"/>
  <c r="D157" i="6" s="1"/>
  <c r="G49" i="6"/>
  <c r="O45" i="6"/>
  <c r="O29" i="6"/>
  <c r="O127" i="6" s="1"/>
  <c r="D203" i="15"/>
  <c r="J169" i="15"/>
  <c r="O87" i="6"/>
  <c r="J66" i="10"/>
  <c r="J155" i="6" s="1"/>
  <c r="K123" i="11"/>
  <c r="N139" i="12"/>
  <c r="N103" i="11"/>
  <c r="N98" i="11" s="1"/>
  <c r="F136" i="12"/>
  <c r="F100" i="11"/>
  <c r="J105" i="11"/>
  <c r="J102" i="11"/>
  <c r="J134" i="12"/>
  <c r="C106" i="12"/>
  <c r="D99" i="12"/>
  <c r="P118" i="12"/>
  <c r="P120" i="12"/>
  <c r="P129" i="12"/>
  <c r="P116" i="12"/>
  <c r="P123" i="12"/>
  <c r="D112" i="12"/>
  <c r="D104" i="12"/>
  <c r="M152" i="13"/>
  <c r="Q138" i="13"/>
  <c r="Q136" i="13"/>
  <c r="J58" i="6"/>
  <c r="J87" i="14"/>
  <c r="D88" i="14"/>
  <c r="H86" i="14"/>
  <c r="L84" i="14"/>
  <c r="J184" i="15"/>
  <c r="N87" i="6"/>
  <c r="G140" i="6"/>
  <c r="K138" i="6"/>
  <c r="J150" i="6"/>
  <c r="N148" i="6"/>
  <c r="F145" i="6"/>
  <c r="J143" i="6"/>
  <c r="F138" i="6"/>
  <c r="M116" i="11"/>
  <c r="I134" i="12"/>
  <c r="I105" i="11"/>
  <c r="B134" i="12"/>
  <c r="B106" i="12"/>
  <c r="C99" i="12"/>
  <c r="O120" i="12"/>
  <c r="O129" i="12"/>
  <c r="G109" i="12"/>
  <c r="C104" i="12"/>
  <c r="L152" i="13"/>
  <c r="P138" i="13"/>
  <c r="P136" i="13"/>
  <c r="F86" i="14"/>
  <c r="I87" i="14"/>
  <c r="I99" i="14"/>
  <c r="I160" i="6" s="1"/>
  <c r="Q226" i="15"/>
  <c r="J171" i="15"/>
  <c r="M87" i="6"/>
  <c r="J138" i="6"/>
  <c r="K135" i="6"/>
  <c r="Q53" i="6"/>
  <c r="Q127" i="11"/>
  <c r="M118" i="11"/>
  <c r="M115" i="11" s="1"/>
  <c r="H154" i="13"/>
  <c r="H126" i="11"/>
  <c r="L139" i="13"/>
  <c r="L103" i="11"/>
  <c r="H105" i="11"/>
  <c r="H100" i="11"/>
  <c r="H107" i="11"/>
  <c r="H102" i="11"/>
  <c r="H98" i="11" s="1"/>
  <c r="Q129" i="12"/>
  <c r="B99" i="12"/>
  <c r="J152" i="12"/>
  <c r="J122" i="12"/>
  <c r="K152" i="13"/>
  <c r="O138" i="13"/>
  <c r="O136" i="13"/>
  <c r="O129" i="13"/>
  <c r="B86" i="14"/>
  <c r="N7" i="6"/>
  <c r="N81" i="14"/>
  <c r="D205" i="15"/>
  <c r="H184" i="15"/>
  <c r="L87" i="6"/>
  <c r="L93" i="6"/>
  <c r="I135" i="6"/>
  <c r="O53" i="6"/>
  <c r="E60" i="10"/>
  <c r="G154" i="12"/>
  <c r="G126" i="11"/>
  <c r="G153" i="12"/>
  <c r="G151" i="12"/>
  <c r="G121" i="11"/>
  <c r="C150" i="12"/>
  <c r="G148" i="12"/>
  <c r="K146" i="12"/>
  <c r="C141" i="12"/>
  <c r="O140" i="12"/>
  <c r="K139" i="12"/>
  <c r="O137" i="12"/>
  <c r="C136" i="12"/>
  <c r="G134" i="12"/>
  <c r="G100" i="11"/>
  <c r="G102" i="11"/>
  <c r="G109" i="11"/>
  <c r="G111" i="11"/>
  <c r="G98" i="11" s="1"/>
  <c r="F116" i="12"/>
  <c r="Q120" i="12"/>
  <c r="E109" i="12"/>
  <c r="O147" i="13"/>
  <c r="N138" i="13"/>
  <c r="M94" i="14"/>
  <c r="G47" i="6"/>
  <c r="O43" i="6"/>
  <c r="G40" i="6"/>
  <c r="O36" i="6"/>
  <c r="M221" i="15"/>
  <c r="J195" i="15"/>
  <c r="F169" i="15"/>
  <c r="L254" i="17"/>
  <c r="L254" i="16"/>
  <c r="L205" i="15"/>
  <c r="L200" i="15" s="1"/>
  <c r="H213" i="15"/>
  <c r="H215" i="15"/>
  <c r="H202" i="15"/>
  <c r="H204" i="15"/>
  <c r="L237" i="17"/>
  <c r="L237" i="16"/>
  <c r="L236" i="17"/>
  <c r="L236" i="16"/>
  <c r="L174" i="15"/>
  <c r="L233" i="16"/>
  <c r="L171" i="15"/>
  <c r="P231" i="16"/>
  <c r="P169" i="15"/>
  <c r="D230" i="16"/>
  <c r="D168" i="15"/>
  <c r="K87" i="6"/>
  <c r="O149" i="6"/>
  <c r="C148" i="6"/>
  <c r="G146" i="6"/>
  <c r="K144" i="6"/>
  <c r="O142" i="6"/>
  <c r="H135" i="6"/>
  <c r="N53" i="6"/>
  <c r="M127" i="11"/>
  <c r="Q120" i="11"/>
  <c r="F134" i="12"/>
  <c r="Q126" i="12"/>
  <c r="G110" i="12"/>
  <c r="D101" i="12"/>
  <c r="M138" i="13"/>
  <c r="K94" i="14"/>
  <c r="M99" i="14"/>
  <c r="M160" i="6" s="1"/>
  <c r="P212" i="15"/>
  <c r="B205" i="15"/>
  <c r="G213" i="15"/>
  <c r="G202" i="15"/>
  <c r="G204" i="15"/>
  <c r="G210" i="15"/>
  <c r="J87" i="6"/>
  <c r="G135" i="6"/>
  <c r="M53" i="6"/>
  <c r="J148" i="6"/>
  <c r="N146" i="6"/>
  <c r="F143" i="6"/>
  <c r="N139" i="6"/>
  <c r="F66" i="10"/>
  <c r="F155" i="6" s="1"/>
  <c r="L106" i="11"/>
  <c r="Q149" i="12"/>
  <c r="Q143" i="12"/>
  <c r="Q142" i="12"/>
  <c r="Q142" i="11"/>
  <c r="E134" i="12"/>
  <c r="F110" i="12"/>
  <c r="C101" i="12"/>
  <c r="M147" i="13"/>
  <c r="L138" i="13"/>
  <c r="J94" i="14"/>
  <c r="H195" i="15"/>
  <c r="P173" i="15"/>
  <c r="Q87" i="6"/>
  <c r="I87" i="6"/>
  <c r="E135" i="6"/>
  <c r="N129" i="11"/>
  <c r="N115" i="11" s="1"/>
  <c r="M120" i="11"/>
  <c r="P127" i="11"/>
  <c r="D154" i="13"/>
  <c r="D126" i="11"/>
  <c r="D151" i="13"/>
  <c r="D121" i="11"/>
  <c r="D102" i="11"/>
  <c r="D109" i="11"/>
  <c r="D111" i="11"/>
  <c r="F121" i="12"/>
  <c r="F118" i="12"/>
  <c r="E110" i="12"/>
  <c r="B101" i="12"/>
  <c r="B109" i="12"/>
  <c r="L147" i="13"/>
  <c r="K138" i="13"/>
  <c r="K137" i="13"/>
  <c r="K49" i="9"/>
  <c r="G94" i="14"/>
  <c r="J189" i="15"/>
  <c r="J186" i="15"/>
  <c r="H87" i="6"/>
  <c r="P147" i="6"/>
  <c r="D146" i="6"/>
  <c r="H144" i="6"/>
  <c r="L142" i="6"/>
  <c r="D123" i="11"/>
  <c r="C154" i="12"/>
  <c r="C153" i="12"/>
  <c r="C123" i="11"/>
  <c r="C151" i="12"/>
  <c r="C121" i="11"/>
  <c r="O149" i="12"/>
  <c r="C148" i="12"/>
  <c r="G146" i="12"/>
  <c r="O143" i="12"/>
  <c r="O142" i="12"/>
  <c r="K140" i="12"/>
  <c r="G139" i="12"/>
  <c r="K137" i="12"/>
  <c r="O135" i="12"/>
  <c r="C134" i="12"/>
  <c r="C102" i="11"/>
  <c r="C104" i="11"/>
  <c r="C99" i="11"/>
  <c r="C106" i="11"/>
  <c r="B116" i="12"/>
  <c r="D110" i="12"/>
  <c r="Q123" i="12"/>
  <c r="K147" i="13"/>
  <c r="F94" i="14"/>
  <c r="G87" i="6"/>
  <c r="K149" i="6"/>
  <c r="O147" i="6"/>
  <c r="C146" i="6"/>
  <c r="G144" i="6"/>
  <c r="K142" i="6"/>
  <c r="C135" i="6"/>
  <c r="I53" i="6"/>
  <c r="Q122" i="11"/>
  <c r="H104" i="11"/>
  <c r="B126" i="11"/>
  <c r="B123" i="11"/>
  <c r="J112" i="11"/>
  <c r="B121" i="12"/>
  <c r="J147" i="13"/>
  <c r="G101" i="13"/>
  <c r="J84" i="14"/>
  <c r="H210" i="15"/>
  <c r="H186" i="15"/>
  <c r="F87" i="6"/>
  <c r="B150" i="6"/>
  <c r="J146" i="6"/>
  <c r="N144" i="6"/>
  <c r="H106" i="11"/>
  <c r="Q152" i="12"/>
  <c r="Q147" i="12"/>
  <c r="I112" i="11"/>
  <c r="O118" i="12"/>
  <c r="I147" i="13"/>
  <c r="O119" i="13"/>
  <c r="B171" i="15"/>
  <c r="E87" i="6"/>
  <c r="P134" i="6"/>
  <c r="P125" i="11"/>
  <c r="P122" i="11"/>
  <c r="B118" i="12"/>
  <c r="C112" i="12"/>
  <c r="H147" i="13"/>
  <c r="F84" i="14"/>
  <c r="J197" i="15"/>
  <c r="M186" i="15"/>
  <c r="M190" i="15"/>
  <c r="M192" i="15"/>
  <c r="M194" i="15"/>
  <c r="M196" i="15"/>
  <c r="M185" i="15"/>
  <c r="M168" i="15"/>
  <c r="M170" i="15"/>
  <c r="M172" i="15"/>
  <c r="M174" i="15"/>
  <c r="M180" i="15"/>
  <c r="M176" i="15"/>
  <c r="P177" i="17"/>
  <c r="P75" i="14"/>
  <c r="P181" i="17"/>
  <c r="D87" i="6"/>
  <c r="H149" i="6"/>
  <c r="P145" i="6"/>
  <c r="D144" i="6"/>
  <c r="H142" i="6"/>
  <c r="O134" i="6"/>
  <c r="F65" i="10"/>
  <c r="F154" i="6" s="1"/>
  <c r="O152" i="12"/>
  <c r="O122" i="11"/>
  <c r="K149" i="12"/>
  <c r="K119" i="11"/>
  <c r="O147" i="12"/>
  <c r="O117" i="11"/>
  <c r="C146" i="12"/>
  <c r="C116" i="11"/>
  <c r="K143" i="12"/>
  <c r="K109" i="11"/>
  <c r="K142" i="12"/>
  <c r="G140" i="12"/>
  <c r="G104" i="11"/>
  <c r="C139" i="12"/>
  <c r="G137" i="12"/>
  <c r="K135" i="12"/>
  <c r="B112" i="12"/>
  <c r="B103" i="12"/>
  <c r="Q116" i="12"/>
  <c r="G147" i="13"/>
  <c r="H197" i="15"/>
  <c r="J173" i="15"/>
  <c r="H194" i="15"/>
  <c r="D243" i="16"/>
  <c r="D187" i="15"/>
  <c r="H241" i="16"/>
  <c r="H185" i="15"/>
  <c r="L239" i="17"/>
  <c r="L239" i="16"/>
  <c r="L192" i="15"/>
  <c r="L194" i="15"/>
  <c r="L185" i="15"/>
  <c r="L186" i="15"/>
  <c r="D237" i="17"/>
  <c r="D237" i="16"/>
  <c r="D174" i="15"/>
  <c r="D236" i="16"/>
  <c r="D236" i="17"/>
  <c r="I86" i="14"/>
  <c r="C93" i="14"/>
  <c r="P201" i="15"/>
  <c r="J188" i="15"/>
  <c r="C172" i="15"/>
  <c r="C167" i="15" s="1"/>
  <c r="O163" i="15"/>
  <c r="M171" i="15"/>
  <c r="D254" i="17"/>
  <c r="D247" i="17"/>
  <c r="D245" i="17"/>
  <c r="P243" i="17"/>
  <c r="P187" i="17"/>
  <c r="P183" i="17" s="1"/>
  <c r="P178" i="17"/>
  <c r="P175" i="17"/>
  <c r="P172" i="17"/>
  <c r="B224" i="17"/>
  <c r="B162" i="17"/>
  <c r="D220" i="16"/>
  <c r="D159" i="15"/>
  <c r="D220" i="17"/>
  <c r="O243" i="17"/>
  <c r="O187" i="17"/>
  <c r="G169" i="17"/>
  <c r="G231" i="17"/>
  <c r="Q161" i="17"/>
  <c r="Q158" i="17" s="1"/>
  <c r="Q223" i="17"/>
  <c r="C220" i="17"/>
  <c r="C159" i="15"/>
  <c r="F252" i="17"/>
  <c r="L212" i="16"/>
  <c r="C190" i="16"/>
  <c r="Q204" i="17"/>
  <c r="Q253" i="17"/>
  <c r="E252" i="17"/>
  <c r="I201" i="17"/>
  <c r="I250" i="17"/>
  <c r="Q203" i="16"/>
  <c r="B190" i="16"/>
  <c r="Q212" i="16"/>
  <c r="Q209" i="16"/>
  <c r="Q207" i="16"/>
  <c r="P257" i="16"/>
  <c r="P212" i="16"/>
  <c r="P209" i="16"/>
  <c r="D255" i="16"/>
  <c r="Q202" i="16"/>
  <c r="L253" i="16"/>
  <c r="L204" i="16"/>
  <c r="P202" i="16"/>
  <c r="D196" i="16"/>
  <c r="D239" i="16"/>
  <c r="D187" i="16"/>
  <c r="D185" i="16"/>
  <c r="D190" i="16"/>
  <c r="D197" i="16"/>
  <c r="D171" i="16"/>
  <c r="D168" i="16"/>
  <c r="D167" i="16" s="1"/>
  <c r="K250" i="17"/>
  <c r="C187" i="16"/>
  <c r="C185" i="16"/>
  <c r="C197" i="16"/>
  <c r="C171" i="16"/>
  <c r="C180" i="16"/>
  <c r="C168" i="16"/>
  <c r="B187" i="16"/>
  <c r="B194" i="16"/>
  <c r="B197" i="16"/>
  <c r="B171" i="16"/>
  <c r="B173" i="16"/>
  <c r="B180" i="16"/>
  <c r="B168" i="16"/>
  <c r="B170" i="16"/>
  <c r="B177" i="16"/>
  <c r="N163" i="16"/>
  <c r="N161" i="16"/>
  <c r="G203" i="17"/>
  <c r="L184" i="16"/>
  <c r="L240" i="16"/>
  <c r="H158" i="17"/>
  <c r="P87" i="14"/>
  <c r="D86" i="14"/>
  <c r="H84" i="14"/>
  <c r="N253" i="16"/>
  <c r="B252" i="16"/>
  <c r="F250" i="16"/>
  <c r="J224" i="16"/>
  <c r="J162" i="15"/>
  <c r="N222" i="16"/>
  <c r="N160" i="15"/>
  <c r="N158" i="15" s="1"/>
  <c r="B221" i="16"/>
  <c r="B159" i="15"/>
  <c r="P211" i="16"/>
  <c r="C178" i="16"/>
  <c r="C175" i="16"/>
  <c r="K152" i="12"/>
  <c r="G149" i="12"/>
  <c r="K147" i="12"/>
  <c r="O145" i="12"/>
  <c r="G143" i="12"/>
  <c r="G142" i="12"/>
  <c r="C140" i="12"/>
  <c r="O138" i="12"/>
  <c r="C137" i="12"/>
  <c r="G135" i="12"/>
  <c r="E99" i="14"/>
  <c r="E160" i="6" s="1"/>
  <c r="C92" i="14"/>
  <c r="O162" i="15"/>
  <c r="M204" i="15"/>
  <c r="Q202" i="15"/>
  <c r="Q200" i="15" s="1"/>
  <c r="M195" i="15"/>
  <c r="D247" i="16"/>
  <c r="O211" i="16"/>
  <c r="L205" i="16"/>
  <c r="B185" i="16"/>
  <c r="N205" i="16"/>
  <c r="N211" i="16"/>
  <c r="B178" i="16"/>
  <c r="B175" i="16"/>
  <c r="F135" i="12"/>
  <c r="L148" i="13"/>
  <c r="P146" i="13"/>
  <c r="H244" i="16"/>
  <c r="P240" i="16"/>
  <c r="H234" i="16"/>
  <c r="L232" i="16"/>
  <c r="P230" i="16"/>
  <c r="D229" i="16"/>
  <c r="B198" i="16"/>
  <c r="D188" i="16"/>
  <c r="N162" i="16"/>
  <c r="Q205" i="16"/>
  <c r="M163" i="16"/>
  <c r="I239" i="19"/>
  <c r="I98" i="18"/>
  <c r="I245" i="19"/>
  <c r="M215" i="19"/>
  <c r="M90" i="18"/>
  <c r="M217" i="19"/>
  <c r="M218" i="19"/>
  <c r="M219" i="19"/>
  <c r="M220" i="19"/>
  <c r="M221" i="19"/>
  <c r="M84" i="18"/>
  <c r="M222" i="19"/>
  <c r="M223" i="19"/>
  <c r="F152" i="12"/>
  <c r="N150" i="12"/>
  <c r="B149" i="12"/>
  <c r="F147" i="12"/>
  <c r="O48" i="6"/>
  <c r="G45" i="6"/>
  <c r="O41" i="6"/>
  <c r="G38" i="6"/>
  <c r="O34" i="6"/>
  <c r="G29" i="6"/>
  <c r="G127" i="6" s="1"/>
  <c r="Q85" i="14"/>
  <c r="O220" i="17"/>
  <c r="O160" i="15"/>
  <c r="Q213" i="16"/>
  <c r="B195" i="16"/>
  <c r="C188" i="16"/>
  <c r="C170" i="16"/>
  <c r="D257" i="16"/>
  <c r="D256" i="16"/>
  <c r="P205" i="16"/>
  <c r="D192" i="16"/>
  <c r="D189" i="16"/>
  <c r="D242" i="16"/>
  <c r="H163" i="16"/>
  <c r="H159" i="16"/>
  <c r="B241" i="17"/>
  <c r="F76" i="14"/>
  <c r="F105" i="6" s="1"/>
  <c r="N233" i="17"/>
  <c r="N171" i="17"/>
  <c r="B232" i="17"/>
  <c r="B170" i="17"/>
  <c r="F230" i="17"/>
  <c r="F168" i="17"/>
  <c r="L224" i="17"/>
  <c r="L162" i="17"/>
  <c r="P160" i="17"/>
  <c r="P158" i="17" s="1"/>
  <c r="P222" i="17"/>
  <c r="B136" i="6"/>
  <c r="F134" i="6"/>
  <c r="P150" i="13"/>
  <c r="D143" i="13"/>
  <c r="D142" i="13"/>
  <c r="P141" i="13"/>
  <c r="M129" i="12"/>
  <c r="I63" i="10"/>
  <c r="Q62" i="10"/>
  <c r="F152" i="13"/>
  <c r="L87" i="14"/>
  <c r="P85" i="14"/>
  <c r="D84" i="14"/>
  <c r="C191" i="15"/>
  <c r="J253" i="16"/>
  <c r="N251" i="16"/>
  <c r="B250" i="16"/>
  <c r="J247" i="16"/>
  <c r="J246" i="16"/>
  <c r="J245" i="16"/>
  <c r="J242" i="16"/>
  <c r="N240" i="16"/>
  <c r="J235" i="16"/>
  <c r="F234" i="16"/>
  <c r="J232" i="16"/>
  <c r="N230" i="16"/>
  <c r="B229" i="16"/>
  <c r="B168" i="15"/>
  <c r="N227" i="16"/>
  <c r="F224" i="16"/>
  <c r="J222" i="16"/>
  <c r="N220" i="16"/>
  <c r="N162" i="15"/>
  <c r="B188" i="16"/>
  <c r="D177" i="16"/>
  <c r="D172" i="16"/>
  <c r="O205" i="16"/>
  <c r="C192" i="16"/>
  <c r="C173" i="16"/>
  <c r="Q252" i="17"/>
  <c r="Q203" i="17"/>
  <c r="E251" i="17"/>
  <c r="Q184" i="17"/>
  <c r="Q240" i="17"/>
  <c r="M171" i="17"/>
  <c r="M233" i="17"/>
  <c r="Q169" i="17"/>
  <c r="Q231" i="17"/>
  <c r="E168" i="17"/>
  <c r="E230" i="17"/>
  <c r="O160" i="17"/>
  <c r="O222" i="17"/>
  <c r="G119" i="11"/>
  <c r="C99" i="14"/>
  <c r="C160" i="6" s="1"/>
  <c r="B93" i="14"/>
  <c r="D245" i="16"/>
  <c r="Q210" i="16"/>
  <c r="D184" i="16"/>
  <c r="D183" i="16" s="1"/>
  <c r="C177" i="16"/>
  <c r="C172" i="16"/>
  <c r="B257" i="16"/>
  <c r="P179" i="17"/>
  <c r="L171" i="17"/>
  <c r="L233" i="17"/>
  <c r="P169" i="17"/>
  <c r="P231" i="17"/>
  <c r="D168" i="17"/>
  <c r="D230" i="17"/>
  <c r="J224" i="17"/>
  <c r="J162" i="17"/>
  <c r="N222" i="17"/>
  <c r="N160" i="17"/>
  <c r="B221" i="17"/>
  <c r="B159" i="17"/>
  <c r="K164" i="15"/>
  <c r="H247" i="16"/>
  <c r="H246" i="16"/>
  <c r="H245" i="16"/>
  <c r="H242" i="16"/>
  <c r="H235" i="16"/>
  <c r="H173" i="15"/>
  <c r="C184" i="16"/>
  <c r="B172" i="16"/>
  <c r="N159" i="16"/>
  <c r="N158" i="16" s="1"/>
  <c r="O231" i="17"/>
  <c r="O169" i="17"/>
  <c r="C168" i="17"/>
  <c r="C230" i="17"/>
  <c r="I224" i="17"/>
  <c r="I162" i="17"/>
  <c r="M160" i="17"/>
  <c r="M222" i="17"/>
  <c r="J129" i="12"/>
  <c r="N120" i="12"/>
  <c r="B119" i="12"/>
  <c r="F117" i="12"/>
  <c r="N154" i="12"/>
  <c r="N153" i="12"/>
  <c r="B152" i="12"/>
  <c r="N151" i="12"/>
  <c r="J150" i="12"/>
  <c r="N148" i="12"/>
  <c r="K88" i="14"/>
  <c r="O46" i="6"/>
  <c r="G43" i="6"/>
  <c r="G36" i="6"/>
  <c r="O31" i="6"/>
  <c r="B206" i="15"/>
  <c r="B200" i="15" s="1"/>
  <c r="D162" i="15"/>
  <c r="D160" i="15"/>
  <c r="C175" i="15"/>
  <c r="K220" i="17"/>
  <c r="K162" i="15"/>
  <c r="B191" i="16"/>
  <c r="B184" i="16"/>
  <c r="D174" i="16"/>
  <c r="C233" i="17"/>
  <c r="N240" i="17"/>
  <c r="N184" i="17"/>
  <c r="B76" i="14"/>
  <c r="B74" i="14" s="1"/>
  <c r="B72" i="14" s="1"/>
  <c r="Q94" i="18"/>
  <c r="H87" i="14"/>
  <c r="C187" i="15"/>
  <c r="D164" i="15"/>
  <c r="D158" i="15" s="1"/>
  <c r="C162" i="15"/>
  <c r="C160" i="15"/>
  <c r="J220" i="16"/>
  <c r="J164" i="15"/>
  <c r="J158" i="15" s="1"/>
  <c r="L213" i="16"/>
  <c r="C174" i="16"/>
  <c r="M169" i="17"/>
  <c r="M231" i="17"/>
  <c r="K160" i="17"/>
  <c r="K222" i="17"/>
  <c r="F87" i="14"/>
  <c r="I88" i="14"/>
  <c r="C81" i="14"/>
  <c r="C180" i="15"/>
  <c r="G172" i="15"/>
  <c r="C164" i="15"/>
  <c r="C158" i="15" s="1"/>
  <c r="D179" i="16"/>
  <c r="B174" i="16"/>
  <c r="I163" i="17"/>
  <c r="D210" i="17"/>
  <c r="D216" i="17"/>
  <c r="L231" i="17"/>
  <c r="L169" i="17"/>
  <c r="D75" i="14"/>
  <c r="D74" i="14" s="1"/>
  <c r="D97" i="14" s="1"/>
  <c r="D158" i="6" s="1"/>
  <c r="D229" i="17"/>
  <c r="D181" i="17"/>
  <c r="D178" i="17"/>
  <c r="D179" i="17"/>
  <c r="D172" i="17"/>
  <c r="B87" i="14"/>
  <c r="C178" i="15"/>
  <c r="H220" i="16"/>
  <c r="H164" i="15"/>
  <c r="Q201" i="16"/>
  <c r="C179" i="16"/>
  <c r="K169" i="17"/>
  <c r="K231" i="17"/>
  <c r="Q163" i="17"/>
  <c r="I160" i="17"/>
  <c r="I222" i="17"/>
  <c r="E94" i="18"/>
  <c r="F122" i="12"/>
  <c r="J120" i="12"/>
  <c r="J154" i="12"/>
  <c r="J153" i="12"/>
  <c r="J151" i="12"/>
  <c r="F150" i="12"/>
  <c r="J148" i="12"/>
  <c r="N146" i="12"/>
  <c r="B63" i="10"/>
  <c r="G132" i="6"/>
  <c r="K86" i="14"/>
  <c r="G48" i="6"/>
  <c r="O44" i="6"/>
  <c r="G41" i="6"/>
  <c r="O37" i="6"/>
  <c r="G34" i="6"/>
  <c r="C176" i="15"/>
  <c r="P159" i="15"/>
  <c r="P158" i="15" s="1"/>
  <c r="C192" i="15"/>
  <c r="G220" i="17"/>
  <c r="G164" i="15"/>
  <c r="Q215" i="16"/>
  <c r="P201" i="16"/>
  <c r="B179" i="16"/>
  <c r="C176" i="16"/>
  <c r="L211" i="16"/>
  <c r="H183" i="17"/>
  <c r="F233" i="17"/>
  <c r="F171" i="17"/>
  <c r="L163" i="17"/>
  <c r="L164" i="17"/>
  <c r="L120" i="11"/>
  <c r="I62" i="10"/>
  <c r="B81" i="14"/>
  <c r="D172" i="15"/>
  <c r="O161" i="15"/>
  <c r="F230" i="16"/>
  <c r="F168" i="15"/>
  <c r="F167" i="15" s="1"/>
  <c r="F220" i="16"/>
  <c r="F164" i="15"/>
  <c r="F159" i="15"/>
  <c r="L186" i="16"/>
  <c r="B176" i="16"/>
  <c r="K211" i="16"/>
  <c r="G240" i="17"/>
  <c r="Q243" i="17"/>
  <c r="Q187" i="17"/>
  <c r="I169" i="17"/>
  <c r="I231" i="17"/>
  <c r="O163" i="17"/>
  <c r="G160" i="17"/>
  <c r="G158" i="17" s="1"/>
  <c r="G222" i="17"/>
  <c r="Q160" i="17"/>
  <c r="Q222" i="17"/>
  <c r="C181" i="19"/>
  <c r="O209" i="19"/>
  <c r="O224" i="20"/>
  <c r="O172" i="19"/>
  <c r="C167" i="19"/>
  <c r="C165" i="19"/>
  <c r="K164" i="19"/>
  <c r="K221" i="21"/>
  <c r="G172" i="19"/>
  <c r="G160" i="19"/>
  <c r="G158" i="19"/>
  <c r="C209" i="20"/>
  <c r="C205" i="20"/>
  <c r="G195" i="20"/>
  <c r="G201" i="20"/>
  <c r="G198" i="20"/>
  <c r="O182" i="20"/>
  <c r="O181" i="20"/>
  <c r="O178" i="20"/>
  <c r="O188" i="20"/>
  <c r="O185" i="20"/>
  <c r="I241" i="20"/>
  <c r="I241" i="19"/>
  <c r="Q237" i="20"/>
  <c r="Q208" i="19"/>
  <c r="Q199" i="19"/>
  <c r="Q206" i="19"/>
  <c r="Q197" i="19"/>
  <c r="Q204" i="19"/>
  <c r="I227" i="20"/>
  <c r="I227" i="19"/>
  <c r="M224" i="20"/>
  <c r="M224" i="19"/>
  <c r="E195" i="20"/>
  <c r="E202" i="20"/>
  <c r="P208" i="19"/>
  <c r="P199" i="19"/>
  <c r="P206" i="19"/>
  <c r="D229" i="20"/>
  <c r="D178" i="19"/>
  <c r="L223" i="21"/>
  <c r="L223" i="20"/>
  <c r="H221" i="21"/>
  <c r="H164" i="19"/>
  <c r="H219" i="21"/>
  <c r="H162" i="19"/>
  <c r="L217" i="20"/>
  <c r="L160" i="19"/>
  <c r="D162" i="19"/>
  <c r="D160" i="19"/>
  <c r="D172" i="19"/>
  <c r="L245" i="20"/>
  <c r="L206" i="20"/>
  <c r="H242" i="20"/>
  <c r="H199" i="20"/>
  <c r="L197" i="20"/>
  <c r="L240" i="20"/>
  <c r="D195" i="20"/>
  <c r="D202" i="20"/>
  <c r="D237" i="20"/>
  <c r="E241" i="21"/>
  <c r="E198" i="21"/>
  <c r="E194" i="21" s="1"/>
  <c r="I196" i="21"/>
  <c r="I239" i="21"/>
  <c r="M203" i="21"/>
  <c r="M206" i="21"/>
  <c r="M201" i="21"/>
  <c r="M204" i="21"/>
  <c r="M200" i="21"/>
  <c r="M207" i="21"/>
  <c r="M194" i="21" s="1"/>
  <c r="Q191" i="21"/>
  <c r="Q235" i="21"/>
  <c r="O237" i="20"/>
  <c r="O208" i="19"/>
  <c r="O199" i="19"/>
  <c r="O206" i="19"/>
  <c r="O195" i="19"/>
  <c r="O202" i="19"/>
  <c r="C229" i="20"/>
  <c r="C178" i="19"/>
  <c r="G219" i="20"/>
  <c r="G219" i="21"/>
  <c r="G162" i="19"/>
  <c r="C162" i="19"/>
  <c r="C160" i="19"/>
  <c r="C172" i="19"/>
  <c r="C163" i="19"/>
  <c r="C170" i="19"/>
  <c r="C195" i="20"/>
  <c r="C202" i="20"/>
  <c r="C208" i="20"/>
  <c r="C199" i="20"/>
  <c r="J233" i="17"/>
  <c r="J171" i="17"/>
  <c r="N231" i="17"/>
  <c r="N169" i="17"/>
  <c r="B230" i="17"/>
  <c r="B168" i="17"/>
  <c r="L160" i="17"/>
  <c r="L222" i="17"/>
  <c r="H245" i="20"/>
  <c r="H206" i="20"/>
  <c r="L238" i="20"/>
  <c r="L195" i="20"/>
  <c r="Q202" i="19"/>
  <c r="O198" i="19"/>
  <c r="D235" i="20"/>
  <c r="P202" i="19"/>
  <c r="P179" i="19"/>
  <c r="D166" i="19"/>
  <c r="C191" i="19"/>
  <c r="D203" i="20"/>
  <c r="B134" i="6"/>
  <c r="I224" i="19"/>
  <c r="Q209" i="19"/>
  <c r="P204" i="19"/>
  <c r="P197" i="19"/>
  <c r="P209" i="19"/>
  <c r="P194" i="19" s="1"/>
  <c r="Q205" i="19"/>
  <c r="I198" i="19"/>
  <c r="O204" i="19"/>
  <c r="O197" i="19"/>
  <c r="D233" i="20"/>
  <c r="P205" i="19"/>
  <c r="H198" i="19"/>
  <c r="D232" i="20"/>
  <c r="D196" i="20"/>
  <c r="O205" i="19"/>
  <c r="G198" i="19"/>
  <c r="L231" i="20"/>
  <c r="C214" i="21"/>
  <c r="G193" i="17"/>
  <c r="J135" i="6"/>
  <c r="E89" i="18"/>
  <c r="E88" i="18" s="1"/>
  <c r="E217" i="19"/>
  <c r="E219" i="19"/>
  <c r="D170" i="19"/>
  <c r="D182" i="19"/>
  <c r="D158" i="19"/>
  <c r="G207" i="20"/>
  <c r="J254" i="17"/>
  <c r="I94" i="14"/>
  <c r="M196" i="16"/>
  <c r="M193" i="16"/>
  <c r="M190" i="16"/>
  <c r="M187" i="16"/>
  <c r="M164" i="16"/>
  <c r="I163" i="16"/>
  <c r="M161" i="16"/>
  <c r="P216" i="17"/>
  <c r="P200" i="17" s="1"/>
  <c r="D173" i="17"/>
  <c r="Q70" i="18"/>
  <c r="Q89" i="18"/>
  <c r="C184" i="19"/>
  <c r="D161" i="19"/>
  <c r="C182" i="19"/>
  <c r="C179" i="19"/>
  <c r="K169" i="19"/>
  <c r="E207" i="20"/>
  <c r="P88" i="14"/>
  <c r="D87" i="14"/>
  <c r="H85" i="14"/>
  <c r="L178" i="16"/>
  <c r="P176" i="16"/>
  <c r="G202" i="17"/>
  <c r="C173" i="17"/>
  <c r="O91" i="18"/>
  <c r="E246" i="19"/>
  <c r="I222" i="19"/>
  <c r="P168" i="19"/>
  <c r="I165" i="19"/>
  <c r="L255" i="17"/>
  <c r="H243" i="16"/>
  <c r="H237" i="16"/>
  <c r="H236" i="16"/>
  <c r="H233" i="16"/>
  <c r="L231" i="16"/>
  <c r="H226" i="16"/>
  <c r="D225" i="16"/>
  <c r="H223" i="16"/>
  <c r="L221" i="16"/>
  <c r="K178" i="16"/>
  <c r="K167" i="16" s="1"/>
  <c r="O176" i="16"/>
  <c r="O167" i="16" s="1"/>
  <c r="C190" i="19"/>
  <c r="O168" i="19"/>
  <c r="G164" i="19"/>
  <c r="I246" i="20"/>
  <c r="I245" i="20"/>
  <c r="I206" i="19"/>
  <c r="I243" i="20"/>
  <c r="I243" i="19"/>
  <c r="I200" i="19"/>
  <c r="E242" i="20"/>
  <c r="E242" i="19"/>
  <c r="I240" i="20"/>
  <c r="I197" i="19"/>
  <c r="M238" i="20"/>
  <c r="M238" i="19"/>
  <c r="M195" i="19"/>
  <c r="Q235" i="20"/>
  <c r="E190" i="19"/>
  <c r="Q234" i="20"/>
  <c r="E186" i="19"/>
  <c r="E233" i="20"/>
  <c r="Q232" i="20"/>
  <c r="E228" i="20"/>
  <c r="E228" i="19"/>
  <c r="M171" i="19"/>
  <c r="I169" i="19"/>
  <c r="M167" i="19"/>
  <c r="D226" i="20"/>
  <c r="L200" i="20"/>
  <c r="O179" i="20"/>
  <c r="J178" i="16"/>
  <c r="J167" i="16" s="1"/>
  <c r="N176" i="16"/>
  <c r="F135" i="6"/>
  <c r="M228" i="19"/>
  <c r="M230" i="19"/>
  <c r="Q200" i="19"/>
  <c r="P196" i="19"/>
  <c r="D177" i="19"/>
  <c r="H240" i="20"/>
  <c r="H197" i="19"/>
  <c r="P235" i="20"/>
  <c r="P191" i="19"/>
  <c r="D186" i="19"/>
  <c r="P229" i="20"/>
  <c r="P178" i="19"/>
  <c r="H226" i="20"/>
  <c r="H188" i="19"/>
  <c r="H182" i="19"/>
  <c r="H179" i="19"/>
  <c r="H186" i="19"/>
  <c r="L171" i="19"/>
  <c r="L157" i="19" s="1"/>
  <c r="H169" i="19"/>
  <c r="L167" i="19"/>
  <c r="P214" i="20"/>
  <c r="P159" i="19"/>
  <c r="P171" i="19"/>
  <c r="P169" i="19"/>
  <c r="L224" i="20"/>
  <c r="P206" i="20"/>
  <c r="J255" i="17"/>
  <c r="C158" i="16"/>
  <c r="E94" i="14"/>
  <c r="M194" i="16"/>
  <c r="M191" i="16"/>
  <c r="M185" i="16"/>
  <c r="Q93" i="14"/>
  <c r="I164" i="16"/>
  <c r="M159" i="16"/>
  <c r="Q171" i="17"/>
  <c r="I84" i="18"/>
  <c r="M244" i="19"/>
  <c r="E221" i="19"/>
  <c r="P200" i="19"/>
  <c r="O196" i="19"/>
  <c r="C177" i="19"/>
  <c r="L168" i="19"/>
  <c r="D164" i="19"/>
  <c r="G243" i="20"/>
  <c r="G200" i="19"/>
  <c r="G240" i="20"/>
  <c r="G197" i="19"/>
  <c r="C186" i="19"/>
  <c r="G226" i="20"/>
  <c r="G179" i="19"/>
  <c r="G175" i="19" s="1"/>
  <c r="K171" i="19"/>
  <c r="G169" i="19"/>
  <c r="K167" i="19"/>
  <c r="K157" i="19" s="1"/>
  <c r="O159" i="19"/>
  <c r="O171" i="19"/>
  <c r="O169" i="19"/>
  <c r="L179" i="20"/>
  <c r="O200" i="19"/>
  <c r="M196" i="19"/>
  <c r="K168" i="19"/>
  <c r="C164" i="19"/>
  <c r="F169" i="19"/>
  <c r="F161" i="19"/>
  <c r="J159" i="19"/>
  <c r="D206" i="20"/>
  <c r="H200" i="20"/>
  <c r="O171" i="17"/>
  <c r="L196" i="19"/>
  <c r="Q201" i="19"/>
  <c r="E243" i="20"/>
  <c r="E200" i="19"/>
  <c r="Q241" i="20"/>
  <c r="Q241" i="19"/>
  <c r="E240" i="20"/>
  <c r="E197" i="19"/>
  <c r="E240" i="19"/>
  <c r="I238" i="20"/>
  <c r="I195" i="19"/>
  <c r="M229" i="20"/>
  <c r="M229" i="19"/>
  <c r="Q221" i="20"/>
  <c r="Q164" i="19"/>
  <c r="Q219" i="20"/>
  <c r="Q162" i="19"/>
  <c r="I216" i="20"/>
  <c r="I216" i="19"/>
  <c r="M166" i="19"/>
  <c r="M160" i="19"/>
  <c r="C206" i="20"/>
  <c r="G200" i="20"/>
  <c r="E201" i="20"/>
  <c r="E198" i="20"/>
  <c r="M198" i="20"/>
  <c r="M205" i="20"/>
  <c r="M194" i="20" s="1"/>
  <c r="Q177" i="20"/>
  <c r="O234" i="17"/>
  <c r="P201" i="19"/>
  <c r="D200" i="19"/>
  <c r="D243" i="20"/>
  <c r="D197" i="19"/>
  <c r="D240" i="20"/>
  <c r="H238" i="20"/>
  <c r="H195" i="19"/>
  <c r="L232" i="20"/>
  <c r="L181" i="19"/>
  <c r="D169" i="19"/>
  <c r="H222" i="21"/>
  <c r="H165" i="19"/>
  <c r="P221" i="21"/>
  <c r="P164" i="19"/>
  <c r="P219" i="21"/>
  <c r="P162" i="19"/>
  <c r="L214" i="20"/>
  <c r="L210" i="20"/>
  <c r="D200" i="20"/>
  <c r="D201" i="20"/>
  <c r="P242" i="20"/>
  <c r="P199" i="20"/>
  <c r="P194" i="20" s="1"/>
  <c r="D198" i="20"/>
  <c r="D241" i="20"/>
  <c r="L201" i="20"/>
  <c r="L237" i="20"/>
  <c r="L198" i="20"/>
  <c r="L205" i="20"/>
  <c r="L209" i="20"/>
  <c r="Q203" i="19"/>
  <c r="O201" i="19"/>
  <c r="C200" i="19"/>
  <c r="C243" i="21"/>
  <c r="G238" i="20"/>
  <c r="G195" i="19"/>
  <c r="K229" i="20"/>
  <c r="K178" i="19"/>
  <c r="C169" i="19"/>
  <c r="G222" i="20"/>
  <c r="G165" i="19"/>
  <c r="O221" i="20"/>
  <c r="O164" i="19"/>
  <c r="O219" i="20"/>
  <c r="O162" i="19"/>
  <c r="C200" i="20"/>
  <c r="G209" i="20"/>
  <c r="G205" i="20"/>
  <c r="C198" i="20"/>
  <c r="K195" i="20"/>
  <c r="K202" i="20"/>
  <c r="K201" i="20"/>
  <c r="K198" i="20"/>
  <c r="K205" i="20"/>
  <c r="K209" i="20"/>
  <c r="O184" i="20"/>
  <c r="O177" i="20"/>
  <c r="B243" i="17"/>
  <c r="F241" i="17"/>
  <c r="J76" i="14"/>
  <c r="J105" i="6" s="1"/>
  <c r="J190" i="17"/>
  <c r="D164" i="17"/>
  <c r="D158" i="17" s="1"/>
  <c r="D226" i="17"/>
  <c r="P203" i="19"/>
  <c r="H176" i="19"/>
  <c r="F171" i="19"/>
  <c r="F167" i="19"/>
  <c r="F159" i="19"/>
  <c r="F209" i="20"/>
  <c r="B207" i="20"/>
  <c r="F205" i="20"/>
  <c r="B201" i="20"/>
  <c r="C241" i="17"/>
  <c r="E98" i="18"/>
  <c r="Q207" i="19"/>
  <c r="O203" i="19"/>
  <c r="D168" i="19"/>
  <c r="L163" i="19"/>
  <c r="Q239" i="20"/>
  <c r="Q239" i="19"/>
  <c r="E238" i="20"/>
  <c r="E238" i="19"/>
  <c r="E195" i="19"/>
  <c r="I229" i="20"/>
  <c r="I229" i="19"/>
  <c r="M227" i="20"/>
  <c r="M227" i="19"/>
  <c r="M226" i="19" s="1"/>
  <c r="Q224" i="20"/>
  <c r="Q224" i="19"/>
  <c r="E222" i="20"/>
  <c r="E165" i="19"/>
  <c r="M221" i="20"/>
  <c r="M164" i="19"/>
  <c r="M219" i="20"/>
  <c r="M162" i="19"/>
  <c r="Q217" i="20"/>
  <c r="Q217" i="19"/>
  <c r="I164" i="19"/>
  <c r="I162" i="19"/>
  <c r="I160" i="19"/>
  <c r="H210" i="20"/>
  <c r="D199" i="20"/>
  <c r="E209" i="20"/>
  <c r="E205" i="20"/>
  <c r="I201" i="20"/>
  <c r="I198" i="20"/>
  <c r="Q182" i="20"/>
  <c r="Q179" i="20"/>
  <c r="Q188" i="20"/>
  <c r="D241" i="17"/>
  <c r="P174" i="17"/>
  <c r="N224" i="17"/>
  <c r="N162" i="17"/>
  <c r="B223" i="17"/>
  <c r="B161" i="17"/>
  <c r="F221" i="17"/>
  <c r="F159" i="17"/>
  <c r="F158" i="17" s="1"/>
  <c r="E234" i="19"/>
  <c r="Q210" i="19"/>
  <c r="M203" i="19"/>
  <c r="C168" i="19"/>
  <c r="D238" i="20"/>
  <c r="D195" i="19"/>
  <c r="H229" i="20"/>
  <c r="H178" i="19"/>
  <c r="P224" i="20"/>
  <c r="P172" i="19"/>
  <c r="D167" i="19"/>
  <c r="D222" i="21"/>
  <c r="D222" i="20"/>
  <c r="D165" i="19"/>
  <c r="L221" i="21"/>
  <c r="L164" i="19"/>
  <c r="L221" i="20"/>
  <c r="L219" i="21"/>
  <c r="L219" i="20"/>
  <c r="L162" i="19"/>
  <c r="H214" i="20"/>
  <c r="H172" i="19"/>
  <c r="H160" i="19"/>
  <c r="H158" i="19"/>
  <c r="G210" i="20"/>
  <c r="P246" i="20"/>
  <c r="P210" i="20"/>
  <c r="D209" i="20"/>
  <c r="D205" i="20"/>
  <c r="L242" i="20"/>
  <c r="L199" i="20"/>
  <c r="H201" i="20"/>
  <c r="H198" i="20"/>
  <c r="H195" i="20"/>
  <c r="H202" i="20"/>
  <c r="L228" i="20"/>
  <c r="L177" i="20"/>
  <c r="P188" i="20"/>
  <c r="P182" i="20"/>
  <c r="D168" i="20"/>
  <c r="D223" i="20"/>
  <c r="D163" i="20"/>
  <c r="D214" i="20"/>
  <c r="D220" i="20"/>
  <c r="H157" i="20"/>
  <c r="J209" i="20"/>
  <c r="F207" i="20"/>
  <c r="J205" i="20"/>
  <c r="J203" i="20"/>
  <c r="F201" i="20"/>
  <c r="N188" i="20"/>
  <c r="N182" i="20"/>
  <c r="N179" i="20"/>
  <c r="G239" i="21"/>
  <c r="H69" i="22"/>
  <c r="H50" i="22"/>
  <c r="H64" i="6" s="1"/>
  <c r="H137" i="6" s="1"/>
  <c r="O197" i="23"/>
  <c r="M211" i="23"/>
  <c r="M175" i="23"/>
  <c r="E168" i="23"/>
  <c r="E208" i="23"/>
  <c r="I150" i="23"/>
  <c r="I152" i="23"/>
  <c r="I156" i="23"/>
  <c r="M183" i="23"/>
  <c r="M132" i="23"/>
  <c r="E130" i="23"/>
  <c r="E138" i="23"/>
  <c r="E133" i="23"/>
  <c r="E139" i="23"/>
  <c r="L158" i="20"/>
  <c r="L215" i="20"/>
  <c r="F77" i="22"/>
  <c r="F168" i="6" s="1"/>
  <c r="F69" i="22"/>
  <c r="K211" i="23"/>
  <c r="K175" i="23"/>
  <c r="O166" i="23"/>
  <c r="O206" i="23"/>
  <c r="O202" i="23" s="1"/>
  <c r="O194" i="23"/>
  <c r="O146" i="23"/>
  <c r="C193" i="23"/>
  <c r="C145" i="23"/>
  <c r="G150" i="23"/>
  <c r="G156" i="23"/>
  <c r="G152" i="23"/>
  <c r="O129" i="23"/>
  <c r="C130" i="23"/>
  <c r="C138" i="23"/>
  <c r="C132" i="23"/>
  <c r="C133" i="23"/>
  <c r="C139" i="23"/>
  <c r="K79" i="18"/>
  <c r="K108" i="6" s="1"/>
  <c r="K168" i="21"/>
  <c r="K192" i="23"/>
  <c r="K65" i="22"/>
  <c r="N197" i="24"/>
  <c r="N149" i="23"/>
  <c r="N194" i="24"/>
  <c r="N146" i="23"/>
  <c r="B193" i="24"/>
  <c r="B145" i="23"/>
  <c r="F191" i="24"/>
  <c r="F146" i="23"/>
  <c r="F149" i="23"/>
  <c r="H239" i="21"/>
  <c r="H196" i="21"/>
  <c r="L81" i="18"/>
  <c r="L110" i="6" s="1"/>
  <c r="L203" i="21"/>
  <c r="L201" i="21"/>
  <c r="C162" i="21"/>
  <c r="C168" i="21"/>
  <c r="F158" i="23"/>
  <c r="C198" i="21"/>
  <c r="C241" i="21"/>
  <c r="I65" i="22"/>
  <c r="I192" i="23"/>
  <c r="I195" i="23"/>
  <c r="I196" i="23"/>
  <c r="F239" i="21"/>
  <c r="F196" i="21"/>
  <c r="J203" i="21"/>
  <c r="J206" i="21"/>
  <c r="J201" i="21"/>
  <c r="J204" i="21"/>
  <c r="M208" i="21"/>
  <c r="G193" i="23"/>
  <c r="G65" i="22"/>
  <c r="C177" i="21"/>
  <c r="L208" i="21"/>
  <c r="L70" i="22"/>
  <c r="L78" i="22"/>
  <c r="L169" i="6" s="1"/>
  <c r="P68" i="22"/>
  <c r="P50" i="22"/>
  <c r="P64" i="6" s="1"/>
  <c r="P137" i="6" s="1"/>
  <c r="P76" i="22"/>
  <c r="P167" i="6" s="1"/>
  <c r="O171" i="23"/>
  <c r="Q180" i="20"/>
  <c r="B177" i="21"/>
  <c r="L187" i="20"/>
  <c r="L178" i="20"/>
  <c r="L185" i="20"/>
  <c r="L191" i="20"/>
  <c r="G244" i="21"/>
  <c r="D74" i="22"/>
  <c r="D164" i="24"/>
  <c r="D175" i="24"/>
  <c r="D165" i="24"/>
  <c r="D162" i="24" s="1"/>
  <c r="D170" i="24"/>
  <c r="D163" i="24"/>
  <c r="P154" i="24"/>
  <c r="P156" i="24"/>
  <c r="P143" i="24" s="1"/>
  <c r="P146" i="24"/>
  <c r="L131" i="24"/>
  <c r="L138" i="24"/>
  <c r="L133" i="24"/>
  <c r="L72" i="22"/>
  <c r="L140" i="24"/>
  <c r="L135" i="24"/>
  <c r="L206" i="21"/>
  <c r="C74" i="22"/>
  <c r="C164" i="24"/>
  <c r="C171" i="24"/>
  <c r="C169" i="24"/>
  <c r="C175" i="24"/>
  <c r="C168" i="24"/>
  <c r="C165" i="24"/>
  <c r="C170" i="24"/>
  <c r="C163" i="24"/>
  <c r="C166" i="24"/>
  <c r="Q160" i="20"/>
  <c r="Q158" i="20"/>
  <c r="Q172" i="20"/>
  <c r="Q163" i="20"/>
  <c r="P191" i="21"/>
  <c r="B164" i="24"/>
  <c r="B171" i="24"/>
  <c r="B169" i="24"/>
  <c r="B175" i="24"/>
  <c r="B165" i="24"/>
  <c r="B163" i="24"/>
  <c r="B166" i="24"/>
  <c r="D228" i="20"/>
  <c r="H187" i="20"/>
  <c r="H178" i="20"/>
  <c r="H185" i="20"/>
  <c r="O191" i="21"/>
  <c r="Q178" i="21"/>
  <c r="B191" i="19"/>
  <c r="B185" i="19"/>
  <c r="F183" i="19"/>
  <c r="B178" i="19"/>
  <c r="F176" i="19"/>
  <c r="J172" i="19"/>
  <c r="F170" i="19"/>
  <c r="D179" i="20"/>
  <c r="D175" i="20" s="1"/>
  <c r="G206" i="20"/>
  <c r="G204" i="20"/>
  <c r="G197" i="20"/>
  <c r="O191" i="20"/>
  <c r="K189" i="20"/>
  <c r="B198" i="21"/>
  <c r="N191" i="21"/>
  <c r="P178" i="21"/>
  <c r="G185" i="23"/>
  <c r="F144" i="23"/>
  <c r="D174" i="24"/>
  <c r="D172" i="24"/>
  <c r="D167" i="24"/>
  <c r="P157" i="24"/>
  <c r="M188" i="16"/>
  <c r="Q186" i="16"/>
  <c r="I93" i="14"/>
  <c r="M162" i="16"/>
  <c r="E159" i="16"/>
  <c r="E158" i="16" s="1"/>
  <c r="N190" i="17"/>
  <c r="J185" i="17"/>
  <c r="J183" i="17" s="1"/>
  <c r="H227" i="17"/>
  <c r="H220" i="17"/>
  <c r="J81" i="18"/>
  <c r="J110" i="6" s="1"/>
  <c r="N136" i="6"/>
  <c r="B135" i="6"/>
  <c r="Q218" i="19"/>
  <c r="C198" i="19"/>
  <c r="Q169" i="19"/>
  <c r="P172" i="20"/>
  <c r="B208" i="20"/>
  <c r="F204" i="20"/>
  <c r="J202" i="20"/>
  <c r="Q197" i="21"/>
  <c r="O178" i="21"/>
  <c r="M73" i="22"/>
  <c r="I151" i="23"/>
  <c r="C174" i="24"/>
  <c r="C172" i="24"/>
  <c r="C167" i="24"/>
  <c r="M92" i="18"/>
  <c r="M102" i="18"/>
  <c r="M165" i="6" s="1"/>
  <c r="Q90" i="18"/>
  <c r="M242" i="19"/>
  <c r="H239" i="20"/>
  <c r="L222" i="20"/>
  <c r="E206" i="20"/>
  <c r="E204" i="20"/>
  <c r="E200" i="20"/>
  <c r="E197" i="20"/>
  <c r="M191" i="20"/>
  <c r="I189" i="20"/>
  <c r="M187" i="20"/>
  <c r="I180" i="20"/>
  <c r="E180" i="20"/>
  <c r="E187" i="20"/>
  <c r="Q170" i="20"/>
  <c r="Q162" i="20"/>
  <c r="M160" i="20"/>
  <c r="M172" i="20"/>
  <c r="M163" i="20"/>
  <c r="M170" i="20"/>
  <c r="N178" i="21"/>
  <c r="K170" i="21"/>
  <c r="L73" i="22"/>
  <c r="G151" i="23"/>
  <c r="B174" i="24"/>
  <c r="B172" i="24"/>
  <c r="B167" i="24"/>
  <c r="F205" i="24"/>
  <c r="N200" i="24"/>
  <c r="B198" i="24"/>
  <c r="B150" i="24"/>
  <c r="J147" i="24"/>
  <c r="J144" i="24"/>
  <c r="J158" i="24"/>
  <c r="J149" i="24"/>
  <c r="J156" i="24"/>
  <c r="J150" i="24"/>
  <c r="G102" i="18"/>
  <c r="G165" i="6" s="1"/>
  <c r="G91" i="18"/>
  <c r="I218" i="19"/>
  <c r="E207" i="19"/>
  <c r="D246" i="20"/>
  <c r="D245" i="20"/>
  <c r="D204" i="20"/>
  <c r="D197" i="20"/>
  <c r="H189" i="20"/>
  <c r="H180" i="20"/>
  <c r="L229" i="20"/>
  <c r="K231" i="21"/>
  <c r="L200" i="21"/>
  <c r="G173" i="21"/>
  <c r="C170" i="21"/>
  <c r="K73" i="22"/>
  <c r="F151" i="23"/>
  <c r="E140" i="23"/>
  <c r="E170" i="24"/>
  <c r="E168" i="24"/>
  <c r="E165" i="24"/>
  <c r="Q155" i="24"/>
  <c r="Q149" i="24"/>
  <c r="Q146" i="24"/>
  <c r="I73" i="22"/>
  <c r="F209" i="19"/>
  <c r="N208" i="19"/>
  <c r="B207" i="19"/>
  <c r="F205" i="19"/>
  <c r="C204" i="20"/>
  <c r="G202" i="20"/>
  <c r="C197" i="20"/>
  <c r="J200" i="21"/>
  <c r="H73" i="22"/>
  <c r="G159" i="23"/>
  <c r="F154" i="23"/>
  <c r="C140" i="23"/>
  <c r="C173" i="24"/>
  <c r="D168" i="24"/>
  <c r="P149" i="24"/>
  <c r="L139" i="24"/>
  <c r="L132" i="24"/>
  <c r="M186" i="16"/>
  <c r="Q184" i="16"/>
  <c r="E93" i="14"/>
  <c r="M160" i="16"/>
  <c r="H225" i="17"/>
  <c r="N134" i="6"/>
  <c r="M197" i="19"/>
  <c r="K185" i="20"/>
  <c r="N207" i="20"/>
  <c r="B204" i="20"/>
  <c r="F202" i="20"/>
  <c r="N201" i="20"/>
  <c r="N198" i="20"/>
  <c r="J191" i="20"/>
  <c r="J208" i="21"/>
  <c r="G73" i="22"/>
  <c r="F159" i="23"/>
  <c r="B173" i="24"/>
  <c r="C102" i="18"/>
  <c r="C165" i="6" s="1"/>
  <c r="I92" i="18"/>
  <c r="P240" i="20"/>
  <c r="I185" i="20"/>
  <c r="K178" i="20"/>
  <c r="M201" i="20"/>
  <c r="O175" i="23"/>
  <c r="C154" i="23"/>
  <c r="B168" i="24"/>
  <c r="L51" i="18"/>
  <c r="O246" i="20"/>
  <c r="O245" i="20"/>
  <c r="O243" i="20"/>
  <c r="O240" i="20"/>
  <c r="K233" i="20"/>
  <c r="K228" i="20"/>
  <c r="O226" i="20"/>
  <c r="O218" i="20"/>
  <c r="G215" i="20"/>
  <c r="I178" i="20"/>
  <c r="L204" i="21"/>
  <c r="L194" i="21" s="1"/>
  <c r="M139" i="23"/>
  <c r="G101" i="18"/>
  <c r="G164" i="6" s="1"/>
  <c r="Q216" i="19"/>
  <c r="N210" i="19"/>
  <c r="N204" i="19"/>
  <c r="N197" i="19"/>
  <c r="F188" i="19"/>
  <c r="F182" i="19"/>
  <c r="F179" i="19"/>
  <c r="N226" i="20"/>
  <c r="N169" i="19"/>
  <c r="N161" i="19"/>
  <c r="F158" i="19"/>
  <c r="F157" i="19" s="1"/>
  <c r="K191" i="20"/>
  <c r="L181" i="20"/>
  <c r="D162" i="20"/>
  <c r="C203" i="23"/>
  <c r="C66" i="22"/>
  <c r="G189" i="23"/>
  <c r="G182" i="23"/>
  <c r="G64" i="22"/>
  <c r="J205" i="24"/>
  <c r="N203" i="24"/>
  <c r="B202" i="24"/>
  <c r="F156" i="23"/>
  <c r="F150" i="23"/>
  <c r="J193" i="24"/>
  <c r="J145" i="23"/>
  <c r="N191" i="24"/>
  <c r="N145" i="23"/>
  <c r="N150" i="23"/>
  <c r="N156" i="23"/>
  <c r="B140" i="23"/>
  <c r="H226" i="17"/>
  <c r="I89" i="18"/>
  <c r="C101" i="18"/>
  <c r="C164" i="6" s="1"/>
  <c r="F136" i="6"/>
  <c r="M216" i="19"/>
  <c r="M246" i="20"/>
  <c r="M245" i="20"/>
  <c r="M243" i="20"/>
  <c r="I242" i="20"/>
  <c r="M240" i="20"/>
  <c r="Q238" i="20"/>
  <c r="E237" i="20"/>
  <c r="I190" i="19"/>
  <c r="E188" i="19"/>
  <c r="I186" i="19"/>
  <c r="I233" i="20"/>
  <c r="E182" i="19"/>
  <c r="Q231" i="20"/>
  <c r="E230" i="20"/>
  <c r="I228" i="20"/>
  <c r="M226" i="20"/>
  <c r="Q171" i="19"/>
  <c r="Q222" i="20"/>
  <c r="M218" i="20"/>
  <c r="Q216" i="20"/>
  <c r="E215" i="20"/>
  <c r="I191" i="20"/>
  <c r="Q168" i="20"/>
  <c r="F64" i="22"/>
  <c r="F68" i="22"/>
  <c r="M203" i="23"/>
  <c r="M163" i="23"/>
  <c r="I199" i="23"/>
  <c r="I193" i="23"/>
  <c r="I145" i="23"/>
  <c r="M145" i="23"/>
  <c r="M143" i="23" s="1"/>
  <c r="M150" i="23"/>
  <c r="M156" i="23"/>
  <c r="E182" i="23"/>
  <c r="E131" i="23"/>
  <c r="I133" i="23"/>
  <c r="I138" i="23"/>
  <c r="G79" i="18"/>
  <c r="I90" i="18"/>
  <c r="P238" i="20"/>
  <c r="H228" i="20"/>
  <c r="P216" i="20"/>
  <c r="L218" i="20"/>
  <c r="H191" i="20"/>
  <c r="I181" i="20"/>
  <c r="P168" i="20"/>
  <c r="G226" i="21"/>
  <c r="K69" i="22"/>
  <c r="Q192" i="23"/>
  <c r="Q69" i="22"/>
  <c r="Q193" i="23"/>
  <c r="Q65" i="22"/>
  <c r="Q195" i="23"/>
  <c r="E181" i="23"/>
  <c r="E184" i="23"/>
  <c r="E64" i="22"/>
  <c r="I198" i="23"/>
  <c r="H145" i="23"/>
  <c r="D131" i="23"/>
  <c r="L136" i="24"/>
  <c r="G242" i="20"/>
  <c r="O238" i="20"/>
  <c r="C237" i="20"/>
  <c r="C237" i="21"/>
  <c r="C230" i="20"/>
  <c r="K226" i="20"/>
  <c r="O222" i="20"/>
  <c r="O216" i="20"/>
  <c r="C158" i="19"/>
  <c r="H181" i="20"/>
  <c r="Q164" i="20"/>
  <c r="P158" i="20"/>
  <c r="K203" i="23"/>
  <c r="K163" i="23"/>
  <c r="O200" i="23"/>
  <c r="O157" i="23"/>
  <c r="G145" i="23"/>
  <c r="K145" i="23"/>
  <c r="K152" i="23"/>
  <c r="K150" i="23"/>
  <c r="K156" i="23"/>
  <c r="K146" i="23"/>
  <c r="C182" i="23"/>
  <c r="C131" i="23"/>
  <c r="G133" i="23"/>
  <c r="G140" i="23"/>
  <c r="G138" i="23"/>
  <c r="G139" i="23"/>
  <c r="F165" i="24"/>
  <c r="M159" i="19"/>
  <c r="N202" i="19"/>
  <c r="N195" i="19"/>
  <c r="F190" i="19"/>
  <c r="B188" i="19"/>
  <c r="F186" i="19"/>
  <c r="B182" i="19"/>
  <c r="B179" i="19"/>
  <c r="F177" i="19"/>
  <c r="N171" i="19"/>
  <c r="J169" i="19"/>
  <c r="N167" i="19"/>
  <c r="N159" i="19"/>
  <c r="P164" i="20"/>
  <c r="I69" i="22"/>
  <c r="O199" i="23"/>
  <c r="O65" i="22"/>
  <c r="O193" i="23"/>
  <c r="O195" i="23"/>
  <c r="C181" i="23"/>
  <c r="C189" i="23"/>
  <c r="C184" i="23"/>
  <c r="C64" i="22"/>
  <c r="Q197" i="23"/>
  <c r="N200" i="25"/>
  <c r="N157" i="23"/>
  <c r="B198" i="25"/>
  <c r="B150" i="23"/>
  <c r="N196" i="25"/>
  <c r="N148" i="23"/>
  <c r="F193" i="24"/>
  <c r="F145" i="23"/>
  <c r="F143" i="23" s="1"/>
  <c r="J191" i="24"/>
  <c r="J150" i="23"/>
  <c r="J152" i="23"/>
  <c r="J156" i="23"/>
  <c r="H230" i="20"/>
  <c r="P226" i="20"/>
  <c r="P218" i="20"/>
  <c r="H215" i="20"/>
  <c r="L69" i="22"/>
  <c r="F139" i="24"/>
  <c r="F132" i="24"/>
  <c r="B209" i="25"/>
  <c r="B171" i="25"/>
  <c r="J77" i="22"/>
  <c r="J168" i="6" s="1"/>
  <c r="F195" i="24"/>
  <c r="N147" i="24"/>
  <c r="N143" i="24" s="1"/>
  <c r="N154" i="24"/>
  <c r="N158" i="24"/>
  <c r="B189" i="24"/>
  <c r="F131" i="24"/>
  <c r="F129" i="24" s="1"/>
  <c r="J131" i="24"/>
  <c r="J138" i="24"/>
  <c r="H77" i="22"/>
  <c r="H168" i="6" s="1"/>
  <c r="Q148" i="24"/>
  <c r="Q143" i="24" s="1"/>
  <c r="I145" i="24"/>
  <c r="M137" i="24"/>
  <c r="M134" i="24"/>
  <c r="E131" i="24"/>
  <c r="P151" i="24"/>
  <c r="P148" i="24"/>
  <c r="L147" i="24"/>
  <c r="L144" i="24"/>
  <c r="L158" i="24"/>
  <c r="L137" i="24"/>
  <c r="L134" i="24"/>
  <c r="H138" i="24"/>
  <c r="H129" i="24" s="1"/>
  <c r="H72" i="22"/>
  <c r="G72" i="22"/>
  <c r="E176" i="25"/>
  <c r="E150" i="25"/>
  <c r="E154" i="25"/>
  <c r="E158" i="25"/>
  <c r="N183" i="24"/>
  <c r="L205" i="25"/>
  <c r="L165" i="25"/>
  <c r="D77" i="22"/>
  <c r="D168" i="6" s="1"/>
  <c r="M135" i="24"/>
  <c r="M132" i="24"/>
  <c r="E72" i="22"/>
  <c r="E65" i="22"/>
  <c r="E203" i="23"/>
  <c r="E163" i="23"/>
  <c r="E162" i="23" s="1"/>
  <c r="I157" i="23"/>
  <c r="I200" i="23"/>
  <c r="M155" i="23"/>
  <c r="I148" i="23"/>
  <c r="E155" i="23"/>
  <c r="E146" i="23"/>
  <c r="E144" i="23"/>
  <c r="E158" i="23"/>
  <c r="E137" i="23"/>
  <c r="E134" i="23"/>
  <c r="E185" i="25"/>
  <c r="M181" i="23"/>
  <c r="M130" i="23"/>
  <c r="P155" i="24"/>
  <c r="L151" i="24"/>
  <c r="L148" i="24"/>
  <c r="H134" i="24"/>
  <c r="D138" i="24"/>
  <c r="D72" i="22"/>
  <c r="D135" i="24"/>
  <c r="F199" i="21"/>
  <c r="H159" i="23"/>
  <c r="L155" i="23"/>
  <c r="H151" i="23"/>
  <c r="L149" i="23"/>
  <c r="L146" i="23"/>
  <c r="D137" i="23"/>
  <c r="H135" i="23"/>
  <c r="H132" i="23"/>
  <c r="K159" i="24"/>
  <c r="K157" i="24"/>
  <c r="O155" i="24"/>
  <c r="K151" i="24"/>
  <c r="O149" i="24"/>
  <c r="K148" i="24"/>
  <c r="O146" i="24"/>
  <c r="K139" i="24"/>
  <c r="G137" i="24"/>
  <c r="K135" i="24"/>
  <c r="G134" i="24"/>
  <c r="K132" i="24"/>
  <c r="C72" i="22"/>
  <c r="J195" i="20"/>
  <c r="J189" i="20"/>
  <c r="N187" i="20"/>
  <c r="N185" i="20"/>
  <c r="N181" i="20"/>
  <c r="J180" i="20"/>
  <c r="J159" i="20"/>
  <c r="I204" i="21"/>
  <c r="K208" i="21"/>
  <c r="K199" i="21"/>
  <c r="K194" i="21" s="1"/>
  <c r="G189" i="21"/>
  <c r="G157" i="23"/>
  <c r="K155" i="23"/>
  <c r="G148" i="23"/>
  <c r="O192" i="23"/>
  <c r="C155" i="23"/>
  <c r="C146" i="23"/>
  <c r="C144" i="23"/>
  <c r="C158" i="23"/>
  <c r="C137" i="23"/>
  <c r="C134" i="23"/>
  <c r="G183" i="23"/>
  <c r="K129" i="23"/>
  <c r="N155" i="24"/>
  <c r="J151" i="24"/>
  <c r="J148" i="24"/>
  <c r="F144" i="24"/>
  <c r="F158" i="24"/>
  <c r="F155" i="24"/>
  <c r="J135" i="24"/>
  <c r="F134" i="24"/>
  <c r="B138" i="24"/>
  <c r="B135" i="24"/>
  <c r="B132" i="24"/>
  <c r="B139" i="24"/>
  <c r="B163" i="23"/>
  <c r="F157" i="23"/>
  <c r="J155" i="23"/>
  <c r="F148" i="23"/>
  <c r="J194" i="24"/>
  <c r="J146" i="23"/>
  <c r="B191" i="24"/>
  <c r="B148" i="23"/>
  <c r="B155" i="23"/>
  <c r="B146" i="23"/>
  <c r="B144" i="23"/>
  <c r="B151" i="23"/>
  <c r="B137" i="23"/>
  <c r="F135" i="23"/>
  <c r="J140" i="24"/>
  <c r="E163" i="24"/>
  <c r="I159" i="24"/>
  <c r="I157" i="24"/>
  <c r="M155" i="24"/>
  <c r="Q153" i="24"/>
  <c r="I151" i="24"/>
  <c r="M149" i="24"/>
  <c r="I148" i="24"/>
  <c r="M146" i="24"/>
  <c r="Q144" i="24"/>
  <c r="I139" i="24"/>
  <c r="E137" i="24"/>
  <c r="I135" i="24"/>
  <c r="E134" i="24"/>
  <c r="I132" i="24"/>
  <c r="M130" i="24"/>
  <c r="F204" i="21"/>
  <c r="I155" i="23"/>
  <c r="E151" i="23"/>
  <c r="E148" i="23"/>
  <c r="E143" i="23" s="1"/>
  <c r="I146" i="23"/>
  <c r="I194" i="23"/>
  <c r="I130" i="23"/>
  <c r="N156" i="24"/>
  <c r="H140" i="24"/>
  <c r="H159" i="24"/>
  <c r="L155" i="24"/>
  <c r="H151" i="24"/>
  <c r="H148" i="24"/>
  <c r="P144" i="24"/>
  <c r="D144" i="24"/>
  <c r="D148" i="24"/>
  <c r="D155" i="24"/>
  <c r="D159" i="24"/>
  <c r="H135" i="24"/>
  <c r="D134" i="24"/>
  <c r="D129" i="24" s="1"/>
  <c r="L130" i="24"/>
  <c r="L77" i="22"/>
  <c r="L168" i="6" s="1"/>
  <c r="H155" i="23"/>
  <c r="H149" i="23"/>
  <c r="H146" i="23"/>
  <c r="L144" i="23"/>
  <c r="D135" i="23"/>
  <c r="D132" i="23"/>
  <c r="H130" i="23"/>
  <c r="L156" i="24"/>
  <c r="F140" i="24"/>
  <c r="J133" i="24"/>
  <c r="J129" i="24" s="1"/>
  <c r="K155" i="24"/>
  <c r="K149" i="24"/>
  <c r="K146" i="24"/>
  <c r="O144" i="24"/>
  <c r="G139" i="24"/>
  <c r="G135" i="24"/>
  <c r="G132" i="24"/>
  <c r="K130" i="24"/>
  <c r="J185" i="20"/>
  <c r="N183" i="20"/>
  <c r="J178" i="20"/>
  <c r="B169" i="20"/>
  <c r="I201" i="21"/>
  <c r="B196" i="21"/>
  <c r="B194" i="21" s="1"/>
  <c r="K206" i="21"/>
  <c r="K204" i="21"/>
  <c r="K200" i="21"/>
  <c r="G199" i="21"/>
  <c r="C165" i="21"/>
  <c r="O165" i="23"/>
  <c r="O172" i="23"/>
  <c r="G155" i="23"/>
  <c r="C151" i="23"/>
  <c r="C148" i="23"/>
  <c r="G146" i="23"/>
  <c r="C183" i="23"/>
  <c r="G181" i="23"/>
  <c r="N149" i="24"/>
  <c r="H133" i="24"/>
  <c r="J155" i="24"/>
  <c r="F151" i="24"/>
  <c r="F148" i="24"/>
  <c r="N144" i="24"/>
  <c r="F186" i="24"/>
  <c r="J130" i="24"/>
  <c r="J166" i="19"/>
  <c r="J163" i="19"/>
  <c r="J160" i="19"/>
  <c r="H201" i="21"/>
  <c r="O174" i="23"/>
  <c r="F155" i="23"/>
  <c r="B140" i="24"/>
  <c r="F133" i="24"/>
  <c r="I244" i="20"/>
  <c r="Q242" i="20"/>
  <c r="E241" i="20"/>
  <c r="I239" i="20"/>
  <c r="M237" i="20"/>
  <c r="M188" i="19"/>
  <c r="Q233" i="20"/>
  <c r="E183" i="19"/>
  <c r="M182" i="19"/>
  <c r="M230" i="20"/>
  <c r="Q228" i="20"/>
  <c r="E227" i="20"/>
  <c r="I224" i="20"/>
  <c r="I223" i="20"/>
  <c r="E221" i="20"/>
  <c r="I220" i="20"/>
  <c r="E219" i="20"/>
  <c r="I217" i="20"/>
  <c r="M215" i="20"/>
  <c r="C185" i="20"/>
  <c r="P244" i="20"/>
  <c r="F201" i="21"/>
  <c r="P195" i="21"/>
  <c r="P194" i="21" s="1"/>
  <c r="Q163" i="23"/>
  <c r="J149" i="23"/>
  <c r="Q172" i="23"/>
  <c r="D173" i="24"/>
  <c r="P158" i="24"/>
  <c r="H155" i="24"/>
  <c r="D151" i="24"/>
  <c r="P228" i="20"/>
  <c r="H224" i="20"/>
  <c r="H220" i="20"/>
  <c r="H217" i="20"/>
  <c r="O240" i="21"/>
  <c r="M235" i="21"/>
  <c r="D208" i="21"/>
  <c r="D199" i="21"/>
  <c r="H240" i="21"/>
  <c r="H197" i="21"/>
  <c r="O163" i="23"/>
  <c r="H149" i="24"/>
  <c r="G244" i="20"/>
  <c r="O242" i="20"/>
  <c r="G239" i="20"/>
  <c r="K237" i="20"/>
  <c r="K230" i="20"/>
  <c r="C227" i="20"/>
  <c r="G224" i="20"/>
  <c r="G223" i="20"/>
  <c r="G220" i="20"/>
  <c r="G217" i="20"/>
  <c r="N209" i="20"/>
  <c r="J207" i="20"/>
  <c r="N205" i="20"/>
  <c r="B202" i="20"/>
  <c r="J201" i="20"/>
  <c r="N196" i="20"/>
  <c r="B189" i="20"/>
  <c r="F185" i="20"/>
  <c r="J183" i="20"/>
  <c r="J176" i="20"/>
  <c r="B171" i="20"/>
  <c r="J170" i="20"/>
  <c r="N168" i="20"/>
  <c r="B167" i="20"/>
  <c r="N166" i="20"/>
  <c r="N160" i="20"/>
  <c r="M240" i="21"/>
  <c r="O163" i="21"/>
  <c r="C208" i="21"/>
  <c r="G206" i="21"/>
  <c r="G204" i="21"/>
  <c r="G200" i="21"/>
  <c r="C199" i="21"/>
  <c r="G164" i="21"/>
  <c r="G132" i="23"/>
  <c r="F149" i="24"/>
  <c r="F204" i="25"/>
  <c r="Q165" i="25"/>
  <c r="B201" i="19"/>
  <c r="B198" i="19"/>
  <c r="F196" i="19"/>
  <c r="J237" i="21"/>
  <c r="N190" i="19"/>
  <c r="J188" i="19"/>
  <c r="N186" i="19"/>
  <c r="B183" i="19"/>
  <c r="J182" i="19"/>
  <c r="J179" i="19"/>
  <c r="B176" i="19"/>
  <c r="F172" i="19"/>
  <c r="B170" i="19"/>
  <c r="F166" i="19"/>
  <c r="F163" i="19"/>
  <c r="F160" i="19"/>
  <c r="J158" i="19"/>
  <c r="D187" i="20"/>
  <c r="K240" i="21"/>
  <c r="F200" i="21"/>
  <c r="N69" i="22"/>
  <c r="K206" i="23"/>
  <c r="N152" i="23"/>
  <c r="D149" i="24"/>
  <c r="N132" i="24"/>
  <c r="E204" i="25"/>
  <c r="Q246" i="20"/>
  <c r="Q245" i="20"/>
  <c r="E244" i="20"/>
  <c r="Q243" i="20"/>
  <c r="M242" i="20"/>
  <c r="Q240" i="20"/>
  <c r="E239" i="20"/>
  <c r="I237" i="20"/>
  <c r="M190" i="19"/>
  <c r="I188" i="19"/>
  <c r="M186" i="19"/>
  <c r="M233" i="20"/>
  <c r="I182" i="19"/>
  <c r="I230" i="20"/>
  <c r="M228" i="20"/>
  <c r="Q226" i="20"/>
  <c r="E224" i="20"/>
  <c r="E223" i="20"/>
  <c r="E220" i="20"/>
  <c r="Q218" i="20"/>
  <c r="E217" i="20"/>
  <c r="I215" i="20"/>
  <c r="L244" i="20"/>
  <c r="J195" i="21"/>
  <c r="M69" i="22"/>
  <c r="E206" i="23"/>
  <c r="E149" i="23"/>
  <c r="Q165" i="23"/>
  <c r="Q162" i="23" s="1"/>
  <c r="M152" i="23"/>
  <c r="I140" i="23"/>
  <c r="D171" i="24"/>
  <c r="D169" i="24"/>
  <c r="D166" i="24"/>
  <c r="P150" i="24"/>
  <c r="P147" i="24"/>
  <c r="H144" i="24"/>
  <c r="H143" i="24" s="1"/>
  <c r="E151" i="25"/>
  <c r="E148" i="25"/>
  <c r="I146" i="25"/>
  <c r="I194" i="25"/>
  <c r="M144" i="25"/>
  <c r="M192" i="25"/>
  <c r="H68" i="26"/>
  <c r="C125" i="27"/>
  <c r="C123" i="27" s="1"/>
  <c r="H119" i="27"/>
  <c r="E155" i="27"/>
  <c r="D151" i="28"/>
  <c r="N78" i="22"/>
  <c r="N169" i="6" s="1"/>
  <c r="G197" i="25"/>
  <c r="G149" i="25"/>
  <c r="M139" i="27"/>
  <c r="D112" i="27"/>
  <c r="M124" i="27"/>
  <c r="E155" i="25"/>
  <c r="E197" i="25"/>
  <c r="E149" i="25"/>
  <c r="B112" i="27"/>
  <c r="M105" i="27"/>
  <c r="K106" i="32"/>
  <c r="K94" i="32"/>
  <c r="K101" i="32"/>
  <c r="K89" i="32"/>
  <c r="K96" i="32"/>
  <c r="K103" i="32"/>
  <c r="K84" i="32"/>
  <c r="K36" i="30"/>
  <c r="K95" i="32"/>
  <c r="K90" i="32"/>
  <c r="K93" i="32"/>
  <c r="K107" i="32"/>
  <c r="K88" i="32"/>
  <c r="K91" i="32"/>
  <c r="K102" i="32"/>
  <c r="K105" i="32"/>
  <c r="K86" i="32"/>
  <c r="K100" i="32"/>
  <c r="D197" i="25"/>
  <c r="D149" i="25"/>
  <c r="E130" i="25"/>
  <c r="E181" i="25"/>
  <c r="C74" i="26"/>
  <c r="C171" i="6" s="1"/>
  <c r="F68" i="26"/>
  <c r="J66" i="26"/>
  <c r="M137" i="27"/>
  <c r="P111" i="27"/>
  <c r="E119" i="28"/>
  <c r="G120" i="33"/>
  <c r="G97" i="31"/>
  <c r="K119" i="33"/>
  <c r="K93" i="31"/>
  <c r="O118" i="33"/>
  <c r="O89" i="31"/>
  <c r="K117" i="33"/>
  <c r="K88" i="31"/>
  <c r="G112" i="33"/>
  <c r="G102" i="31"/>
  <c r="G90" i="31"/>
  <c r="G104" i="31"/>
  <c r="G85" i="31"/>
  <c r="G92" i="31"/>
  <c r="G106" i="31"/>
  <c r="G94" i="31"/>
  <c r="G96" i="31"/>
  <c r="G108" i="31"/>
  <c r="G100" i="31"/>
  <c r="G98" i="31"/>
  <c r="G86" i="31"/>
  <c r="G84" i="31"/>
  <c r="G101" i="31"/>
  <c r="G87" i="31"/>
  <c r="G89" i="31"/>
  <c r="G93" i="31"/>
  <c r="G103" i="31"/>
  <c r="G91" i="31"/>
  <c r="G105" i="31"/>
  <c r="G107" i="31"/>
  <c r="L189" i="25"/>
  <c r="L140" i="25"/>
  <c r="C143" i="29"/>
  <c r="C121" i="27"/>
  <c r="C116" i="27"/>
  <c r="C111" i="27"/>
  <c r="C99" i="27"/>
  <c r="K133" i="29"/>
  <c r="K102" i="27"/>
  <c r="K99" i="27"/>
  <c r="C130" i="25"/>
  <c r="C181" i="25"/>
  <c r="J149" i="28"/>
  <c r="J113" i="27"/>
  <c r="J146" i="28"/>
  <c r="J110" i="27"/>
  <c r="J107" i="27" s="1"/>
  <c r="N144" i="28"/>
  <c r="N108" i="27"/>
  <c r="B143" i="28"/>
  <c r="B121" i="27"/>
  <c r="B116" i="27"/>
  <c r="B111" i="27"/>
  <c r="F104" i="27"/>
  <c r="I159" i="27"/>
  <c r="I129" i="27"/>
  <c r="I156" i="27"/>
  <c r="I126" i="27"/>
  <c r="I149" i="29"/>
  <c r="I149" i="27"/>
  <c r="Q141" i="27"/>
  <c r="Q105" i="27"/>
  <c r="Q139" i="27"/>
  <c r="Q136" i="27"/>
  <c r="Q98" i="27"/>
  <c r="I133" i="29"/>
  <c r="I102" i="27"/>
  <c r="I99" i="27"/>
  <c r="K37" i="30"/>
  <c r="K174" i="6" s="1"/>
  <c r="K34" i="30"/>
  <c r="K35" i="30"/>
  <c r="E59" i="22"/>
  <c r="E112" i="6" s="1"/>
  <c r="E137" i="25"/>
  <c r="D128" i="27"/>
  <c r="D158" i="28"/>
  <c r="H126" i="27"/>
  <c r="H156" i="28"/>
  <c r="L124" i="27"/>
  <c r="L154" i="28"/>
  <c r="H149" i="28"/>
  <c r="H113" i="27"/>
  <c r="H146" i="28"/>
  <c r="H110" i="27"/>
  <c r="L144" i="28"/>
  <c r="L108" i="27"/>
  <c r="D104" i="27"/>
  <c r="P144" i="29"/>
  <c r="P108" i="29"/>
  <c r="G133" i="29"/>
  <c r="G102" i="27"/>
  <c r="G99" i="27"/>
  <c r="G96" i="27"/>
  <c r="J144" i="28"/>
  <c r="J108" i="27"/>
  <c r="C159" i="28"/>
  <c r="C129" i="28"/>
  <c r="O157" i="28"/>
  <c r="O127" i="28"/>
  <c r="C156" i="28"/>
  <c r="C126" i="28"/>
  <c r="G154" i="28"/>
  <c r="G124" i="28"/>
  <c r="G151" i="28"/>
  <c r="C149" i="28"/>
  <c r="C113" i="28"/>
  <c r="O147" i="28"/>
  <c r="O111" i="28"/>
  <c r="O107" i="28" s="1"/>
  <c r="C146" i="28"/>
  <c r="C110" i="28"/>
  <c r="G144" i="28"/>
  <c r="G108" i="28"/>
  <c r="K141" i="28"/>
  <c r="K139" i="28"/>
  <c r="G138" i="28"/>
  <c r="K136" i="28"/>
  <c r="O134" i="28"/>
  <c r="C97" i="28"/>
  <c r="C104" i="28"/>
  <c r="C99" i="28"/>
  <c r="I154" i="27"/>
  <c r="I151" i="29"/>
  <c r="I151" i="27"/>
  <c r="Q134" i="27"/>
  <c r="E133" i="29"/>
  <c r="E99" i="27"/>
  <c r="E96" i="27"/>
  <c r="D126" i="27"/>
  <c r="D123" i="27" s="1"/>
  <c r="D156" i="28"/>
  <c r="H124" i="27"/>
  <c r="H154" i="28"/>
  <c r="D149" i="28"/>
  <c r="D113" i="27"/>
  <c r="H144" i="28"/>
  <c r="H108" i="27"/>
  <c r="M157" i="28"/>
  <c r="M127" i="28"/>
  <c r="Q155" i="28"/>
  <c r="Q125" i="28"/>
  <c r="E154" i="28"/>
  <c r="E124" i="28"/>
  <c r="Q150" i="28"/>
  <c r="Q116" i="28"/>
  <c r="M147" i="28"/>
  <c r="M111" i="28"/>
  <c r="Q145" i="28"/>
  <c r="Q109" i="28"/>
  <c r="E144" i="28"/>
  <c r="E108" i="28"/>
  <c r="C133" i="29"/>
  <c r="C96" i="27"/>
  <c r="L127" i="28"/>
  <c r="L157" i="28"/>
  <c r="E134" i="25"/>
  <c r="J131" i="25"/>
  <c r="C64" i="26"/>
  <c r="G62" i="26"/>
  <c r="G98" i="27"/>
  <c r="F151" i="28"/>
  <c r="B149" i="28"/>
  <c r="B113" i="27"/>
  <c r="N147" i="28"/>
  <c r="B146" i="28"/>
  <c r="F144" i="28"/>
  <c r="F103" i="27"/>
  <c r="C105" i="28"/>
  <c r="C103" i="28"/>
  <c r="K98" i="28"/>
  <c r="K157" i="28"/>
  <c r="K127" i="28"/>
  <c r="O155" i="28"/>
  <c r="O125" i="28"/>
  <c r="C154" i="28"/>
  <c r="C124" i="28"/>
  <c r="C151" i="28"/>
  <c r="O150" i="28"/>
  <c r="O116" i="28"/>
  <c r="K147" i="28"/>
  <c r="K111" i="28"/>
  <c r="O145" i="28"/>
  <c r="O109" i="28"/>
  <c r="C144" i="28"/>
  <c r="C108" i="28"/>
  <c r="G141" i="28"/>
  <c r="G139" i="28"/>
  <c r="C138" i="28"/>
  <c r="G136" i="28"/>
  <c r="K134" i="28"/>
  <c r="F65" i="22"/>
  <c r="B173" i="23"/>
  <c r="B200" i="25"/>
  <c r="B196" i="25"/>
  <c r="J138" i="23"/>
  <c r="N187" i="25"/>
  <c r="E175" i="24"/>
  <c r="E173" i="24"/>
  <c r="Q202" i="24"/>
  <c r="E159" i="24"/>
  <c r="Q158" i="24"/>
  <c r="E157" i="24"/>
  <c r="I155" i="24"/>
  <c r="E151" i="24"/>
  <c r="I149" i="24"/>
  <c r="E148" i="24"/>
  <c r="I146" i="24"/>
  <c r="M144" i="24"/>
  <c r="E139" i="24"/>
  <c r="M138" i="24"/>
  <c r="E135" i="24"/>
  <c r="E132" i="24"/>
  <c r="I130" i="24"/>
  <c r="L192" i="25"/>
  <c r="D175" i="25"/>
  <c r="C171" i="25"/>
  <c r="Q133" i="25"/>
  <c r="I131" i="25"/>
  <c r="B64" i="26"/>
  <c r="E98" i="27"/>
  <c r="M157" i="27"/>
  <c r="Q150" i="29"/>
  <c r="Q150" i="27"/>
  <c r="E103" i="27"/>
  <c r="E138" i="29"/>
  <c r="E100" i="27"/>
  <c r="J127" i="28"/>
  <c r="J111" i="28"/>
  <c r="E126" i="29"/>
  <c r="E156" i="29"/>
  <c r="D206" i="21"/>
  <c r="D204" i="21"/>
  <c r="D200" i="21"/>
  <c r="N192" i="24"/>
  <c r="F135" i="24"/>
  <c r="K192" i="25"/>
  <c r="C175" i="25"/>
  <c r="O133" i="25"/>
  <c r="Q148" i="27"/>
  <c r="Q149" i="27"/>
  <c r="Q151" i="27"/>
  <c r="D110" i="27"/>
  <c r="D107" i="27" s="1"/>
  <c r="C98" i="27"/>
  <c r="P125" i="27"/>
  <c r="P150" i="28"/>
  <c r="L147" i="28"/>
  <c r="P145" i="28"/>
  <c r="D144" i="28"/>
  <c r="D108" i="27"/>
  <c r="D103" i="27"/>
  <c r="I98" i="28"/>
  <c r="I157" i="28"/>
  <c r="I127" i="28"/>
  <c r="M155" i="28"/>
  <c r="M125" i="28"/>
  <c r="M150" i="28"/>
  <c r="M116" i="28"/>
  <c r="I147" i="28"/>
  <c r="I111" i="28"/>
  <c r="M145" i="28"/>
  <c r="M109" i="28"/>
  <c r="Q119" i="28"/>
  <c r="Q114" i="28"/>
  <c r="Q121" i="28"/>
  <c r="E141" i="28"/>
  <c r="E139" i="28"/>
  <c r="Q137" i="28"/>
  <c r="E136" i="28"/>
  <c r="I134" i="28"/>
  <c r="P174" i="23"/>
  <c r="L158" i="23"/>
  <c r="D155" i="23"/>
  <c r="D149" i="23"/>
  <c r="D146" i="23"/>
  <c r="H144" i="23"/>
  <c r="H138" i="23"/>
  <c r="D130" i="23"/>
  <c r="B159" i="24"/>
  <c r="C159" i="24"/>
  <c r="O158" i="24"/>
  <c r="C157" i="24"/>
  <c r="G155" i="24"/>
  <c r="C151" i="24"/>
  <c r="G149" i="24"/>
  <c r="C148" i="24"/>
  <c r="G146" i="24"/>
  <c r="K144" i="24"/>
  <c r="C139" i="24"/>
  <c r="K138" i="24"/>
  <c r="C135" i="24"/>
  <c r="C132" i="24"/>
  <c r="G130" i="24"/>
  <c r="H194" i="25"/>
  <c r="J192" i="25"/>
  <c r="N133" i="25"/>
  <c r="P63" i="26"/>
  <c r="M159" i="27"/>
  <c r="C114" i="27"/>
  <c r="C108" i="27"/>
  <c r="C103" i="27"/>
  <c r="C100" i="27"/>
  <c r="K96" i="27"/>
  <c r="H159" i="28"/>
  <c r="H127" i="28"/>
  <c r="H157" i="28"/>
  <c r="L125" i="28"/>
  <c r="L155" i="28"/>
  <c r="P119" i="28"/>
  <c r="P114" i="28"/>
  <c r="P121" i="28"/>
  <c r="P107" i="28" s="1"/>
  <c r="G154" i="29"/>
  <c r="G124" i="29"/>
  <c r="I192" i="25"/>
  <c r="G144" i="25"/>
  <c r="M133" i="25"/>
  <c r="C76" i="26"/>
  <c r="C173" i="6" s="1"/>
  <c r="O63" i="26"/>
  <c r="C62" i="26"/>
  <c r="E159" i="27"/>
  <c r="B114" i="27"/>
  <c r="B110" i="27"/>
  <c r="B151" i="28"/>
  <c r="B119" i="27"/>
  <c r="B144" i="28"/>
  <c r="B108" i="27"/>
  <c r="B103" i="27"/>
  <c r="D159" i="28"/>
  <c r="G100" i="28"/>
  <c r="G98" i="28"/>
  <c r="G157" i="28"/>
  <c r="G127" i="28"/>
  <c r="K155" i="28"/>
  <c r="K125" i="28"/>
  <c r="K150" i="28"/>
  <c r="K116" i="28"/>
  <c r="G147" i="28"/>
  <c r="G111" i="28"/>
  <c r="K145" i="28"/>
  <c r="K109" i="28"/>
  <c r="O140" i="28"/>
  <c r="O102" i="28"/>
  <c r="C139" i="28"/>
  <c r="C101" i="28"/>
  <c r="N66" i="22"/>
  <c r="B65" i="22"/>
  <c r="B169" i="23"/>
  <c r="N198" i="25"/>
  <c r="F138" i="23"/>
  <c r="B130" i="23"/>
  <c r="E171" i="24"/>
  <c r="E169" i="24"/>
  <c r="E166" i="24"/>
  <c r="M158" i="24"/>
  <c r="Q156" i="24"/>
  <c r="E155" i="24"/>
  <c r="Q152" i="24"/>
  <c r="Q150" i="24"/>
  <c r="E149" i="24"/>
  <c r="Q147" i="24"/>
  <c r="E146" i="24"/>
  <c r="I144" i="24"/>
  <c r="M140" i="24"/>
  <c r="I138" i="24"/>
  <c r="M136" i="24"/>
  <c r="M133" i="24"/>
  <c r="E130" i="24"/>
  <c r="H192" i="25"/>
  <c r="F144" i="25"/>
  <c r="K133" i="25"/>
  <c r="M158" i="27"/>
  <c r="C120" i="27"/>
  <c r="I157" i="27"/>
  <c r="M125" i="27"/>
  <c r="M155" i="27"/>
  <c r="Q153" i="29"/>
  <c r="Q129" i="27"/>
  <c r="Q140" i="29"/>
  <c r="Q102" i="27"/>
  <c r="Q137" i="27"/>
  <c r="Q99" i="27"/>
  <c r="I96" i="27"/>
  <c r="J125" i="28"/>
  <c r="J123" i="28" s="1"/>
  <c r="J116" i="28"/>
  <c r="J109" i="28"/>
  <c r="E70" i="22"/>
  <c r="M204" i="23"/>
  <c r="B197" i="25"/>
  <c r="E194" i="25"/>
  <c r="D144" i="25"/>
  <c r="J133" i="25"/>
  <c r="Q147" i="27"/>
  <c r="B120" i="27"/>
  <c r="K97" i="27"/>
  <c r="H147" i="28"/>
  <c r="H111" i="27"/>
  <c r="P143" i="28"/>
  <c r="P112" i="27"/>
  <c r="P115" i="27"/>
  <c r="P110" i="27"/>
  <c r="P113" i="27"/>
  <c r="E100" i="28"/>
  <c r="Q158" i="28"/>
  <c r="Q128" i="28"/>
  <c r="E157" i="28"/>
  <c r="E127" i="28"/>
  <c r="I155" i="28"/>
  <c r="I125" i="28"/>
  <c r="I150" i="28"/>
  <c r="I116" i="28"/>
  <c r="Q148" i="28"/>
  <c r="Q112" i="28"/>
  <c r="E147" i="28"/>
  <c r="E111" i="28"/>
  <c r="I145" i="28"/>
  <c r="I109" i="28"/>
  <c r="M140" i="28"/>
  <c r="M102" i="28"/>
  <c r="K207" i="21"/>
  <c r="K201" i="21"/>
  <c r="D70" i="22"/>
  <c r="H68" i="22"/>
  <c r="L174" i="23"/>
  <c r="P170" i="23"/>
  <c r="H158" i="23"/>
  <c r="L156" i="23"/>
  <c r="L152" i="23"/>
  <c r="L147" i="23"/>
  <c r="D144" i="23"/>
  <c r="H140" i="23"/>
  <c r="D138" i="23"/>
  <c r="H133" i="23"/>
  <c r="P168" i="24"/>
  <c r="B155" i="24"/>
  <c r="B148" i="24"/>
  <c r="K158" i="24"/>
  <c r="O156" i="24"/>
  <c r="C155" i="24"/>
  <c r="O152" i="24"/>
  <c r="O150" i="24"/>
  <c r="C149" i="24"/>
  <c r="O147" i="24"/>
  <c r="C146" i="24"/>
  <c r="C143" i="24" s="1"/>
  <c r="G144" i="24"/>
  <c r="K140" i="24"/>
  <c r="G138" i="24"/>
  <c r="K136" i="24"/>
  <c r="K133" i="24"/>
  <c r="O131" i="24"/>
  <c r="C130" i="24"/>
  <c r="E196" i="25"/>
  <c r="L164" i="25"/>
  <c r="C144" i="25"/>
  <c r="I133" i="25"/>
  <c r="P119" i="27"/>
  <c r="E102" i="27"/>
  <c r="I97" i="27"/>
  <c r="D154" i="28"/>
  <c r="D127" i="28"/>
  <c r="D123" i="28" s="1"/>
  <c r="D157" i="28"/>
  <c r="H125" i="28"/>
  <c r="H155" i="28"/>
  <c r="C154" i="29"/>
  <c r="C124" i="29"/>
  <c r="C123" i="29" s="1"/>
  <c r="C70" i="22"/>
  <c r="G130" i="23"/>
  <c r="Q195" i="25"/>
  <c r="E192" i="25"/>
  <c r="H164" i="25"/>
  <c r="B144" i="25"/>
  <c r="E133" i="25"/>
  <c r="Q146" i="27"/>
  <c r="C127" i="27"/>
  <c r="P116" i="27"/>
  <c r="L109" i="27"/>
  <c r="C102" i="28"/>
  <c r="C100" i="28"/>
  <c r="C98" i="28"/>
  <c r="C96" i="28"/>
  <c r="C95" i="28" s="1"/>
  <c r="K140" i="28"/>
  <c r="K102" i="28"/>
  <c r="N125" i="29"/>
  <c r="N155" i="29"/>
  <c r="J66" i="22"/>
  <c r="N64" i="22"/>
  <c r="J174" i="23"/>
  <c r="N170" i="23"/>
  <c r="B138" i="23"/>
  <c r="M172" i="24"/>
  <c r="Q170" i="24"/>
  <c r="Q168" i="24"/>
  <c r="M167" i="24"/>
  <c r="Q165" i="24"/>
  <c r="E164" i="24"/>
  <c r="I74" i="22"/>
  <c r="I158" i="24"/>
  <c r="M156" i="24"/>
  <c r="Q154" i="24"/>
  <c r="M152" i="24"/>
  <c r="M143" i="24" s="1"/>
  <c r="M150" i="24"/>
  <c r="M147" i="24"/>
  <c r="Q145" i="24"/>
  <c r="E144" i="24"/>
  <c r="I140" i="24"/>
  <c r="E138" i="24"/>
  <c r="I136" i="24"/>
  <c r="I133" i="24"/>
  <c r="M131" i="24"/>
  <c r="F211" i="25"/>
  <c r="P195" i="25"/>
  <c r="B194" i="25"/>
  <c r="E141" i="25"/>
  <c r="Q145" i="27"/>
  <c r="Q126" i="27"/>
  <c r="Q123" i="27" s="1"/>
  <c r="N119" i="27"/>
  <c r="Q101" i="27"/>
  <c r="E97" i="27"/>
  <c r="E157" i="27"/>
  <c r="J72" i="26"/>
  <c r="I147" i="29"/>
  <c r="I111" i="29"/>
  <c r="Q113" i="29"/>
  <c r="Q119" i="29"/>
  <c r="Q120" i="29"/>
  <c r="Q117" i="29"/>
  <c r="Q112" i="29"/>
  <c r="E105" i="29"/>
  <c r="E141" i="29"/>
  <c r="K104" i="32"/>
  <c r="K98" i="32"/>
  <c r="E50" i="35"/>
  <c r="Q199" i="23"/>
  <c r="O195" i="25"/>
  <c r="Q193" i="25"/>
  <c r="G184" i="25"/>
  <c r="Q140" i="25"/>
  <c r="L119" i="27"/>
  <c r="N116" i="27"/>
  <c r="I140" i="28"/>
  <c r="I102" i="28"/>
  <c r="Q96" i="28"/>
  <c r="Q103" i="28"/>
  <c r="Q98" i="28"/>
  <c r="Q105" i="28"/>
  <c r="Q100" i="28"/>
  <c r="J157" i="29"/>
  <c r="G207" i="21"/>
  <c r="K203" i="21"/>
  <c r="G201" i="21"/>
  <c r="B77" i="22"/>
  <c r="B168" i="6" s="1"/>
  <c r="P69" i="22"/>
  <c r="H174" i="23"/>
  <c r="L170" i="23"/>
  <c r="P163" i="23"/>
  <c r="D158" i="23"/>
  <c r="H156" i="23"/>
  <c r="H152" i="23"/>
  <c r="H147" i="23"/>
  <c r="L145" i="23"/>
  <c r="D140" i="23"/>
  <c r="P137" i="23"/>
  <c r="D133" i="23"/>
  <c r="H131" i="23"/>
  <c r="B151" i="24"/>
  <c r="G158" i="24"/>
  <c r="K156" i="24"/>
  <c r="O154" i="24"/>
  <c r="K152" i="24"/>
  <c r="K150" i="24"/>
  <c r="K147" i="24"/>
  <c r="O145" i="24"/>
  <c r="C144" i="24"/>
  <c r="G140" i="24"/>
  <c r="C138" i="24"/>
  <c r="G136" i="24"/>
  <c r="G133" i="24"/>
  <c r="K131" i="24"/>
  <c r="I204" i="25"/>
  <c r="N195" i="25"/>
  <c r="F184" i="25"/>
  <c r="N140" i="25"/>
  <c r="Q144" i="27"/>
  <c r="Q96" i="27"/>
  <c r="P96" i="28"/>
  <c r="P103" i="28"/>
  <c r="P98" i="28"/>
  <c r="P105" i="28"/>
  <c r="P100" i="28"/>
  <c r="I157" i="29"/>
  <c r="O69" i="22"/>
  <c r="K181" i="23"/>
  <c r="M195" i="25"/>
  <c r="O193" i="25"/>
  <c r="J68" i="26"/>
  <c r="P66" i="26"/>
  <c r="J119" i="27"/>
  <c r="K119" i="28"/>
  <c r="C111" i="28"/>
  <c r="K108" i="28"/>
  <c r="O99" i="28"/>
  <c r="O97" i="28"/>
  <c r="D34" i="34"/>
  <c r="D35" i="34"/>
  <c r="Q89" i="31"/>
  <c r="E56" i="35"/>
  <c r="L35" i="30"/>
  <c r="E106" i="33"/>
  <c r="E100" i="33"/>
  <c r="I65" i="35"/>
  <c r="I80" i="37"/>
  <c r="H51" i="37"/>
  <c r="H50" i="37" s="1"/>
  <c r="H72" i="37"/>
  <c r="C53" i="37"/>
  <c r="C74" i="37"/>
  <c r="L103" i="29"/>
  <c r="H35" i="30"/>
  <c r="C100" i="33"/>
  <c r="C90" i="33"/>
  <c r="C104" i="33"/>
  <c r="J67" i="37"/>
  <c r="J82" i="37"/>
  <c r="M54" i="37"/>
  <c r="M75" i="37"/>
  <c r="Q73" i="37"/>
  <c r="Q52" i="37"/>
  <c r="E51" i="37"/>
  <c r="E72" i="37"/>
  <c r="E93" i="33"/>
  <c r="L54" i="37"/>
  <c r="L75" i="37"/>
  <c r="P73" i="37"/>
  <c r="P52" i="37"/>
  <c r="D51" i="37"/>
  <c r="D72" i="37"/>
  <c r="K108" i="32"/>
  <c r="K92" i="32"/>
  <c r="K87" i="32"/>
  <c r="D99" i="33"/>
  <c r="D93" i="33"/>
  <c r="D88" i="33"/>
  <c r="J66" i="36"/>
  <c r="Q75" i="48"/>
  <c r="Q58" i="47"/>
  <c r="M53" i="47"/>
  <c r="M70" i="48"/>
  <c r="Q57" i="47"/>
  <c r="Q68" i="48"/>
  <c r="Q54" i="47"/>
  <c r="Q55" i="47"/>
  <c r="Q61" i="47"/>
  <c r="Q56" i="47"/>
  <c r="Q52" i="47"/>
  <c r="Q62" i="47"/>
  <c r="D117" i="29"/>
  <c r="Q59" i="35"/>
  <c r="Q76" i="37"/>
  <c r="Q37" i="30"/>
  <c r="Q174" i="6" s="1"/>
  <c r="Q102" i="32"/>
  <c r="Q90" i="32"/>
  <c r="Q104" i="32"/>
  <c r="Q85" i="32"/>
  <c r="Q92" i="32"/>
  <c r="Q106" i="32"/>
  <c r="D37" i="34"/>
  <c r="D175" i="6" s="1"/>
  <c r="B80" i="36"/>
  <c r="B80" i="35"/>
  <c r="Q71" i="37"/>
  <c r="D87" i="44"/>
  <c r="D87" i="43"/>
  <c r="L86" i="44"/>
  <c r="L86" i="43"/>
  <c r="L65" i="43"/>
  <c r="L83" i="43"/>
  <c r="B113" i="29"/>
  <c r="F103" i="29"/>
  <c r="P36" i="30"/>
  <c r="P90" i="32"/>
  <c r="P104" i="32"/>
  <c r="P92" i="32"/>
  <c r="P106" i="32"/>
  <c r="P87" i="32"/>
  <c r="P94" i="32"/>
  <c r="P101" i="32"/>
  <c r="P108" i="32"/>
  <c r="E88" i="33"/>
  <c r="E89" i="33"/>
  <c r="K85" i="32"/>
  <c r="O90" i="32"/>
  <c r="O104" i="32"/>
  <c r="O92" i="32"/>
  <c r="O106" i="32"/>
  <c r="O87" i="32"/>
  <c r="O94" i="32"/>
  <c r="O101" i="32"/>
  <c r="O108" i="32"/>
  <c r="D89" i="33"/>
  <c r="P75" i="37"/>
  <c r="J85" i="31"/>
  <c r="J92" i="31"/>
  <c r="J106" i="31"/>
  <c r="N90" i="32"/>
  <c r="N104" i="32"/>
  <c r="N92" i="32"/>
  <c r="N106" i="32"/>
  <c r="C89" i="33"/>
  <c r="C86" i="33"/>
  <c r="C115" i="33"/>
  <c r="I112" i="33"/>
  <c r="I85" i="31"/>
  <c r="I92" i="31"/>
  <c r="I106" i="31"/>
  <c r="M90" i="32"/>
  <c r="M104" i="32"/>
  <c r="M92" i="32"/>
  <c r="M106" i="32"/>
  <c r="M87" i="32"/>
  <c r="M94" i="32"/>
  <c r="M101" i="32"/>
  <c r="M108" i="32"/>
  <c r="M63" i="35"/>
  <c r="D53" i="37"/>
  <c r="L36" i="30"/>
  <c r="L106" i="32"/>
  <c r="L94" i="32"/>
  <c r="L101" i="32"/>
  <c r="L89" i="32"/>
  <c r="L96" i="32"/>
  <c r="L103" i="32"/>
  <c r="Q85" i="33"/>
  <c r="Q83" i="33" s="1"/>
  <c r="Q114" i="33"/>
  <c r="B101" i="52"/>
  <c r="B78" i="52"/>
  <c r="N76" i="52"/>
  <c r="N99" i="52"/>
  <c r="B75" i="52"/>
  <c r="B98" i="52"/>
  <c r="F73" i="52"/>
  <c r="F96" i="52"/>
  <c r="B78" i="22"/>
  <c r="B169" i="6" s="1"/>
  <c r="O159" i="28"/>
  <c r="K158" i="28"/>
  <c r="O156" i="28"/>
  <c r="C155" i="28"/>
  <c r="C150" i="28"/>
  <c r="O149" i="28"/>
  <c r="K148" i="28"/>
  <c r="O146" i="28"/>
  <c r="C145" i="28"/>
  <c r="G140" i="28"/>
  <c r="G137" i="28"/>
  <c r="K135" i="28"/>
  <c r="M154" i="29"/>
  <c r="I126" i="29"/>
  <c r="I123" i="29" s="1"/>
  <c r="P111" i="29"/>
  <c r="J84" i="31"/>
  <c r="J99" i="31"/>
  <c r="F87" i="31"/>
  <c r="F94" i="31"/>
  <c r="F101" i="31"/>
  <c r="P98" i="32"/>
  <c r="N95" i="32"/>
  <c r="N99" i="32"/>
  <c r="B98" i="32"/>
  <c r="J36" i="30"/>
  <c r="J106" i="32"/>
  <c r="J94" i="32"/>
  <c r="J101" i="32"/>
  <c r="G115" i="33"/>
  <c r="G35" i="34"/>
  <c r="P34" i="34"/>
  <c r="B73" i="35"/>
  <c r="Q54" i="36"/>
  <c r="N153" i="28"/>
  <c r="J150" i="28"/>
  <c r="F147" i="28"/>
  <c r="J145" i="28"/>
  <c r="N143" i="28"/>
  <c r="F157" i="29"/>
  <c r="K154" i="29"/>
  <c r="G126" i="29"/>
  <c r="O111" i="29"/>
  <c r="J37" i="30"/>
  <c r="J174" i="6" s="1"/>
  <c r="I37" i="30"/>
  <c r="I174" i="6" s="1"/>
  <c r="C35" i="30"/>
  <c r="I84" i="31"/>
  <c r="I99" i="31"/>
  <c r="E120" i="33"/>
  <c r="E112" i="33"/>
  <c r="E87" i="31"/>
  <c r="E94" i="31"/>
  <c r="E101" i="31"/>
  <c r="O98" i="32"/>
  <c r="M95" i="32"/>
  <c r="M99" i="32"/>
  <c r="I106" i="32"/>
  <c r="I94" i="32"/>
  <c r="I101" i="32"/>
  <c r="I89" i="32"/>
  <c r="I96" i="32"/>
  <c r="I103" i="32"/>
  <c r="E115" i="33"/>
  <c r="C35" i="34"/>
  <c r="H82" i="37"/>
  <c r="G72" i="37"/>
  <c r="M66" i="37"/>
  <c r="M81" i="37"/>
  <c r="I79" i="37"/>
  <c r="I62" i="37"/>
  <c r="Q77" i="37"/>
  <c r="Q56" i="37"/>
  <c r="Q53" i="37"/>
  <c r="Q74" i="37"/>
  <c r="E52" i="37"/>
  <c r="E73" i="37"/>
  <c r="I65" i="37"/>
  <c r="I56" i="37"/>
  <c r="I63" i="37"/>
  <c r="I71" i="37"/>
  <c r="I57" i="37"/>
  <c r="I55" i="37"/>
  <c r="K63" i="26"/>
  <c r="I155" i="27"/>
  <c r="Q135" i="27"/>
  <c r="M159" i="28"/>
  <c r="I158" i="28"/>
  <c r="M156" i="28"/>
  <c r="Q154" i="28"/>
  <c r="Q151" i="28"/>
  <c r="M149" i="28"/>
  <c r="I148" i="28"/>
  <c r="M146" i="28"/>
  <c r="Q144" i="28"/>
  <c r="E140" i="28"/>
  <c r="Q138" i="28"/>
  <c r="E137" i="28"/>
  <c r="I135" i="28"/>
  <c r="M111" i="29"/>
  <c r="J86" i="31"/>
  <c r="H84" i="31"/>
  <c r="H88" i="31"/>
  <c r="N98" i="32"/>
  <c r="L95" i="32"/>
  <c r="L99" i="32"/>
  <c r="H101" i="32"/>
  <c r="H89" i="32"/>
  <c r="H103" i="32"/>
  <c r="H84" i="32"/>
  <c r="H91" i="32"/>
  <c r="H105" i="32"/>
  <c r="N34" i="34"/>
  <c r="Q58" i="35"/>
  <c r="G67" i="41"/>
  <c r="G82" i="41"/>
  <c r="K54" i="41"/>
  <c r="K75" i="41"/>
  <c r="O52" i="41"/>
  <c r="O73" i="41"/>
  <c r="C72" i="41"/>
  <c r="C51" i="41"/>
  <c r="C50" i="41" s="1"/>
  <c r="O76" i="26"/>
  <c r="O173" i="6" s="1"/>
  <c r="P128" i="27"/>
  <c r="D127" i="27"/>
  <c r="H125" i="27"/>
  <c r="P148" i="28"/>
  <c r="D147" i="28"/>
  <c r="H145" i="28"/>
  <c r="L143" i="28"/>
  <c r="K111" i="29"/>
  <c r="O108" i="29"/>
  <c r="I86" i="31"/>
  <c r="G99" i="31"/>
  <c r="C120" i="33"/>
  <c r="C97" i="31"/>
  <c r="G95" i="31"/>
  <c r="G119" i="33"/>
  <c r="K118" i="33"/>
  <c r="G117" i="33"/>
  <c r="G88" i="31"/>
  <c r="C112" i="33"/>
  <c r="C90" i="31"/>
  <c r="C104" i="31"/>
  <c r="C92" i="31"/>
  <c r="C106" i="31"/>
  <c r="C87" i="31"/>
  <c r="C94" i="31"/>
  <c r="C101" i="31"/>
  <c r="C108" i="31"/>
  <c r="M98" i="32"/>
  <c r="Q87" i="32"/>
  <c r="Q84" i="32"/>
  <c r="K99" i="32"/>
  <c r="G101" i="32"/>
  <c r="G89" i="32"/>
  <c r="G103" i="32"/>
  <c r="G84" i="32"/>
  <c r="G91" i="32"/>
  <c r="G105" i="32"/>
  <c r="D106" i="33"/>
  <c r="D94" i="33"/>
  <c r="Q59" i="47"/>
  <c r="C58" i="26"/>
  <c r="C56" i="26" s="1"/>
  <c r="C115" i="6" s="1"/>
  <c r="L156" i="28"/>
  <c r="K159" i="28"/>
  <c r="G158" i="28"/>
  <c r="K156" i="28"/>
  <c r="O154" i="28"/>
  <c r="O151" i="28"/>
  <c r="K149" i="28"/>
  <c r="G148" i="28"/>
  <c r="K146" i="28"/>
  <c r="O144" i="28"/>
  <c r="C140" i="28"/>
  <c r="O138" i="28"/>
  <c r="C137" i="28"/>
  <c r="G135" i="28"/>
  <c r="E154" i="29"/>
  <c r="C120" i="29"/>
  <c r="M108" i="29"/>
  <c r="M107" i="29" s="1"/>
  <c r="D114" i="29"/>
  <c r="J98" i="31"/>
  <c r="M88" i="31"/>
  <c r="M83" i="31" s="1"/>
  <c r="H86" i="31"/>
  <c r="B120" i="31"/>
  <c r="B89" i="31"/>
  <c r="B96" i="31"/>
  <c r="B103" i="31"/>
  <c r="N87" i="32"/>
  <c r="P84" i="32"/>
  <c r="F36" i="30"/>
  <c r="F101" i="32"/>
  <c r="F83" i="32" s="1"/>
  <c r="F89" i="32"/>
  <c r="F103" i="32"/>
  <c r="L34" i="34"/>
  <c r="J66" i="37"/>
  <c r="J81" i="37"/>
  <c r="N74" i="37"/>
  <c r="N53" i="37"/>
  <c r="M67" i="44"/>
  <c r="M85" i="44"/>
  <c r="E64" i="44"/>
  <c r="E82" i="44"/>
  <c r="J153" i="28"/>
  <c r="F150" i="28"/>
  <c r="N148" i="28"/>
  <c r="B147" i="28"/>
  <c r="F145" i="28"/>
  <c r="J143" i="28"/>
  <c r="B99" i="28"/>
  <c r="K108" i="29"/>
  <c r="E37" i="30"/>
  <c r="E174" i="6" s="1"/>
  <c r="J104" i="31"/>
  <c r="J100" i="31"/>
  <c r="I98" i="31"/>
  <c r="E119" i="33"/>
  <c r="E117" i="33"/>
  <c r="B93" i="32"/>
  <c r="O84" i="32"/>
  <c r="E101" i="32"/>
  <c r="E89" i="32"/>
  <c r="E103" i="32"/>
  <c r="E84" i="32"/>
  <c r="E91" i="32"/>
  <c r="E105" i="32"/>
  <c r="K34" i="34"/>
  <c r="E35" i="34"/>
  <c r="L67" i="37"/>
  <c r="L68" i="26"/>
  <c r="G63" i="26"/>
  <c r="Q117" i="27"/>
  <c r="Q110" i="27"/>
  <c r="I159" i="28"/>
  <c r="E158" i="28"/>
  <c r="I156" i="28"/>
  <c r="M154" i="28"/>
  <c r="M151" i="28"/>
  <c r="I149" i="28"/>
  <c r="E148" i="28"/>
  <c r="I146" i="28"/>
  <c r="M144" i="28"/>
  <c r="Q141" i="28"/>
  <c r="Q139" i="28"/>
  <c r="M138" i="28"/>
  <c r="Q136" i="28"/>
  <c r="E135" i="28"/>
  <c r="B149" i="29"/>
  <c r="I108" i="29"/>
  <c r="B114" i="29"/>
  <c r="I104" i="31"/>
  <c r="J102" i="31"/>
  <c r="I100" i="31"/>
  <c r="H98" i="31"/>
  <c r="J96" i="31"/>
  <c r="J90" i="31"/>
  <c r="J88" i="31"/>
  <c r="Q103" i="32"/>
  <c r="Q100" i="32"/>
  <c r="J34" i="34"/>
  <c r="Q65" i="35"/>
  <c r="Q51" i="35"/>
  <c r="Q50" i="35" s="1"/>
  <c r="K67" i="37"/>
  <c r="D37" i="38"/>
  <c r="D176" i="6" s="1"/>
  <c r="O74" i="26"/>
  <c r="O171" i="6" s="1"/>
  <c r="P129" i="27"/>
  <c r="P126" i="27"/>
  <c r="D150" i="28"/>
  <c r="P149" i="28"/>
  <c r="L148" i="28"/>
  <c r="P146" i="28"/>
  <c r="D145" i="28"/>
  <c r="H143" i="28"/>
  <c r="P133" i="28"/>
  <c r="H108" i="29"/>
  <c r="M128" i="29"/>
  <c r="H104" i="31"/>
  <c r="I102" i="31"/>
  <c r="H100" i="31"/>
  <c r="I96" i="31"/>
  <c r="J94" i="31"/>
  <c r="H92" i="31"/>
  <c r="I90" i="31"/>
  <c r="I88" i="31"/>
  <c r="C119" i="33"/>
  <c r="G118" i="33"/>
  <c r="C117" i="33"/>
  <c r="I120" i="32"/>
  <c r="P100" i="32"/>
  <c r="B90" i="32"/>
  <c r="M84" i="32"/>
  <c r="J57" i="36"/>
  <c r="J54" i="36"/>
  <c r="I67" i="37"/>
  <c r="G69" i="45"/>
  <c r="G87" i="45"/>
  <c r="O68" i="45"/>
  <c r="O86" i="45"/>
  <c r="O83" i="45"/>
  <c r="O65" i="45"/>
  <c r="C82" i="45"/>
  <c r="C64" i="45"/>
  <c r="G68" i="45"/>
  <c r="G73" i="45"/>
  <c r="G80" i="45"/>
  <c r="G71" i="45"/>
  <c r="G67" i="45"/>
  <c r="G159" i="28"/>
  <c r="C158" i="28"/>
  <c r="G156" i="28"/>
  <c r="K154" i="28"/>
  <c r="K151" i="28"/>
  <c r="G149" i="28"/>
  <c r="C148" i="28"/>
  <c r="G146" i="28"/>
  <c r="K144" i="28"/>
  <c r="O141" i="28"/>
  <c r="O139" i="28"/>
  <c r="K138" i="28"/>
  <c r="O136" i="28"/>
  <c r="C135" i="28"/>
  <c r="G144" i="29"/>
  <c r="D120" i="29"/>
  <c r="N36" i="30"/>
  <c r="H102" i="31"/>
  <c r="I94" i="31"/>
  <c r="M117" i="32"/>
  <c r="O103" i="32"/>
  <c r="O100" i="32"/>
  <c r="Q89" i="32"/>
  <c r="Q86" i="32"/>
  <c r="L84" i="32"/>
  <c r="B36" i="30"/>
  <c r="B89" i="32"/>
  <c r="B103" i="32"/>
  <c r="B91" i="32"/>
  <c r="B105" i="32"/>
  <c r="C52" i="35"/>
  <c r="C50" i="35" s="1"/>
  <c r="C59" i="35"/>
  <c r="J104" i="27"/>
  <c r="B104" i="28"/>
  <c r="J156" i="29"/>
  <c r="E144" i="29"/>
  <c r="Q122" i="33"/>
  <c r="E118" i="33"/>
  <c r="N103" i="32"/>
  <c r="N100" i="32"/>
  <c r="P89" i="32"/>
  <c r="P86" i="32"/>
  <c r="M56" i="35"/>
  <c r="D61" i="36"/>
  <c r="F58" i="22"/>
  <c r="F111" i="6" s="1"/>
  <c r="O64" i="26"/>
  <c r="C63" i="26"/>
  <c r="Q128" i="27"/>
  <c r="I125" i="27"/>
  <c r="I123" i="27" s="1"/>
  <c r="Q115" i="27"/>
  <c r="M110" i="27"/>
  <c r="Q108" i="27"/>
  <c r="E159" i="28"/>
  <c r="Q157" i="28"/>
  <c r="E156" i="28"/>
  <c r="I154" i="28"/>
  <c r="I151" i="28"/>
  <c r="E149" i="28"/>
  <c r="Q147" i="28"/>
  <c r="E146" i="28"/>
  <c r="I144" i="28"/>
  <c r="M141" i="28"/>
  <c r="M139" i="28"/>
  <c r="I138" i="28"/>
  <c r="M136" i="28"/>
  <c r="Q134" i="28"/>
  <c r="C144" i="29"/>
  <c r="B120" i="29"/>
  <c r="I112" i="32"/>
  <c r="M103" i="32"/>
  <c r="M100" i="32"/>
  <c r="O89" i="32"/>
  <c r="O86" i="32"/>
  <c r="F34" i="34"/>
  <c r="F35" i="34"/>
  <c r="M65" i="35"/>
  <c r="Q61" i="35"/>
  <c r="M51" i="35"/>
  <c r="G76" i="26"/>
  <c r="G173" i="6" s="1"/>
  <c r="G125" i="27"/>
  <c r="P124" i="27"/>
  <c r="H104" i="27"/>
  <c r="Q141" i="29"/>
  <c r="O122" i="33"/>
  <c r="O121" i="33"/>
  <c r="O98" i="31"/>
  <c r="C118" i="33"/>
  <c r="Q108" i="32"/>
  <c r="N89" i="32"/>
  <c r="N86" i="32"/>
  <c r="P61" i="35"/>
  <c r="J66" i="41"/>
  <c r="J81" i="41"/>
  <c r="K90" i="44"/>
  <c r="K76" i="43"/>
  <c r="K88" i="44"/>
  <c r="K70" i="43"/>
  <c r="O82" i="44"/>
  <c r="O64" i="43"/>
  <c r="C81" i="44"/>
  <c r="C63" i="43"/>
  <c r="N84" i="45"/>
  <c r="N66" i="45"/>
  <c r="B83" i="45"/>
  <c r="B65" i="45"/>
  <c r="F81" i="45"/>
  <c r="F63" i="45"/>
  <c r="F62" i="45" s="1"/>
  <c r="M53" i="41"/>
  <c r="M74" i="41"/>
  <c r="Q51" i="41"/>
  <c r="Q72" i="41"/>
  <c r="O34" i="42"/>
  <c r="O37" i="42"/>
  <c r="O177" i="6" s="1"/>
  <c r="M84" i="45"/>
  <c r="M66" i="45"/>
  <c r="M62" i="45" s="1"/>
  <c r="Q82" i="45"/>
  <c r="Q64" i="45"/>
  <c r="E81" i="45"/>
  <c r="E63" i="45"/>
  <c r="C61" i="47"/>
  <c r="C55" i="47"/>
  <c r="C52" i="47"/>
  <c r="C68" i="49"/>
  <c r="P55" i="48"/>
  <c r="P53" i="48"/>
  <c r="P57" i="48"/>
  <c r="P54" i="48"/>
  <c r="N34" i="42"/>
  <c r="N37" i="42"/>
  <c r="N177" i="6" s="1"/>
  <c r="N76" i="45"/>
  <c r="L84" i="45"/>
  <c r="L66" i="45"/>
  <c r="P82" i="45"/>
  <c r="P64" i="45"/>
  <c r="D81" i="45"/>
  <c r="D63" i="45"/>
  <c r="M67" i="39"/>
  <c r="M61" i="39"/>
  <c r="M34" i="42"/>
  <c r="M37" i="42"/>
  <c r="M177" i="6" s="1"/>
  <c r="D72" i="43"/>
  <c r="L64" i="43"/>
  <c r="L82" i="43"/>
  <c r="K84" i="45"/>
  <c r="K66" i="45"/>
  <c r="O82" i="45"/>
  <c r="O64" i="45"/>
  <c r="C81" i="45"/>
  <c r="C63" i="45"/>
  <c r="J100" i="52"/>
  <c r="J77" i="52"/>
  <c r="N75" i="52"/>
  <c r="N98" i="52"/>
  <c r="B74" i="52"/>
  <c r="B97" i="52"/>
  <c r="F60" i="41"/>
  <c r="F55" i="41"/>
  <c r="B55" i="41"/>
  <c r="B60" i="41"/>
  <c r="G90" i="44"/>
  <c r="G76" i="43"/>
  <c r="G88" i="44"/>
  <c r="G70" i="43"/>
  <c r="O87" i="44"/>
  <c r="O69" i="43"/>
  <c r="K82" i="44"/>
  <c r="K64" i="43"/>
  <c r="O80" i="44"/>
  <c r="O76" i="43"/>
  <c r="O63" i="43"/>
  <c r="O70" i="43"/>
  <c r="K76" i="45"/>
  <c r="J84" i="45"/>
  <c r="J66" i="45"/>
  <c r="N82" i="45"/>
  <c r="N64" i="45"/>
  <c r="B81" i="45"/>
  <c r="B63" i="45"/>
  <c r="M64" i="48"/>
  <c r="M77" i="48"/>
  <c r="M58" i="48"/>
  <c r="M75" i="48"/>
  <c r="F59" i="49"/>
  <c r="F76" i="49"/>
  <c r="N55" i="49"/>
  <c r="N72" i="49"/>
  <c r="B54" i="49"/>
  <c r="B71" i="49"/>
  <c r="F52" i="49"/>
  <c r="F69" i="49"/>
  <c r="J52" i="36"/>
  <c r="C82" i="37"/>
  <c r="O57" i="39"/>
  <c r="C58" i="40"/>
  <c r="K37" i="42"/>
  <c r="K177" i="6" s="1"/>
  <c r="K35" i="42"/>
  <c r="J74" i="43"/>
  <c r="J64" i="43"/>
  <c r="J76" i="45"/>
  <c r="J62" i="45" s="1"/>
  <c r="C53" i="47"/>
  <c r="P56" i="48"/>
  <c r="Q55" i="36"/>
  <c r="I52" i="36"/>
  <c r="J82" i="40"/>
  <c r="J61" i="39"/>
  <c r="D67" i="41"/>
  <c r="D50" i="41" s="1"/>
  <c r="N53" i="41"/>
  <c r="J37" i="42"/>
  <c r="J177" i="6" s="1"/>
  <c r="J35" i="42"/>
  <c r="Q73" i="43"/>
  <c r="P35" i="46"/>
  <c r="B62" i="47"/>
  <c r="P62" i="48"/>
  <c r="P60" i="36"/>
  <c r="D57" i="36"/>
  <c r="Q36" i="38"/>
  <c r="M74" i="39"/>
  <c r="D86" i="43"/>
  <c r="D76" i="43"/>
  <c r="P73" i="43"/>
  <c r="D70" i="43"/>
  <c r="D66" i="43"/>
  <c r="D84" i="43"/>
  <c r="H64" i="43"/>
  <c r="M80" i="44"/>
  <c r="E57" i="47"/>
  <c r="E74" i="48"/>
  <c r="O60" i="36"/>
  <c r="O55" i="36"/>
  <c r="D54" i="40"/>
  <c r="D61" i="40"/>
  <c r="F63" i="41"/>
  <c r="O67" i="43"/>
  <c r="C90" i="44"/>
  <c r="C76" i="43"/>
  <c r="O89" i="44"/>
  <c r="O71" i="43"/>
  <c r="C88" i="44"/>
  <c r="C70" i="43"/>
  <c r="K87" i="44"/>
  <c r="K69" i="43"/>
  <c r="K80" i="44"/>
  <c r="K63" i="43"/>
  <c r="H90" i="44"/>
  <c r="H76" i="44"/>
  <c r="P66" i="44"/>
  <c r="P64" i="44"/>
  <c r="P76" i="44"/>
  <c r="N72" i="45"/>
  <c r="N68" i="45"/>
  <c r="M76" i="48"/>
  <c r="M62" i="48"/>
  <c r="C54" i="40"/>
  <c r="C61" i="40"/>
  <c r="C52" i="40"/>
  <c r="C59" i="40"/>
  <c r="F66" i="41"/>
  <c r="J53" i="41"/>
  <c r="G35" i="42"/>
  <c r="D85" i="43"/>
  <c r="O66" i="44"/>
  <c r="O64" i="44"/>
  <c r="C57" i="47"/>
  <c r="C74" i="49"/>
  <c r="C54" i="47"/>
  <c r="I76" i="48"/>
  <c r="D96" i="51"/>
  <c r="D106" i="51"/>
  <c r="D36" i="50"/>
  <c r="D98" i="51"/>
  <c r="D99" i="51"/>
  <c r="Q56" i="36"/>
  <c r="Q53" i="36"/>
  <c r="F59" i="37"/>
  <c r="F57" i="37"/>
  <c r="D34" i="38"/>
  <c r="J57" i="39"/>
  <c r="F56" i="41"/>
  <c r="F35" i="42"/>
  <c r="P34" i="42"/>
  <c r="Q65" i="43"/>
  <c r="N66" i="44"/>
  <c r="N64" i="44"/>
  <c r="C62" i="47"/>
  <c r="K90" i="51"/>
  <c r="K105" i="51"/>
  <c r="G82" i="51"/>
  <c r="G103" i="52"/>
  <c r="O99" i="51"/>
  <c r="O76" i="51"/>
  <c r="P58" i="36"/>
  <c r="C34" i="38"/>
  <c r="B63" i="41"/>
  <c r="D83" i="43"/>
  <c r="D74" i="43"/>
  <c r="P65" i="43"/>
  <c r="D64" i="43"/>
  <c r="D82" i="43"/>
  <c r="I74" i="44"/>
  <c r="I64" i="44"/>
  <c r="O87" i="45"/>
  <c r="Q60" i="47"/>
  <c r="Q53" i="47"/>
  <c r="Q51" i="47" s="1"/>
  <c r="O58" i="36"/>
  <c r="O56" i="36"/>
  <c r="O53" i="36"/>
  <c r="H75" i="41"/>
  <c r="F59" i="41"/>
  <c r="O66" i="43"/>
  <c r="K89" i="44"/>
  <c r="K71" i="43"/>
  <c r="G87" i="44"/>
  <c r="G69" i="43"/>
  <c r="C82" i="44"/>
  <c r="C64" i="43"/>
  <c r="G80" i="44"/>
  <c r="G63" i="43"/>
  <c r="P89" i="44"/>
  <c r="P71" i="44"/>
  <c r="D61" i="47"/>
  <c r="P61" i="48"/>
  <c r="J60" i="36"/>
  <c r="M72" i="39"/>
  <c r="P65" i="41"/>
  <c r="B56" i="41"/>
  <c r="C35" i="42"/>
  <c r="K66" i="43"/>
  <c r="F68" i="44"/>
  <c r="O71" i="44"/>
  <c r="O85" i="45"/>
  <c r="M72" i="48"/>
  <c r="P59" i="48"/>
  <c r="P52" i="48"/>
  <c r="Q51" i="36"/>
  <c r="Q82" i="39"/>
  <c r="B60" i="40"/>
  <c r="B55" i="40"/>
  <c r="G66" i="43"/>
  <c r="F74" i="44"/>
  <c r="N73" i="44"/>
  <c r="N71" i="44"/>
  <c r="D36" i="30"/>
  <c r="F106" i="33"/>
  <c r="F94" i="33"/>
  <c r="G66" i="36"/>
  <c r="O65" i="36"/>
  <c r="O63" i="36"/>
  <c r="G60" i="36"/>
  <c r="K58" i="36"/>
  <c r="K56" i="36"/>
  <c r="G55" i="36"/>
  <c r="K53" i="36"/>
  <c r="O51" i="36"/>
  <c r="B35" i="38"/>
  <c r="E82" i="39"/>
  <c r="J67" i="39"/>
  <c r="P60" i="39"/>
  <c r="D57" i="40"/>
  <c r="D58" i="40"/>
  <c r="D56" i="40"/>
  <c r="B65" i="41"/>
  <c r="O65" i="43"/>
  <c r="F71" i="44"/>
  <c r="O63" i="44"/>
  <c r="L71" i="44"/>
  <c r="L67" i="44"/>
  <c r="F66" i="45"/>
  <c r="M61" i="48"/>
  <c r="M59" i="48"/>
  <c r="I74" i="48"/>
  <c r="E56" i="48"/>
  <c r="E73" i="48"/>
  <c r="I71" i="48"/>
  <c r="J58" i="49"/>
  <c r="J75" i="49"/>
  <c r="B55" i="49"/>
  <c r="B72" i="49"/>
  <c r="F53" i="49"/>
  <c r="F70" i="49"/>
  <c r="M121" i="33"/>
  <c r="B67" i="35"/>
  <c r="B61" i="35"/>
  <c r="N65" i="36"/>
  <c r="N63" i="36"/>
  <c r="F60" i="36"/>
  <c r="J58" i="36"/>
  <c r="J56" i="36"/>
  <c r="N51" i="36"/>
  <c r="Q63" i="37"/>
  <c r="I72" i="39"/>
  <c r="I81" i="39"/>
  <c r="O60" i="39"/>
  <c r="C57" i="39"/>
  <c r="C57" i="40"/>
  <c r="C56" i="40"/>
  <c r="I59" i="41"/>
  <c r="I57" i="41"/>
  <c r="K65" i="43"/>
  <c r="N63" i="44"/>
  <c r="K71" i="44"/>
  <c r="K67" i="44"/>
  <c r="G65" i="44"/>
  <c r="G72" i="44"/>
  <c r="G62" i="44" s="1"/>
  <c r="B69" i="47"/>
  <c r="B76" i="47"/>
  <c r="N69" i="47"/>
  <c r="C56" i="47"/>
  <c r="C51" i="47" s="1"/>
  <c r="N34" i="38"/>
  <c r="P59" i="41"/>
  <c r="P57" i="41"/>
  <c r="P60" i="48"/>
  <c r="K122" i="33"/>
  <c r="K121" i="33"/>
  <c r="Q35" i="34"/>
  <c r="E34" i="34"/>
  <c r="P60" i="35"/>
  <c r="L71" i="37"/>
  <c r="L63" i="36"/>
  <c r="P61" i="36"/>
  <c r="D60" i="36"/>
  <c r="H58" i="36"/>
  <c r="O63" i="37"/>
  <c r="O56" i="37"/>
  <c r="Q80" i="39"/>
  <c r="M66" i="39"/>
  <c r="M60" i="39"/>
  <c r="Q58" i="39"/>
  <c r="H65" i="41"/>
  <c r="O35" i="42"/>
  <c r="K63" i="44"/>
  <c r="I73" i="44"/>
  <c r="I71" i="44"/>
  <c r="M68" i="44"/>
  <c r="I67" i="44"/>
  <c r="M65" i="44"/>
  <c r="E36" i="42"/>
  <c r="E80" i="44"/>
  <c r="C66" i="45"/>
  <c r="F34" i="46"/>
  <c r="Q70" i="48"/>
  <c r="J61" i="48"/>
  <c r="J59" i="48"/>
  <c r="J52" i="48"/>
  <c r="O54" i="49"/>
  <c r="O71" i="49"/>
  <c r="C53" i="49"/>
  <c r="C70" i="49"/>
  <c r="G68" i="49"/>
  <c r="B106" i="33"/>
  <c r="F104" i="33"/>
  <c r="F100" i="33"/>
  <c r="F98" i="33"/>
  <c r="B94" i="33"/>
  <c r="F90" i="33"/>
  <c r="O67" i="36"/>
  <c r="K65" i="36"/>
  <c r="K63" i="36"/>
  <c r="O61" i="36"/>
  <c r="G58" i="36"/>
  <c r="G56" i="36"/>
  <c r="G53" i="36"/>
  <c r="K51" i="36"/>
  <c r="C66" i="37"/>
  <c r="M63" i="37"/>
  <c r="M56" i="37"/>
  <c r="P58" i="39"/>
  <c r="E66" i="40"/>
  <c r="D65" i="40"/>
  <c r="D63" i="40"/>
  <c r="D51" i="40"/>
  <c r="F82" i="41"/>
  <c r="B52" i="41"/>
  <c r="F57" i="41"/>
  <c r="N59" i="41"/>
  <c r="N57" i="41"/>
  <c r="N35" i="42"/>
  <c r="G64" i="43"/>
  <c r="H88" i="44"/>
  <c r="P70" i="44"/>
  <c r="H71" i="44"/>
  <c r="H89" i="44"/>
  <c r="H67" i="44"/>
  <c r="O71" i="45"/>
  <c r="M68" i="45"/>
  <c r="B66" i="45"/>
  <c r="I116" i="32"/>
  <c r="M114" i="32"/>
  <c r="J79" i="36"/>
  <c r="B57" i="35"/>
  <c r="B54" i="35"/>
  <c r="N67" i="36"/>
  <c r="J63" i="36"/>
  <c r="N61" i="36"/>
  <c r="F58" i="36"/>
  <c r="O82" i="37"/>
  <c r="C72" i="37"/>
  <c r="Q65" i="37"/>
  <c r="L63" i="37"/>
  <c r="L56" i="37"/>
  <c r="O58" i="39"/>
  <c r="C63" i="40"/>
  <c r="E59" i="41"/>
  <c r="E57" i="41"/>
  <c r="Q55" i="41"/>
  <c r="M35" i="42"/>
  <c r="P87" i="44"/>
  <c r="O70" i="44"/>
  <c r="L66" i="44"/>
  <c r="G67" i="44"/>
  <c r="C67" i="44"/>
  <c r="C65" i="44"/>
  <c r="C62" i="44" s="1"/>
  <c r="P105" i="33"/>
  <c r="D104" i="33"/>
  <c r="D100" i="33"/>
  <c r="P99" i="33"/>
  <c r="D98" i="33"/>
  <c r="P93" i="33"/>
  <c r="D90" i="33"/>
  <c r="P88" i="33"/>
  <c r="B34" i="34"/>
  <c r="M67" i="36"/>
  <c r="I63" i="36"/>
  <c r="M61" i="36"/>
  <c r="M50" i="36" s="1"/>
  <c r="Q59" i="36"/>
  <c r="E58" i="36"/>
  <c r="Q57" i="36"/>
  <c r="E53" i="36"/>
  <c r="I51" i="36"/>
  <c r="K63" i="37"/>
  <c r="K56" i="37"/>
  <c r="N65" i="37"/>
  <c r="N63" i="37"/>
  <c r="F60" i="37"/>
  <c r="J56" i="37"/>
  <c r="F55" i="37"/>
  <c r="J34" i="38"/>
  <c r="J60" i="39"/>
  <c r="N58" i="39"/>
  <c r="D53" i="40"/>
  <c r="B65" i="40"/>
  <c r="B63" i="40"/>
  <c r="N52" i="40"/>
  <c r="B51" i="40"/>
  <c r="C82" i="41"/>
  <c r="P66" i="41"/>
  <c r="P81" i="41"/>
  <c r="I35" i="42"/>
  <c r="H87" i="44"/>
  <c r="P74" i="44"/>
  <c r="N70" i="44"/>
  <c r="K66" i="44"/>
  <c r="F67" i="44"/>
  <c r="B65" i="44"/>
  <c r="B63" i="44"/>
  <c r="C34" i="46"/>
  <c r="K91" i="51"/>
  <c r="K106" i="51"/>
  <c r="K79" i="51"/>
  <c r="K102" i="51"/>
  <c r="C99" i="51"/>
  <c r="C76" i="51"/>
  <c r="K85" i="51"/>
  <c r="K82" i="51"/>
  <c r="K83" i="51"/>
  <c r="K73" i="51"/>
  <c r="K77" i="51"/>
  <c r="M35" i="34"/>
  <c r="P58" i="35"/>
  <c r="H63" i="36"/>
  <c r="L61" i="36"/>
  <c r="D58" i="36"/>
  <c r="P57" i="36"/>
  <c r="L54" i="39"/>
  <c r="Q63" i="39"/>
  <c r="I60" i="39"/>
  <c r="M58" i="39"/>
  <c r="C53" i="40"/>
  <c r="Q55" i="40"/>
  <c r="Q53" i="40"/>
  <c r="Q50" i="40" s="1"/>
  <c r="Q60" i="40"/>
  <c r="Q51" i="40"/>
  <c r="Q58" i="40"/>
  <c r="Q65" i="40"/>
  <c r="B82" i="41"/>
  <c r="N51" i="41"/>
  <c r="O66" i="41"/>
  <c r="O81" i="41"/>
  <c r="K34" i="42"/>
  <c r="G73" i="43"/>
  <c r="M86" i="44"/>
  <c r="O74" i="44"/>
  <c r="L70" i="44"/>
  <c r="J66" i="44"/>
  <c r="F63" i="44"/>
  <c r="E73" i="44"/>
  <c r="E71" i="44"/>
  <c r="I68" i="44"/>
  <c r="E67" i="44"/>
  <c r="I65" i="44"/>
  <c r="M63" i="44"/>
  <c r="B34" i="46"/>
  <c r="B35" i="46"/>
  <c r="G55" i="47"/>
  <c r="B104" i="33"/>
  <c r="B100" i="33"/>
  <c r="B98" i="33"/>
  <c r="B90" i="33"/>
  <c r="N81" i="35"/>
  <c r="K67" i="36"/>
  <c r="G65" i="36"/>
  <c r="G63" i="36"/>
  <c r="K61" i="36"/>
  <c r="O59" i="36"/>
  <c r="O57" i="36"/>
  <c r="O54" i="36"/>
  <c r="G51" i="36"/>
  <c r="L52" i="39"/>
  <c r="P65" i="39"/>
  <c r="P63" i="39"/>
  <c r="H60" i="39"/>
  <c r="L58" i="39"/>
  <c r="P72" i="40"/>
  <c r="J34" i="42"/>
  <c r="N74" i="44"/>
  <c r="K70" i="44"/>
  <c r="D62" i="44"/>
  <c r="J71" i="45"/>
  <c r="I63" i="45"/>
  <c r="I114" i="32"/>
  <c r="B52" i="35"/>
  <c r="F63" i="36"/>
  <c r="J61" i="36"/>
  <c r="N59" i="36"/>
  <c r="N57" i="36"/>
  <c r="O63" i="39"/>
  <c r="Q53" i="41"/>
  <c r="Q74" i="41"/>
  <c r="E52" i="41"/>
  <c r="E73" i="41"/>
  <c r="O72" i="43"/>
  <c r="N76" i="43"/>
  <c r="J72" i="43"/>
  <c r="N70" i="43"/>
  <c r="N66" i="43"/>
  <c r="J70" i="44"/>
  <c r="M72" i="45"/>
  <c r="K74" i="49"/>
  <c r="P103" i="51"/>
  <c r="P96" i="51"/>
  <c r="P89" i="33"/>
  <c r="P37" i="34"/>
  <c r="P175" i="6" s="1"/>
  <c r="J72" i="35"/>
  <c r="I67" i="36"/>
  <c r="E65" i="36"/>
  <c r="E63" i="36"/>
  <c r="M59" i="36"/>
  <c r="M57" i="36"/>
  <c r="M54" i="36"/>
  <c r="Q52" i="36"/>
  <c r="E51" i="36"/>
  <c r="J65" i="37"/>
  <c r="J63" i="37"/>
  <c r="F56" i="37"/>
  <c r="N37" i="38"/>
  <c r="N176" i="6" s="1"/>
  <c r="F34" i="38"/>
  <c r="N63" i="39"/>
  <c r="J58" i="39"/>
  <c r="B71" i="40"/>
  <c r="C65" i="40"/>
  <c r="B67" i="40"/>
  <c r="B61" i="40"/>
  <c r="L66" i="41"/>
  <c r="L81" i="41"/>
  <c r="G34" i="42"/>
  <c r="L35" i="42"/>
  <c r="L81" i="43"/>
  <c r="L90" i="43"/>
  <c r="K72" i="43"/>
  <c r="Q74" i="43"/>
  <c r="I72" i="43"/>
  <c r="M66" i="43"/>
  <c r="Q64" i="43"/>
  <c r="L73" i="44"/>
  <c r="F65" i="44"/>
  <c r="O80" i="45"/>
  <c r="L72" i="45"/>
  <c r="P84" i="45"/>
  <c r="P66" i="45"/>
  <c r="D83" i="45"/>
  <c r="D65" i="45"/>
  <c r="H81" i="45"/>
  <c r="H63" i="45"/>
  <c r="H62" i="45" s="1"/>
  <c r="P36" i="46"/>
  <c r="B60" i="47"/>
  <c r="B53" i="47"/>
  <c r="I53" i="48"/>
  <c r="I35" i="34"/>
  <c r="P63" i="35"/>
  <c r="D63" i="36"/>
  <c r="H61" i="36"/>
  <c r="L57" i="36"/>
  <c r="Q67" i="39"/>
  <c r="M63" i="39"/>
  <c r="Q61" i="39"/>
  <c r="K66" i="41"/>
  <c r="K81" i="41"/>
  <c r="G55" i="41"/>
  <c r="G60" i="41"/>
  <c r="F34" i="42"/>
  <c r="Q34" i="42"/>
  <c r="Q37" i="42"/>
  <c r="Q177" i="6" s="1"/>
  <c r="D90" i="43"/>
  <c r="L76" i="43"/>
  <c r="P74" i="43"/>
  <c r="H72" i="43"/>
  <c r="L70" i="43"/>
  <c r="L66" i="43"/>
  <c r="P64" i="43"/>
  <c r="D63" i="43"/>
  <c r="D81" i="43"/>
  <c r="M84" i="44"/>
  <c r="K73" i="44"/>
  <c r="K72" i="45"/>
  <c r="O84" i="45"/>
  <c r="O66" i="45"/>
  <c r="C83" i="45"/>
  <c r="C65" i="45"/>
  <c r="G81" i="45"/>
  <c r="G63" i="45"/>
  <c r="E60" i="47"/>
  <c r="E55" i="47"/>
  <c r="E51" i="47" s="1"/>
  <c r="G68" i="48"/>
  <c r="F105" i="52"/>
  <c r="J60" i="48"/>
  <c r="G61" i="49"/>
  <c r="G59" i="49"/>
  <c r="H88" i="51"/>
  <c r="H84" i="51"/>
  <c r="H80" i="51"/>
  <c r="C74" i="52"/>
  <c r="I88" i="53"/>
  <c r="I84" i="53"/>
  <c r="I82" i="53"/>
  <c r="I80" i="53"/>
  <c r="M36" i="50"/>
  <c r="G98" i="51"/>
  <c r="I90" i="53"/>
  <c r="I86" i="53"/>
  <c r="M56" i="48"/>
  <c r="L97" i="51"/>
  <c r="K76" i="51"/>
  <c r="F89" i="52"/>
  <c r="F85" i="52"/>
  <c r="O71" i="48"/>
  <c r="D77" i="52"/>
  <c r="H75" i="52"/>
  <c r="J62" i="48"/>
  <c r="J56" i="48"/>
  <c r="C85" i="52"/>
  <c r="M57" i="48"/>
  <c r="M54" i="48"/>
  <c r="E68" i="48"/>
  <c r="J60" i="49"/>
  <c r="O106" i="51"/>
  <c r="J96" i="52"/>
  <c r="L83" i="53"/>
  <c r="G105" i="51"/>
  <c r="I80" i="52"/>
  <c r="N104" i="51"/>
  <c r="D78" i="52"/>
  <c r="D75" i="52"/>
  <c r="H73" i="52"/>
  <c r="J57" i="48"/>
  <c r="J54" i="48"/>
  <c r="G60" i="49"/>
  <c r="O56" i="49"/>
  <c r="H83" i="51"/>
  <c r="G84" i="52"/>
  <c r="G82" i="52"/>
  <c r="G80" i="52"/>
  <c r="I83" i="53"/>
  <c r="J73" i="43"/>
  <c r="N86" i="44"/>
  <c r="N65" i="43"/>
  <c r="N71" i="47"/>
  <c r="F72" i="49"/>
  <c r="J70" i="49"/>
  <c r="M64" i="49"/>
  <c r="M57" i="49"/>
  <c r="Q57" i="49"/>
  <c r="I37" i="50"/>
  <c r="I179" i="6" s="1"/>
  <c r="I90" i="52"/>
  <c r="O77" i="53"/>
  <c r="D55" i="39"/>
  <c r="I73" i="43"/>
  <c r="M65" i="43"/>
  <c r="Q63" i="43"/>
  <c r="G86" i="45"/>
  <c r="L73" i="45"/>
  <c r="L71" i="45"/>
  <c r="M72" i="47"/>
  <c r="B61" i="47"/>
  <c r="N53" i="47"/>
  <c r="B52" i="47"/>
  <c r="C62" i="48"/>
  <c r="K61" i="48"/>
  <c r="K59" i="48"/>
  <c r="C56" i="48"/>
  <c r="K52" i="48"/>
  <c r="I70" i="49"/>
  <c r="L57" i="49"/>
  <c r="B103" i="51"/>
  <c r="K103" i="51"/>
  <c r="M85" i="51"/>
  <c r="Q78" i="51"/>
  <c r="M77" i="51"/>
  <c r="Q98" i="52"/>
  <c r="E74" i="51"/>
  <c r="D88" i="52"/>
  <c r="D84" i="52"/>
  <c r="D82" i="52"/>
  <c r="D80" i="52"/>
  <c r="D73" i="52"/>
  <c r="F58" i="39"/>
  <c r="M65" i="41"/>
  <c r="M63" i="41"/>
  <c r="E60" i="41"/>
  <c r="I56" i="41"/>
  <c r="E55" i="41"/>
  <c r="L34" i="42"/>
  <c r="G89" i="44"/>
  <c r="C87" i="44"/>
  <c r="K86" i="44"/>
  <c r="G85" i="44"/>
  <c r="K83" i="44"/>
  <c r="O81" i="44"/>
  <c r="C80" i="44"/>
  <c r="M72" i="44"/>
  <c r="E68" i="44"/>
  <c r="Q66" i="44"/>
  <c r="E65" i="44"/>
  <c r="I63" i="44"/>
  <c r="G85" i="45"/>
  <c r="K36" i="46"/>
  <c r="I56" i="48"/>
  <c r="E57" i="48"/>
  <c r="E54" i="48"/>
  <c r="I69" i="48"/>
  <c r="G70" i="49"/>
  <c r="N57" i="49"/>
  <c r="O78" i="51"/>
  <c r="K89" i="51"/>
  <c r="O101" i="51"/>
  <c r="O75" i="51"/>
  <c r="G95" i="52"/>
  <c r="E73" i="52"/>
  <c r="F90" i="52"/>
  <c r="F86" i="52"/>
  <c r="F85" i="44"/>
  <c r="J65" i="43"/>
  <c r="N63" i="43"/>
  <c r="M74" i="48"/>
  <c r="Q61" i="49"/>
  <c r="Q59" i="49"/>
  <c r="Q90" i="51"/>
  <c r="N78" i="51"/>
  <c r="E82" i="52"/>
  <c r="O78" i="53"/>
  <c r="K77" i="53"/>
  <c r="Q72" i="43"/>
  <c r="I65" i="43"/>
  <c r="M63" i="43"/>
  <c r="I72" i="47"/>
  <c r="N68" i="49"/>
  <c r="G61" i="48"/>
  <c r="G51" i="48" s="1"/>
  <c r="C57" i="48"/>
  <c r="O72" i="48"/>
  <c r="C54" i="48"/>
  <c r="D34" i="50"/>
  <c r="N34" i="50"/>
  <c r="N82" i="51"/>
  <c r="Q84" i="51"/>
  <c r="M75" i="51"/>
  <c r="B82" i="52"/>
  <c r="D90" i="52"/>
  <c r="D86" i="52"/>
  <c r="N66" i="40"/>
  <c r="N60" i="40"/>
  <c r="B59" i="40"/>
  <c r="B57" i="40"/>
  <c r="N55" i="40"/>
  <c r="B54" i="40"/>
  <c r="D73" i="43"/>
  <c r="P72" i="43"/>
  <c r="H65" i="43"/>
  <c r="L63" i="43"/>
  <c r="N34" i="46"/>
  <c r="L59" i="48"/>
  <c r="D56" i="48"/>
  <c r="D51" i="48" s="1"/>
  <c r="L52" i="48"/>
  <c r="L51" i="48" s="1"/>
  <c r="F61" i="48"/>
  <c r="B57" i="48"/>
  <c r="B54" i="48"/>
  <c r="F52" i="48"/>
  <c r="O61" i="49"/>
  <c r="O59" i="49"/>
  <c r="G56" i="49"/>
  <c r="C34" i="50"/>
  <c r="H89" i="51"/>
  <c r="P88" i="51"/>
  <c r="H85" i="51"/>
  <c r="P84" i="51"/>
  <c r="P80" i="51"/>
  <c r="C90" i="52"/>
  <c r="Q88" i="53"/>
  <c r="Q84" i="53"/>
  <c r="Q82" i="53"/>
  <c r="Q80" i="53"/>
  <c r="M78" i="53"/>
  <c r="I77" i="53"/>
  <c r="I65" i="41"/>
  <c r="I63" i="41"/>
  <c r="Q59" i="41"/>
  <c r="Q57" i="41"/>
  <c r="E56" i="41"/>
  <c r="H34" i="42"/>
  <c r="M76" i="44"/>
  <c r="I72" i="44"/>
  <c r="M70" i="44"/>
  <c r="M66" i="44"/>
  <c r="Q64" i="44"/>
  <c r="E63" i="44"/>
  <c r="G36" i="46"/>
  <c r="N75" i="47"/>
  <c r="I59" i="48"/>
  <c r="I52" i="48"/>
  <c r="E61" i="48"/>
  <c r="E59" i="48"/>
  <c r="M55" i="48"/>
  <c r="N61" i="49"/>
  <c r="C86" i="51"/>
  <c r="O88" i="51"/>
  <c r="O80" i="51"/>
  <c r="K78" i="51"/>
  <c r="E90" i="52"/>
  <c r="B104" i="52"/>
  <c r="N95" i="52"/>
  <c r="P88" i="53"/>
  <c r="P84" i="53"/>
  <c r="P80" i="53"/>
  <c r="M57" i="39"/>
  <c r="N72" i="43"/>
  <c r="F86" i="44"/>
  <c r="J63" i="43"/>
  <c r="M73" i="48"/>
  <c r="H59" i="48"/>
  <c r="N75" i="49"/>
  <c r="K101" i="51"/>
  <c r="B90" i="52"/>
  <c r="I83" i="52"/>
  <c r="I74" i="52"/>
  <c r="O88" i="53"/>
  <c r="O84" i="53"/>
  <c r="O82" i="53"/>
  <c r="O80" i="53"/>
  <c r="K78" i="53"/>
  <c r="G77" i="53"/>
  <c r="M72" i="43"/>
  <c r="Q66" i="43"/>
  <c r="I63" i="43"/>
  <c r="P72" i="45"/>
  <c r="B55" i="47"/>
  <c r="G59" i="48"/>
  <c r="O55" i="48"/>
  <c r="C61" i="48"/>
  <c r="C59" i="48"/>
  <c r="O70" i="48"/>
  <c r="C52" i="48"/>
  <c r="J34" i="50"/>
  <c r="I90" i="51"/>
  <c r="M88" i="51"/>
  <c r="Q86" i="51"/>
  <c r="M82" i="51"/>
  <c r="M80" i="51"/>
  <c r="M73" i="51"/>
  <c r="H83" i="52"/>
  <c r="P77" i="52"/>
  <c r="D76" i="52"/>
  <c r="N88" i="53"/>
  <c r="N84" i="53"/>
  <c r="N80" i="53"/>
  <c r="N58" i="40"/>
  <c r="N56" i="40"/>
  <c r="N53" i="40"/>
  <c r="B52" i="40"/>
  <c r="P76" i="43"/>
  <c r="L72" i="43"/>
  <c r="P70" i="43"/>
  <c r="P66" i="43"/>
  <c r="D65" i="43"/>
  <c r="H63" i="43"/>
  <c r="D74" i="47"/>
  <c r="D59" i="48"/>
  <c r="B61" i="48"/>
  <c r="N60" i="48"/>
  <c r="B59" i="48"/>
  <c r="B52" i="48"/>
  <c r="N85" i="51"/>
  <c r="L88" i="51"/>
  <c r="L84" i="51"/>
  <c r="L80" i="51"/>
  <c r="G83" i="52"/>
  <c r="Q90" i="53"/>
  <c r="M88" i="53"/>
  <c r="Q86" i="53"/>
  <c r="M84" i="53"/>
  <c r="M82" i="53"/>
  <c r="M80" i="53"/>
  <c r="I78" i="53"/>
  <c r="E77" i="53"/>
  <c r="E65" i="41"/>
  <c r="E63" i="41"/>
  <c r="M59" i="41"/>
  <c r="M57" i="41"/>
  <c r="P81" i="43"/>
  <c r="D34" i="42"/>
  <c r="P88" i="44"/>
  <c r="I76" i="44"/>
  <c r="M74" i="44"/>
  <c r="E72" i="44"/>
  <c r="I70" i="44"/>
  <c r="I66" i="44"/>
  <c r="M64" i="44"/>
  <c r="Q36" i="42"/>
  <c r="C36" i="46"/>
  <c r="D60" i="47"/>
  <c r="P74" i="48"/>
  <c r="I55" i="48"/>
  <c r="Q77" i="48"/>
  <c r="M60" i="48"/>
  <c r="I72" i="48"/>
  <c r="M53" i="48"/>
  <c r="J61" i="49"/>
  <c r="B56" i="49"/>
  <c r="B82" i="51"/>
  <c r="O105" i="51"/>
  <c r="K88" i="51"/>
  <c r="O104" i="51"/>
  <c r="K84" i="51"/>
  <c r="K80" i="51"/>
  <c r="J106" i="52"/>
  <c r="F83" i="52"/>
  <c r="J102" i="52"/>
  <c r="F74" i="52"/>
  <c r="L88" i="53"/>
  <c r="L84" i="53"/>
  <c r="L80" i="53"/>
  <c r="K93" i="6"/>
  <c r="E154" i="12"/>
  <c r="E154" i="11"/>
  <c r="M151" i="12"/>
  <c r="M151" i="11"/>
  <c r="M150" i="12"/>
  <c r="M150" i="11"/>
  <c r="E150" i="12"/>
  <c r="E150" i="11"/>
  <c r="E149" i="12"/>
  <c r="E149" i="11"/>
  <c r="I148" i="12"/>
  <c r="I148" i="11"/>
  <c r="M147" i="12"/>
  <c r="M147" i="11"/>
  <c r="E147" i="12"/>
  <c r="E147" i="11"/>
  <c r="I146" i="12"/>
  <c r="I146" i="11"/>
  <c r="M143" i="12"/>
  <c r="M143" i="11"/>
  <c r="M142" i="12"/>
  <c r="M142" i="11"/>
  <c r="M141" i="12"/>
  <c r="M141" i="11"/>
  <c r="I140" i="12"/>
  <c r="I140" i="11"/>
  <c r="H213" i="17"/>
  <c r="H207" i="17"/>
  <c r="B93" i="6"/>
  <c r="N245" i="21"/>
  <c r="N206" i="19"/>
  <c r="B245" i="21"/>
  <c r="B206" i="19"/>
  <c r="F244" i="21"/>
  <c r="F203" i="19"/>
  <c r="N243" i="21"/>
  <c r="N200" i="19"/>
  <c r="F243" i="21"/>
  <c r="F200" i="19"/>
  <c r="J242" i="21"/>
  <c r="J199" i="19"/>
  <c r="B242" i="21"/>
  <c r="B199" i="19"/>
  <c r="F234" i="21"/>
  <c r="F187" i="19"/>
  <c r="N233" i="21"/>
  <c r="N184" i="19"/>
  <c r="F233" i="21"/>
  <c r="F184" i="19"/>
  <c r="N232" i="21"/>
  <c r="N181" i="19"/>
  <c r="N232" i="20"/>
  <c r="N231" i="21"/>
  <c r="N180" i="19"/>
  <c r="F231" i="21"/>
  <c r="F180" i="19"/>
  <c r="F223" i="21"/>
  <c r="F168" i="19"/>
  <c r="B222" i="21"/>
  <c r="B165" i="19"/>
  <c r="N221" i="21"/>
  <c r="N164" i="19"/>
  <c r="B221" i="21"/>
  <c r="B164" i="19"/>
  <c r="J219" i="21"/>
  <c r="J162" i="19"/>
  <c r="J214" i="20"/>
  <c r="L55" i="22"/>
  <c r="M93" i="6"/>
  <c r="H93" i="6"/>
  <c r="C93" i="6"/>
  <c r="M136" i="6"/>
  <c r="M135" i="6"/>
  <c r="M134" i="6"/>
  <c r="I132" i="6"/>
  <c r="C131" i="6"/>
  <c r="I130" i="6"/>
  <c r="I127" i="6"/>
  <c r="P66" i="10"/>
  <c r="P155" i="6" s="1"/>
  <c r="P53" i="6"/>
  <c r="L66" i="10"/>
  <c r="L155" i="6" s="1"/>
  <c r="L53" i="6"/>
  <c r="H66" i="10"/>
  <c r="H155" i="6" s="1"/>
  <c r="H53" i="6"/>
  <c r="D66" i="10"/>
  <c r="D155" i="6" s="1"/>
  <c r="D53" i="6"/>
  <c r="P51" i="6"/>
  <c r="P65" i="10"/>
  <c r="P154" i="6" s="1"/>
  <c r="P52" i="6"/>
  <c r="L65" i="10"/>
  <c r="L154" i="6" s="1"/>
  <c r="L52" i="6"/>
  <c r="H51" i="6"/>
  <c r="H65" i="10"/>
  <c r="H154" i="6" s="1"/>
  <c r="H52" i="6"/>
  <c r="D65" i="10"/>
  <c r="D154" i="6" s="1"/>
  <c r="D52" i="6"/>
  <c r="D51" i="6"/>
  <c r="Q154" i="11"/>
  <c r="Q150" i="11"/>
  <c r="Q146" i="11"/>
  <c r="Q140" i="11"/>
  <c r="B145" i="12"/>
  <c r="N99" i="14"/>
  <c r="N160" i="6" s="1"/>
  <c r="O69" i="14"/>
  <c r="K69" i="14"/>
  <c r="G69" i="14"/>
  <c r="C69" i="14"/>
  <c r="O59" i="6"/>
  <c r="O132" i="6" s="1"/>
  <c r="O88" i="14"/>
  <c r="O99" i="14"/>
  <c r="O160" i="6" s="1"/>
  <c r="O58" i="6"/>
  <c r="O87" i="14"/>
  <c r="K87" i="14"/>
  <c r="K99" i="14"/>
  <c r="K160" i="6" s="1"/>
  <c r="G99" i="14"/>
  <c r="G160" i="6" s="1"/>
  <c r="G58" i="6"/>
  <c r="O57" i="6"/>
  <c r="O86" i="14"/>
  <c r="O96" i="14"/>
  <c r="O157" i="6" s="1"/>
  <c r="O55" i="6"/>
  <c r="O130" i="6" s="1"/>
  <c r="O84" i="14"/>
  <c r="K84" i="14"/>
  <c r="K96" i="14"/>
  <c r="K157" i="6" s="1"/>
  <c r="G96" i="14"/>
  <c r="G157" i="6" s="1"/>
  <c r="G55" i="6"/>
  <c r="G130" i="6" s="1"/>
  <c r="C84" i="14"/>
  <c r="C96" i="14"/>
  <c r="C157" i="6" s="1"/>
  <c r="Q253" i="15"/>
  <c r="Q257" i="15"/>
  <c r="Q88" i="14"/>
  <c r="Q250" i="15"/>
  <c r="Q254" i="15"/>
  <c r="M252" i="15"/>
  <c r="M256" i="15"/>
  <c r="M253" i="15"/>
  <c r="M257" i="15"/>
  <c r="E251" i="15"/>
  <c r="E255" i="15"/>
  <c r="E252" i="15"/>
  <c r="E256" i="15"/>
  <c r="E88" i="14"/>
  <c r="Q243" i="15"/>
  <c r="Q247" i="15"/>
  <c r="Q87" i="14"/>
  <c r="Q240" i="15"/>
  <c r="Q244" i="15"/>
  <c r="M242" i="15"/>
  <c r="M246" i="15"/>
  <c r="M243" i="15"/>
  <c r="M247" i="15"/>
  <c r="E241" i="15"/>
  <c r="E245" i="15"/>
  <c r="E242" i="15"/>
  <c r="E246" i="15"/>
  <c r="E87" i="14"/>
  <c r="Q233" i="15"/>
  <c r="Q237" i="15"/>
  <c r="Q86" i="14"/>
  <c r="Q230" i="15"/>
  <c r="Q234" i="15"/>
  <c r="M232" i="15"/>
  <c r="M236" i="15"/>
  <c r="M233" i="15"/>
  <c r="M237" i="15"/>
  <c r="E231" i="15"/>
  <c r="E235" i="15"/>
  <c r="E232" i="15"/>
  <c r="E236" i="15"/>
  <c r="E86" i="14"/>
  <c r="Q223" i="15"/>
  <c r="Q227" i="15"/>
  <c r="Q84" i="14"/>
  <c r="Q224" i="15"/>
  <c r="M222" i="15"/>
  <c r="M226" i="15"/>
  <c r="M223" i="15"/>
  <c r="M227" i="15"/>
  <c r="E221" i="15"/>
  <c r="E225" i="15"/>
  <c r="E222" i="15"/>
  <c r="E226" i="15"/>
  <c r="E84" i="14"/>
  <c r="Q82" i="14"/>
  <c r="I82" i="14"/>
  <c r="E82" i="14"/>
  <c r="Q81" i="14"/>
  <c r="I81" i="14"/>
  <c r="E81" i="14"/>
  <c r="Q80" i="14"/>
  <c r="I80" i="14"/>
  <c r="E80" i="14"/>
  <c r="Q252" i="15"/>
  <c r="M245" i="15"/>
  <c r="E240" i="15"/>
  <c r="Q232" i="15"/>
  <c r="M225" i="15"/>
  <c r="E257" i="15"/>
  <c r="Q255" i="15"/>
  <c r="M254" i="15"/>
  <c r="E247" i="15"/>
  <c r="Q245" i="15"/>
  <c r="M244" i="15"/>
  <c r="E237" i="15"/>
  <c r="M234" i="15"/>
  <c r="E227" i="15"/>
  <c r="Q225" i="15"/>
  <c r="P93" i="6"/>
  <c r="B10" i="7"/>
  <c r="Q98" i="11"/>
  <c r="M154" i="12"/>
  <c r="M154" i="11"/>
  <c r="M153" i="12"/>
  <c r="M153" i="11"/>
  <c r="E153" i="12"/>
  <c r="E153" i="11"/>
  <c r="I152" i="12"/>
  <c r="I152" i="11"/>
  <c r="E152" i="12"/>
  <c r="E152" i="11"/>
  <c r="I151" i="12"/>
  <c r="I151" i="11"/>
  <c r="I150" i="12"/>
  <c r="I150" i="11"/>
  <c r="M149" i="12"/>
  <c r="M149" i="11"/>
  <c r="E143" i="12"/>
  <c r="E143" i="11"/>
  <c r="E142" i="12"/>
  <c r="E142" i="11"/>
  <c r="I141" i="12"/>
  <c r="I141" i="11"/>
  <c r="M139" i="12"/>
  <c r="M139" i="11"/>
  <c r="I139" i="12"/>
  <c r="I139" i="11"/>
  <c r="E139" i="12"/>
  <c r="E139" i="11"/>
  <c r="Q138" i="12"/>
  <c r="M138" i="12"/>
  <c r="M138" i="11"/>
  <c r="I138" i="12"/>
  <c r="I138" i="11"/>
  <c r="E138" i="12"/>
  <c r="E138" i="11"/>
  <c r="Q137" i="12"/>
  <c r="M137" i="12"/>
  <c r="M137" i="11"/>
  <c r="I137" i="12"/>
  <c r="I137" i="11"/>
  <c r="E137" i="12"/>
  <c r="E137" i="11"/>
  <c r="Q136" i="12"/>
  <c r="M136" i="12"/>
  <c r="M136" i="11"/>
  <c r="I136" i="12"/>
  <c r="I136" i="11"/>
  <c r="E136" i="12"/>
  <c r="E136" i="11"/>
  <c r="Q135" i="12"/>
  <c r="M135" i="12"/>
  <c r="M135" i="11"/>
  <c r="I135" i="12"/>
  <c r="I135" i="11"/>
  <c r="E135" i="12"/>
  <c r="E135" i="11"/>
  <c r="J115" i="12"/>
  <c r="N63" i="10"/>
  <c r="N145" i="12"/>
  <c r="F63" i="10"/>
  <c r="F145" i="12"/>
  <c r="H249" i="17"/>
  <c r="H77" i="14"/>
  <c r="H106" i="6" s="1"/>
  <c r="H214" i="17"/>
  <c r="H209" i="17"/>
  <c r="H206" i="17"/>
  <c r="D249" i="17"/>
  <c r="D209" i="17"/>
  <c r="D212" i="17"/>
  <c r="D214" i="17"/>
  <c r="N104" i="6"/>
  <c r="N98" i="14"/>
  <c r="N159" i="6" s="1"/>
  <c r="N93" i="6"/>
  <c r="J93" i="6"/>
  <c r="M194" i="19"/>
  <c r="J210" i="19"/>
  <c r="J246" i="20"/>
  <c r="J245" i="21"/>
  <c r="J206" i="19"/>
  <c r="J244" i="21"/>
  <c r="J203" i="19"/>
  <c r="J244" i="20"/>
  <c r="J243" i="21"/>
  <c r="J200" i="19"/>
  <c r="N242" i="21"/>
  <c r="N199" i="19"/>
  <c r="F242" i="21"/>
  <c r="F199" i="19"/>
  <c r="N198" i="19"/>
  <c r="N241" i="20"/>
  <c r="J197" i="19"/>
  <c r="J240" i="20"/>
  <c r="N237" i="21"/>
  <c r="N237" i="20"/>
  <c r="J191" i="19"/>
  <c r="J235" i="20"/>
  <c r="N234" i="21"/>
  <c r="N187" i="19"/>
  <c r="J232" i="21"/>
  <c r="J181" i="19"/>
  <c r="B232" i="21"/>
  <c r="B181" i="19"/>
  <c r="N177" i="19"/>
  <c r="N228" i="20"/>
  <c r="J223" i="21"/>
  <c r="J168" i="19"/>
  <c r="J222" i="21"/>
  <c r="J165" i="19"/>
  <c r="J222" i="20"/>
  <c r="F221" i="21"/>
  <c r="F164" i="19"/>
  <c r="N219" i="21"/>
  <c r="N162" i="19"/>
  <c r="N219" i="20"/>
  <c r="F219" i="21"/>
  <c r="F162" i="19"/>
  <c r="B219" i="21"/>
  <c r="B162" i="19"/>
  <c r="N158" i="19"/>
  <c r="N215" i="20"/>
  <c r="H55" i="22"/>
  <c r="Q93" i="6"/>
  <c r="G93" i="6"/>
  <c r="Q150" i="6"/>
  <c r="M150" i="6"/>
  <c r="I150" i="6"/>
  <c r="E150" i="6"/>
  <c r="Q149" i="6"/>
  <c r="M149" i="6"/>
  <c r="I149" i="6"/>
  <c r="E149" i="6"/>
  <c r="Q148" i="6"/>
  <c r="M148" i="6"/>
  <c r="I148" i="6"/>
  <c r="E148" i="6"/>
  <c r="Q147" i="6"/>
  <c r="M147" i="6"/>
  <c r="I147" i="6"/>
  <c r="E147" i="6"/>
  <c r="Q146" i="6"/>
  <c r="M146" i="6"/>
  <c r="I146" i="6"/>
  <c r="E146" i="6"/>
  <c r="Q145" i="6"/>
  <c r="M145" i="6"/>
  <c r="I145" i="6"/>
  <c r="E145" i="6"/>
  <c r="Q144" i="6"/>
  <c r="M144" i="6"/>
  <c r="I144" i="6"/>
  <c r="E144" i="6"/>
  <c r="Q143" i="6"/>
  <c r="M143" i="6"/>
  <c r="I143" i="6"/>
  <c r="E143" i="6"/>
  <c r="Q142" i="6"/>
  <c r="M142" i="6"/>
  <c r="I142" i="6"/>
  <c r="E142" i="6"/>
  <c r="Q140" i="6"/>
  <c r="M140" i="6"/>
  <c r="I140" i="6"/>
  <c r="E140" i="6"/>
  <c r="Q139" i="6"/>
  <c r="M139" i="6"/>
  <c r="I139" i="6"/>
  <c r="E139" i="6"/>
  <c r="Q138" i="6"/>
  <c r="M138" i="6"/>
  <c r="I138" i="6"/>
  <c r="E138" i="6"/>
  <c r="Q136" i="6"/>
  <c r="Q135" i="6"/>
  <c r="Q134" i="6"/>
  <c r="Q132" i="6"/>
  <c r="Q127" i="6"/>
  <c r="Q153" i="11"/>
  <c r="Q149" i="11"/>
  <c r="Q143" i="11"/>
  <c r="Q139" i="11"/>
  <c r="Q135" i="11"/>
  <c r="F100" i="14"/>
  <c r="F161" i="6" s="1"/>
  <c r="M87" i="14"/>
  <c r="Q256" i="15"/>
  <c r="M251" i="15"/>
  <c r="E244" i="15"/>
  <c r="Q236" i="15"/>
  <c r="M231" i="15"/>
  <c r="E224" i="15"/>
  <c r="N235" i="17"/>
  <c r="J235" i="17"/>
  <c r="F235" i="17"/>
  <c r="B235" i="17"/>
  <c r="D213" i="17"/>
  <c r="N245" i="20"/>
  <c r="N239" i="20"/>
  <c r="J238" i="20"/>
  <c r="N230" i="20"/>
  <c r="J229" i="20"/>
  <c r="N221" i="20"/>
  <c r="J220" i="20"/>
  <c r="E93" i="6"/>
  <c r="B15" i="7"/>
  <c r="I154" i="12"/>
  <c r="I154" i="11"/>
  <c r="I153" i="12"/>
  <c r="I153" i="11"/>
  <c r="M152" i="12"/>
  <c r="M152" i="11"/>
  <c r="E151" i="12"/>
  <c r="E151" i="11"/>
  <c r="I149" i="12"/>
  <c r="I149" i="11"/>
  <c r="M148" i="12"/>
  <c r="M148" i="11"/>
  <c r="E148" i="12"/>
  <c r="E148" i="11"/>
  <c r="I147" i="12"/>
  <c r="I147" i="11"/>
  <c r="M146" i="12"/>
  <c r="M146" i="11"/>
  <c r="E146" i="12"/>
  <c r="E146" i="11"/>
  <c r="I143" i="12"/>
  <c r="I143" i="11"/>
  <c r="I142" i="12"/>
  <c r="I142" i="11"/>
  <c r="E141" i="12"/>
  <c r="E141" i="11"/>
  <c r="M140" i="12"/>
  <c r="M140" i="11"/>
  <c r="E140" i="12"/>
  <c r="E140" i="11"/>
  <c r="J98" i="12"/>
  <c r="J63" i="10"/>
  <c r="J145" i="12"/>
  <c r="J158" i="17"/>
  <c r="L77" i="14"/>
  <c r="L106" i="6" s="1"/>
  <c r="L205" i="17"/>
  <c r="L206" i="17"/>
  <c r="L207" i="17"/>
  <c r="L209" i="17"/>
  <c r="L210" i="17"/>
  <c r="L212" i="17"/>
  <c r="L213" i="17"/>
  <c r="L214" i="17"/>
  <c r="L216" i="17"/>
  <c r="L249" i="17"/>
  <c r="H212" i="17"/>
  <c r="H210" i="17"/>
  <c r="H205" i="17"/>
  <c r="F93" i="6"/>
  <c r="F245" i="21"/>
  <c r="F206" i="19"/>
  <c r="N244" i="21"/>
  <c r="N203" i="19"/>
  <c r="B244" i="21"/>
  <c r="B203" i="19"/>
  <c r="B243" i="21"/>
  <c r="B200" i="19"/>
  <c r="J234" i="21"/>
  <c r="J187" i="19"/>
  <c r="B234" i="21"/>
  <c r="B187" i="19"/>
  <c r="J233" i="21"/>
  <c r="J184" i="19"/>
  <c r="B233" i="21"/>
  <c r="B184" i="19"/>
  <c r="F232" i="21"/>
  <c r="F181" i="19"/>
  <c r="J231" i="21"/>
  <c r="J180" i="19"/>
  <c r="J231" i="20"/>
  <c r="B231" i="21"/>
  <c r="B180" i="19"/>
  <c r="J176" i="19"/>
  <c r="J227" i="20"/>
  <c r="N223" i="21"/>
  <c r="N168" i="19"/>
  <c r="N223" i="20"/>
  <c r="B223" i="21"/>
  <c r="B168" i="19"/>
  <c r="N222" i="21"/>
  <c r="N165" i="19"/>
  <c r="F222" i="21"/>
  <c r="F165" i="19"/>
  <c r="J221" i="21"/>
  <c r="J164" i="19"/>
  <c r="J161" i="19"/>
  <c r="J218" i="20"/>
  <c r="P55" i="22"/>
  <c r="D55" i="22"/>
  <c r="O110" i="6"/>
  <c r="O93" i="6"/>
  <c r="I93" i="6"/>
  <c r="D93" i="6"/>
  <c r="K132" i="6"/>
  <c r="K130" i="6"/>
  <c r="N53" i="10"/>
  <c r="N98" i="6" s="1"/>
  <c r="F53" i="10"/>
  <c r="F98" i="6" s="1"/>
  <c r="P50" i="10"/>
  <c r="H50" i="10"/>
  <c r="D50" i="10"/>
  <c r="Q151" i="11"/>
  <c r="Q147" i="11"/>
  <c r="Q141" i="11"/>
  <c r="Q137" i="11"/>
  <c r="B98" i="14"/>
  <c r="B159" i="6" s="1"/>
  <c r="H105" i="6"/>
  <c r="H99" i="14"/>
  <c r="H160" i="6" s="1"/>
  <c r="I200" i="16"/>
  <c r="Q167" i="16"/>
  <c r="M167" i="16"/>
  <c r="I167" i="16"/>
  <c r="E167" i="16"/>
  <c r="E183" i="16"/>
  <c r="Q91" i="14"/>
  <c r="Q92" i="14"/>
  <c r="I91" i="14"/>
  <c r="I92" i="14"/>
  <c r="E91" i="14"/>
  <c r="E92" i="14"/>
  <c r="Q162" i="16"/>
  <c r="I162" i="16"/>
  <c r="Q161" i="16"/>
  <c r="I161" i="16"/>
  <c r="Q160" i="16"/>
  <c r="I160" i="16"/>
  <c r="Q159" i="16"/>
  <c r="I159" i="16"/>
  <c r="Q90" i="14"/>
  <c r="I90" i="14"/>
  <c r="E90" i="14"/>
  <c r="J242" i="20"/>
  <c r="N234" i="20"/>
  <c r="J233" i="20"/>
  <c r="J224" i="20"/>
  <c r="N217" i="20"/>
  <c r="J216" i="20"/>
  <c r="J53" i="10"/>
  <c r="J98" i="6" s="1"/>
  <c r="B53" i="10"/>
  <c r="B98" i="6" s="1"/>
  <c r="N50" i="10"/>
  <c r="J50" i="10"/>
  <c r="F50" i="10"/>
  <c r="B50" i="10"/>
  <c r="F51" i="6"/>
  <c r="O98" i="11"/>
  <c r="H115" i="12"/>
  <c r="L98" i="12"/>
  <c r="P154" i="12"/>
  <c r="L154" i="12"/>
  <c r="H154" i="12"/>
  <c r="D154" i="12"/>
  <c r="P153" i="12"/>
  <c r="L153" i="12"/>
  <c r="H153" i="12"/>
  <c r="D153" i="12"/>
  <c r="P152" i="12"/>
  <c r="L152" i="12"/>
  <c r="H152" i="12"/>
  <c r="D152" i="12"/>
  <c r="P151" i="12"/>
  <c r="L151" i="12"/>
  <c r="H151" i="12"/>
  <c r="D151" i="12"/>
  <c r="P150" i="12"/>
  <c r="L150" i="12"/>
  <c r="H150" i="12"/>
  <c r="D150" i="12"/>
  <c r="P149" i="12"/>
  <c r="L149" i="12"/>
  <c r="H149" i="12"/>
  <c r="D149" i="12"/>
  <c r="P148" i="12"/>
  <c r="L148" i="12"/>
  <c r="H148" i="12"/>
  <c r="D148" i="12"/>
  <c r="P147" i="12"/>
  <c r="L147" i="12"/>
  <c r="H147" i="12"/>
  <c r="D147" i="12"/>
  <c r="P146" i="12"/>
  <c r="L146" i="12"/>
  <c r="H146" i="12"/>
  <c r="D146" i="12"/>
  <c r="P145" i="12"/>
  <c r="L145" i="12"/>
  <c r="H145" i="12"/>
  <c r="D145" i="12"/>
  <c r="P143" i="12"/>
  <c r="L143" i="12"/>
  <c r="H143" i="12"/>
  <c r="D143" i="12"/>
  <c r="P142" i="12"/>
  <c r="L142" i="12"/>
  <c r="H142" i="12"/>
  <c r="D142" i="12"/>
  <c r="P141" i="12"/>
  <c r="L141" i="12"/>
  <c r="H141" i="12"/>
  <c r="D141" i="12"/>
  <c r="P140" i="12"/>
  <c r="L140" i="12"/>
  <c r="H140" i="12"/>
  <c r="D140" i="12"/>
  <c r="P139" i="12"/>
  <c r="L139" i="12"/>
  <c r="H139" i="12"/>
  <c r="D139" i="12"/>
  <c r="P138" i="12"/>
  <c r="H138" i="12"/>
  <c r="P137" i="12"/>
  <c r="H137" i="12"/>
  <c r="P136" i="12"/>
  <c r="H136" i="12"/>
  <c r="P135" i="12"/>
  <c r="H135" i="12"/>
  <c r="P134" i="12"/>
  <c r="L134" i="12"/>
  <c r="H134" i="12"/>
  <c r="D134" i="12"/>
  <c r="Q50" i="9"/>
  <c r="M50" i="9"/>
  <c r="I50" i="9"/>
  <c r="E50" i="9"/>
  <c r="Q49" i="9"/>
  <c r="M49" i="9"/>
  <c r="I49" i="9"/>
  <c r="E49" i="9"/>
  <c r="M48" i="9"/>
  <c r="I48" i="9"/>
  <c r="E48" i="9"/>
  <c r="Q47" i="9"/>
  <c r="P105" i="6"/>
  <c r="P99" i="14"/>
  <c r="P160" i="6" s="1"/>
  <c r="Q69" i="14"/>
  <c r="M69" i="14"/>
  <c r="I69" i="14"/>
  <c r="E69" i="14"/>
  <c r="M200" i="15"/>
  <c r="I200" i="15"/>
  <c r="E183" i="15"/>
  <c r="Q167" i="15"/>
  <c r="I167" i="15"/>
  <c r="E167" i="15"/>
  <c r="M158" i="15"/>
  <c r="I158" i="15"/>
  <c r="I257" i="15"/>
  <c r="I256" i="15"/>
  <c r="I255" i="15"/>
  <c r="I254" i="15"/>
  <c r="Q253" i="16"/>
  <c r="M253" i="16"/>
  <c r="I253" i="16"/>
  <c r="I253" i="15"/>
  <c r="E253" i="16"/>
  <c r="Q252" i="16"/>
  <c r="M252" i="16"/>
  <c r="I252" i="16"/>
  <c r="I252" i="15"/>
  <c r="E252" i="16"/>
  <c r="Q251" i="16"/>
  <c r="M251" i="16"/>
  <c r="I251" i="16"/>
  <c r="I251" i="15"/>
  <c r="E251" i="16"/>
  <c r="Q250" i="16"/>
  <c r="M250" i="16"/>
  <c r="I250" i="16"/>
  <c r="I250" i="15"/>
  <c r="E250" i="16"/>
  <c r="Q249" i="16"/>
  <c r="M249" i="16"/>
  <c r="I249" i="16"/>
  <c r="E249" i="16"/>
  <c r="I247" i="15"/>
  <c r="I246" i="15"/>
  <c r="I245" i="15"/>
  <c r="I244" i="15"/>
  <c r="Q243" i="16"/>
  <c r="M243" i="16"/>
  <c r="I243" i="16"/>
  <c r="I243" i="15"/>
  <c r="E243" i="16"/>
  <c r="Q242" i="16"/>
  <c r="M242" i="16"/>
  <c r="I242" i="16"/>
  <c r="I242" i="15"/>
  <c r="E242" i="16"/>
  <c r="Q241" i="16"/>
  <c r="M241" i="16"/>
  <c r="I241" i="16"/>
  <c r="I241" i="15"/>
  <c r="E241" i="16"/>
  <c r="Q240" i="16"/>
  <c r="M240" i="16"/>
  <c r="I240" i="16"/>
  <c r="I240" i="15"/>
  <c r="E240" i="16"/>
  <c r="I237" i="15"/>
  <c r="I236" i="15"/>
  <c r="Q235" i="16"/>
  <c r="M235" i="16"/>
  <c r="I235" i="16"/>
  <c r="I235" i="15"/>
  <c r="E235" i="16"/>
  <c r="I234" i="15"/>
  <c r="Q233" i="16"/>
  <c r="M233" i="16"/>
  <c r="I233" i="16"/>
  <c r="I233" i="15"/>
  <c r="E233" i="16"/>
  <c r="Q232" i="16"/>
  <c r="M232" i="16"/>
  <c r="I232" i="16"/>
  <c r="I232" i="15"/>
  <c r="E232" i="16"/>
  <c r="Q231" i="16"/>
  <c r="M231" i="16"/>
  <c r="I231" i="16"/>
  <c r="I231" i="15"/>
  <c r="E231" i="16"/>
  <c r="Q230" i="16"/>
  <c r="M230" i="16"/>
  <c r="I230" i="16"/>
  <c r="I230" i="15"/>
  <c r="E230" i="16"/>
  <c r="Q229" i="16"/>
  <c r="M229" i="16"/>
  <c r="I229" i="16"/>
  <c r="E229" i="16"/>
  <c r="I227" i="15"/>
  <c r="I226" i="15"/>
  <c r="I225" i="15"/>
  <c r="Q224" i="16"/>
  <c r="M224" i="16"/>
  <c r="I224" i="16"/>
  <c r="I224" i="15"/>
  <c r="E224" i="16"/>
  <c r="Q223" i="16"/>
  <c r="M223" i="16"/>
  <c r="I223" i="16"/>
  <c r="I223" i="15"/>
  <c r="E223" i="16"/>
  <c r="Q222" i="16"/>
  <c r="M222" i="16"/>
  <c r="I222" i="16"/>
  <c r="I222" i="15"/>
  <c r="E222" i="16"/>
  <c r="Q221" i="16"/>
  <c r="M221" i="16"/>
  <c r="I221" i="16"/>
  <c r="I221" i="15"/>
  <c r="E221" i="16"/>
  <c r="H247" i="17"/>
  <c r="H246" i="17"/>
  <c r="H245" i="17"/>
  <c r="H244" i="17"/>
  <c r="H239" i="17"/>
  <c r="L75" i="14"/>
  <c r="L74" i="14" s="1"/>
  <c r="L103" i="6" s="1"/>
  <c r="L172" i="17"/>
  <c r="L174" i="17"/>
  <c r="L175" i="17"/>
  <c r="L177" i="17"/>
  <c r="L178" i="17"/>
  <c r="L179" i="17"/>
  <c r="L181" i="17"/>
  <c r="L229" i="17"/>
  <c r="H229" i="17"/>
  <c r="H75" i="14"/>
  <c r="H74" i="14" s="1"/>
  <c r="H179" i="17"/>
  <c r="H178" i="17"/>
  <c r="H177" i="17"/>
  <c r="H175" i="17"/>
  <c r="H174" i="17"/>
  <c r="H172" i="17"/>
  <c r="C78" i="18"/>
  <c r="C99" i="18" s="1"/>
  <c r="C162" i="6" s="1"/>
  <c r="C100" i="18"/>
  <c r="C163" i="6" s="1"/>
  <c r="N75" i="18"/>
  <c r="J75" i="18"/>
  <c r="F75" i="18"/>
  <c r="B75" i="18"/>
  <c r="D133" i="6"/>
  <c r="O239" i="19"/>
  <c r="O241" i="19"/>
  <c r="O243" i="19"/>
  <c r="O245" i="19"/>
  <c r="G239" i="19"/>
  <c r="G241" i="19"/>
  <c r="G243" i="19"/>
  <c r="G245" i="19"/>
  <c r="G238" i="19"/>
  <c r="G240" i="19"/>
  <c r="G242" i="19"/>
  <c r="G244" i="19"/>
  <c r="G246" i="19"/>
  <c r="G92" i="18"/>
  <c r="C92" i="18"/>
  <c r="C98" i="18"/>
  <c r="K91" i="18"/>
  <c r="K227" i="19"/>
  <c r="K229" i="19"/>
  <c r="K231" i="19"/>
  <c r="K233" i="19"/>
  <c r="K235" i="19"/>
  <c r="K228" i="19"/>
  <c r="K230" i="19"/>
  <c r="K232" i="19"/>
  <c r="K234" i="19"/>
  <c r="K97" i="18"/>
  <c r="C91" i="18"/>
  <c r="C97" i="18"/>
  <c r="C228" i="19"/>
  <c r="C230" i="19"/>
  <c r="C232" i="19"/>
  <c r="C234" i="19"/>
  <c r="O95" i="18"/>
  <c r="O96" i="18"/>
  <c r="O215" i="19"/>
  <c r="O217" i="19"/>
  <c r="O219" i="19"/>
  <c r="O221" i="19"/>
  <c r="O223" i="19"/>
  <c r="O216" i="19"/>
  <c r="O218" i="19"/>
  <c r="O220" i="19"/>
  <c r="O222" i="19"/>
  <c r="O224" i="19"/>
  <c r="K90" i="18"/>
  <c r="K95" i="18"/>
  <c r="G95" i="18"/>
  <c r="G96" i="18"/>
  <c r="G90" i="18"/>
  <c r="G216" i="19"/>
  <c r="G218" i="19"/>
  <c r="G220" i="19"/>
  <c r="G222" i="19"/>
  <c r="G224" i="19"/>
  <c r="C90" i="18"/>
  <c r="C95" i="18"/>
  <c r="C96" i="18"/>
  <c r="O86" i="18"/>
  <c r="K86" i="18"/>
  <c r="G86" i="18"/>
  <c r="C86" i="18"/>
  <c r="O85" i="18"/>
  <c r="K85" i="18"/>
  <c r="G85" i="18"/>
  <c r="O84" i="18"/>
  <c r="K84" i="18"/>
  <c r="G84" i="18"/>
  <c r="C84" i="18"/>
  <c r="O244" i="19"/>
  <c r="C229" i="19"/>
  <c r="G221" i="19"/>
  <c r="G157" i="20"/>
  <c r="Q50" i="10"/>
  <c r="M50" i="10"/>
  <c r="I50" i="10"/>
  <c r="E50" i="10"/>
  <c r="Q51" i="6"/>
  <c r="Q128" i="6" s="1"/>
  <c r="M51" i="6"/>
  <c r="M128" i="6" s="1"/>
  <c r="M57" i="10"/>
  <c r="I61" i="10"/>
  <c r="F115" i="11"/>
  <c r="B98" i="11"/>
  <c r="N154" i="13"/>
  <c r="J154" i="13"/>
  <c r="F154" i="13"/>
  <c r="B154" i="13"/>
  <c r="N153" i="13"/>
  <c r="J153" i="13"/>
  <c r="F153" i="13"/>
  <c r="B153" i="13"/>
  <c r="N151" i="13"/>
  <c r="J151" i="13"/>
  <c r="F151" i="13"/>
  <c r="B151" i="13"/>
  <c r="N150" i="13"/>
  <c r="J150" i="13"/>
  <c r="F150" i="13"/>
  <c r="B150" i="13"/>
  <c r="N143" i="13"/>
  <c r="J143" i="13"/>
  <c r="F143" i="13"/>
  <c r="B143" i="13"/>
  <c r="N142" i="13"/>
  <c r="J142" i="13"/>
  <c r="F142" i="13"/>
  <c r="B142" i="13"/>
  <c r="N141" i="13"/>
  <c r="J141" i="13"/>
  <c r="F141" i="13"/>
  <c r="B141" i="13"/>
  <c r="N140" i="13"/>
  <c r="J140" i="13"/>
  <c r="F140" i="13"/>
  <c r="B140" i="13"/>
  <c r="N139" i="13"/>
  <c r="J139" i="13"/>
  <c r="F139" i="13"/>
  <c r="B139" i="13"/>
  <c r="F143" i="12"/>
  <c r="F142" i="12"/>
  <c r="F141" i="12"/>
  <c r="F140" i="12"/>
  <c r="F139" i="12"/>
  <c r="O115" i="12"/>
  <c r="K115" i="12"/>
  <c r="C115" i="12"/>
  <c r="N100" i="14"/>
  <c r="N161" i="6" s="1"/>
  <c r="J99" i="14"/>
  <c r="J160" i="6" s="1"/>
  <c r="F98" i="14"/>
  <c r="F159" i="6" s="1"/>
  <c r="N88" i="14"/>
  <c r="N87" i="14"/>
  <c r="N86" i="14"/>
  <c r="N85" i="14"/>
  <c r="N84" i="14"/>
  <c r="D105" i="6"/>
  <c r="D99" i="14"/>
  <c r="D160" i="6" s="1"/>
  <c r="E253" i="15"/>
  <c r="Q251" i="15"/>
  <c r="M250" i="15"/>
  <c r="E243" i="15"/>
  <c r="Q241" i="15"/>
  <c r="M240" i="15"/>
  <c r="Q235" i="15"/>
  <c r="E233" i="15"/>
  <c r="Q231" i="15"/>
  <c r="M230" i="15"/>
  <c r="M224" i="15"/>
  <c r="E223" i="15"/>
  <c r="Q221" i="15"/>
  <c r="P200" i="15"/>
  <c r="P183" i="15"/>
  <c r="H167" i="15"/>
  <c r="D167" i="15"/>
  <c r="H158" i="15"/>
  <c r="P247" i="17"/>
  <c r="P247" i="16"/>
  <c r="P246" i="17"/>
  <c r="P246" i="16"/>
  <c r="P245" i="17"/>
  <c r="P245" i="16"/>
  <c r="P244" i="17"/>
  <c r="P244" i="16"/>
  <c r="P239" i="17"/>
  <c r="P239" i="16"/>
  <c r="P237" i="17"/>
  <c r="P237" i="16"/>
  <c r="P236" i="17"/>
  <c r="P236" i="16"/>
  <c r="P234" i="16"/>
  <c r="P234" i="17"/>
  <c r="L234" i="16"/>
  <c r="L234" i="17"/>
  <c r="P229" i="16"/>
  <c r="P229" i="17"/>
  <c r="P227" i="16"/>
  <c r="P227" i="17"/>
  <c r="L227" i="16"/>
  <c r="L227" i="17"/>
  <c r="P226" i="16"/>
  <c r="P226" i="17"/>
  <c r="L226" i="16"/>
  <c r="L226" i="17"/>
  <c r="P225" i="16"/>
  <c r="P225" i="17"/>
  <c r="L225" i="16"/>
  <c r="L225" i="17"/>
  <c r="P220" i="16"/>
  <c r="P220" i="17"/>
  <c r="L220" i="16"/>
  <c r="L220" i="17"/>
  <c r="J256" i="16"/>
  <c r="J255" i="16"/>
  <c r="J254" i="16"/>
  <c r="P183" i="16"/>
  <c r="P158" i="16"/>
  <c r="L158" i="16"/>
  <c r="H158" i="16"/>
  <c r="D158" i="16"/>
  <c r="D227" i="17"/>
  <c r="K96" i="18"/>
  <c r="O90" i="18"/>
  <c r="O242" i="19"/>
  <c r="C231" i="19"/>
  <c r="G223" i="19"/>
  <c r="G215" i="19"/>
  <c r="K157" i="20"/>
  <c r="N210" i="20"/>
  <c r="N246" i="20"/>
  <c r="F246" i="20"/>
  <c r="F210" i="20"/>
  <c r="B210" i="20"/>
  <c r="B246" i="20"/>
  <c r="J206" i="20"/>
  <c r="J245" i="20"/>
  <c r="F206" i="20"/>
  <c r="F245" i="20"/>
  <c r="B245" i="20"/>
  <c r="B206" i="20"/>
  <c r="N203" i="20"/>
  <c r="N244" i="20"/>
  <c r="F244" i="20"/>
  <c r="F203" i="20"/>
  <c r="B203" i="20"/>
  <c r="B244" i="20"/>
  <c r="J200" i="20"/>
  <c r="J243" i="20"/>
  <c r="F200" i="20"/>
  <c r="F243" i="20"/>
  <c r="B243" i="20"/>
  <c r="B200" i="20"/>
  <c r="N199" i="20"/>
  <c r="N242" i="20"/>
  <c r="F242" i="20"/>
  <c r="F199" i="20"/>
  <c r="B199" i="20"/>
  <c r="B242" i="20"/>
  <c r="J198" i="20"/>
  <c r="J241" i="20"/>
  <c r="F198" i="20"/>
  <c r="F241" i="20"/>
  <c r="B241" i="20"/>
  <c r="B198" i="20"/>
  <c r="N197" i="20"/>
  <c r="N240" i="20"/>
  <c r="F240" i="20"/>
  <c r="F197" i="20"/>
  <c r="B197" i="20"/>
  <c r="B240" i="20"/>
  <c r="J196" i="20"/>
  <c r="J239" i="20"/>
  <c r="F196" i="20"/>
  <c r="F239" i="20"/>
  <c r="B239" i="20"/>
  <c r="B196" i="20"/>
  <c r="N195" i="20"/>
  <c r="N238" i="20"/>
  <c r="F238" i="20"/>
  <c r="F195" i="20"/>
  <c r="B195" i="20"/>
  <c r="B238" i="20"/>
  <c r="J237" i="20"/>
  <c r="F237" i="20"/>
  <c r="B237" i="20"/>
  <c r="N191" i="20"/>
  <c r="N235" i="20"/>
  <c r="F235" i="20"/>
  <c r="F191" i="20"/>
  <c r="B235" i="20"/>
  <c r="B191" i="20"/>
  <c r="J187" i="20"/>
  <c r="J234" i="20"/>
  <c r="F234" i="20"/>
  <c r="F187" i="20"/>
  <c r="B234" i="20"/>
  <c r="B187" i="20"/>
  <c r="N184" i="20"/>
  <c r="N233" i="20"/>
  <c r="F233" i="20"/>
  <c r="F184" i="20"/>
  <c r="B233" i="20"/>
  <c r="B184" i="20"/>
  <c r="J181" i="20"/>
  <c r="J232" i="20"/>
  <c r="F232" i="20"/>
  <c r="F181" i="20"/>
  <c r="B232" i="20"/>
  <c r="B181" i="20"/>
  <c r="N180" i="20"/>
  <c r="N231" i="20"/>
  <c r="F231" i="20"/>
  <c r="F180" i="20"/>
  <c r="B231" i="20"/>
  <c r="B180" i="20"/>
  <c r="J179" i="20"/>
  <c r="J230" i="20"/>
  <c r="F230" i="20"/>
  <c r="F179" i="20"/>
  <c r="B230" i="20"/>
  <c r="B179" i="20"/>
  <c r="N178" i="20"/>
  <c r="N229" i="20"/>
  <c r="F229" i="20"/>
  <c r="F178" i="20"/>
  <c r="B229" i="20"/>
  <c r="B178" i="20"/>
  <c r="J177" i="20"/>
  <c r="J228" i="20"/>
  <c r="F228" i="20"/>
  <c r="F177" i="20"/>
  <c r="B228" i="20"/>
  <c r="B177" i="20"/>
  <c r="N176" i="20"/>
  <c r="N227" i="20"/>
  <c r="F227" i="20"/>
  <c r="F176" i="20"/>
  <c r="B227" i="20"/>
  <c r="B176" i="20"/>
  <c r="J226" i="20"/>
  <c r="F226" i="20"/>
  <c r="B226" i="20"/>
  <c r="N172" i="20"/>
  <c r="N224" i="20"/>
  <c r="F172" i="20"/>
  <c r="F224" i="20"/>
  <c r="B172" i="20"/>
  <c r="B224" i="20"/>
  <c r="J168" i="20"/>
  <c r="J223" i="20"/>
  <c r="F168" i="20"/>
  <c r="F223" i="20"/>
  <c r="B168" i="20"/>
  <c r="B223" i="20"/>
  <c r="N165" i="20"/>
  <c r="N222" i="20"/>
  <c r="F165" i="20"/>
  <c r="F222" i="20"/>
  <c r="B165" i="20"/>
  <c r="B222" i="20"/>
  <c r="J164" i="20"/>
  <c r="J221" i="20"/>
  <c r="F164" i="20"/>
  <c r="F221" i="20"/>
  <c r="B164" i="20"/>
  <c r="B221" i="20"/>
  <c r="N163" i="20"/>
  <c r="N220" i="20"/>
  <c r="F163" i="20"/>
  <c r="F220" i="20"/>
  <c r="B163" i="20"/>
  <c r="B220" i="20"/>
  <c r="J162" i="20"/>
  <c r="J219" i="20"/>
  <c r="F162" i="20"/>
  <c r="F219" i="20"/>
  <c r="B162" i="20"/>
  <c r="B219" i="20"/>
  <c r="N161" i="20"/>
  <c r="N218" i="20"/>
  <c r="F161" i="20"/>
  <c r="F218" i="20"/>
  <c r="B161" i="20"/>
  <c r="B218" i="20"/>
  <c r="J160" i="20"/>
  <c r="J217" i="20"/>
  <c r="F160" i="20"/>
  <c r="F217" i="20"/>
  <c r="B160" i="20"/>
  <c r="B217" i="20"/>
  <c r="N159" i="20"/>
  <c r="N216" i="20"/>
  <c r="F159" i="20"/>
  <c r="F216" i="20"/>
  <c r="B159" i="20"/>
  <c r="B216" i="20"/>
  <c r="J158" i="20"/>
  <c r="J215" i="20"/>
  <c r="F158" i="20"/>
  <c r="F215" i="20"/>
  <c r="B158" i="20"/>
  <c r="B215" i="20"/>
  <c r="N214" i="20"/>
  <c r="F214" i="20"/>
  <c r="B214" i="20"/>
  <c r="L53" i="10"/>
  <c r="L98" i="6" s="1"/>
  <c r="D53" i="10"/>
  <c r="O50" i="10"/>
  <c r="K50" i="10"/>
  <c r="G50" i="10"/>
  <c r="C50" i="10"/>
  <c r="O51" i="6"/>
  <c r="O128" i="6" s="1"/>
  <c r="K51" i="6"/>
  <c r="K128" i="6" s="1"/>
  <c r="C51" i="6"/>
  <c r="C57" i="10"/>
  <c r="P115" i="11"/>
  <c r="D115" i="11"/>
  <c r="P98" i="11"/>
  <c r="D98" i="11"/>
  <c r="M115" i="12"/>
  <c r="E115" i="12"/>
  <c r="I98" i="12"/>
  <c r="L105" i="6"/>
  <c r="L99" i="14"/>
  <c r="L160" i="6" s="1"/>
  <c r="N69" i="14"/>
  <c r="J69" i="14"/>
  <c r="F69" i="14"/>
  <c r="B69" i="14"/>
  <c r="J59" i="6"/>
  <c r="J132" i="6" s="1"/>
  <c r="J100" i="14"/>
  <c r="J161" i="6" s="1"/>
  <c r="J57" i="6"/>
  <c r="J98" i="14"/>
  <c r="J159" i="6" s="1"/>
  <c r="N49" i="6"/>
  <c r="J49" i="6"/>
  <c r="F49" i="6"/>
  <c r="B49" i="6"/>
  <c r="N48" i="6"/>
  <c r="J48" i="6"/>
  <c r="F48" i="6"/>
  <c r="B48" i="6"/>
  <c r="N47" i="6"/>
  <c r="J47" i="6"/>
  <c r="F47" i="6"/>
  <c r="B47" i="6"/>
  <c r="N46" i="6"/>
  <c r="J46" i="6"/>
  <c r="F46" i="6"/>
  <c r="B46" i="6"/>
  <c r="N45" i="6"/>
  <c r="J45" i="6"/>
  <c r="F45" i="6"/>
  <c r="B45" i="6"/>
  <c r="N44" i="6"/>
  <c r="J44" i="6"/>
  <c r="F44" i="6"/>
  <c r="B44" i="6"/>
  <c r="N43" i="6"/>
  <c r="J43" i="6"/>
  <c r="F43" i="6"/>
  <c r="B43" i="6"/>
  <c r="N41" i="6"/>
  <c r="J41" i="6"/>
  <c r="F41" i="6"/>
  <c r="B41" i="6"/>
  <c r="N40" i="6"/>
  <c r="J40" i="6"/>
  <c r="F40" i="6"/>
  <c r="B40" i="6"/>
  <c r="N38" i="6"/>
  <c r="J38" i="6"/>
  <c r="F38" i="6"/>
  <c r="B38" i="6"/>
  <c r="N37" i="6"/>
  <c r="J37" i="6"/>
  <c r="F37" i="6"/>
  <c r="B37" i="6"/>
  <c r="N36" i="6"/>
  <c r="J36" i="6"/>
  <c r="F36" i="6"/>
  <c r="B36" i="6"/>
  <c r="N35" i="6"/>
  <c r="J35" i="6"/>
  <c r="F35" i="6"/>
  <c r="B35" i="6"/>
  <c r="N34" i="6"/>
  <c r="J34" i="6"/>
  <c r="F34" i="6"/>
  <c r="B34" i="6"/>
  <c r="N31" i="6"/>
  <c r="J31" i="6"/>
  <c r="F31" i="6"/>
  <c r="B31" i="6"/>
  <c r="N29" i="6"/>
  <c r="J29" i="6"/>
  <c r="J127" i="6" s="1"/>
  <c r="F29" i="6"/>
  <c r="F127" i="6" s="1"/>
  <c r="B29" i="6"/>
  <c r="B127" i="6" s="1"/>
  <c r="P8" i="6"/>
  <c r="P82" i="14"/>
  <c r="L8" i="6"/>
  <c r="L82" i="14"/>
  <c r="H8" i="6"/>
  <c r="H82" i="14"/>
  <c r="D8" i="6"/>
  <c r="D82" i="14"/>
  <c r="P7" i="6"/>
  <c r="P81" i="14"/>
  <c r="L7" i="6"/>
  <c r="L81" i="14"/>
  <c r="H7" i="6"/>
  <c r="H81" i="14"/>
  <c r="D7" i="6"/>
  <c r="D81" i="14"/>
  <c r="P6" i="6"/>
  <c r="P130" i="6" s="1"/>
  <c r="P80" i="14"/>
  <c r="L6" i="6"/>
  <c r="L80" i="14"/>
  <c r="H6" i="6"/>
  <c r="H130" i="6" s="1"/>
  <c r="H80" i="14"/>
  <c r="D6" i="6"/>
  <c r="D130" i="6" s="1"/>
  <c r="D80" i="14"/>
  <c r="J200" i="15"/>
  <c r="F183" i="15"/>
  <c r="B183" i="15"/>
  <c r="F158" i="15"/>
  <c r="N257" i="17"/>
  <c r="N257" i="16"/>
  <c r="F257" i="17"/>
  <c r="F257" i="16"/>
  <c r="N256" i="17"/>
  <c r="N256" i="16"/>
  <c r="F256" i="17"/>
  <c r="F256" i="16"/>
  <c r="N255" i="17"/>
  <c r="N255" i="16"/>
  <c r="F255" i="17"/>
  <c r="F255" i="16"/>
  <c r="N254" i="17"/>
  <c r="N254" i="16"/>
  <c r="F254" i="17"/>
  <c r="F254" i="16"/>
  <c r="N247" i="17"/>
  <c r="N247" i="16"/>
  <c r="J247" i="17"/>
  <c r="F247" i="17"/>
  <c r="F247" i="16"/>
  <c r="B247" i="17"/>
  <c r="N246" i="17"/>
  <c r="N246" i="16"/>
  <c r="J246" i="17"/>
  <c r="F246" i="17"/>
  <c r="F246" i="16"/>
  <c r="B246" i="17"/>
  <c r="N245" i="17"/>
  <c r="N245" i="16"/>
  <c r="J245" i="17"/>
  <c r="F245" i="17"/>
  <c r="F245" i="16"/>
  <c r="B245" i="17"/>
  <c r="N244" i="17"/>
  <c r="N244" i="16"/>
  <c r="J244" i="17"/>
  <c r="F244" i="17"/>
  <c r="F244" i="16"/>
  <c r="B244" i="17"/>
  <c r="N239" i="17"/>
  <c r="N239" i="16"/>
  <c r="J239" i="17"/>
  <c r="F239" i="17"/>
  <c r="F239" i="16"/>
  <c r="B239" i="17"/>
  <c r="N237" i="17"/>
  <c r="N237" i="16"/>
  <c r="J237" i="17"/>
  <c r="F237" i="17"/>
  <c r="F237" i="16"/>
  <c r="B237" i="17"/>
  <c r="N236" i="17"/>
  <c r="N236" i="16"/>
  <c r="J236" i="17"/>
  <c r="F236" i="17"/>
  <c r="F236" i="16"/>
  <c r="B236" i="17"/>
  <c r="J257" i="16"/>
  <c r="P256" i="16"/>
  <c r="B256" i="16"/>
  <c r="B255" i="16"/>
  <c r="B254" i="16"/>
  <c r="B247" i="16"/>
  <c r="B246" i="16"/>
  <c r="B245" i="16"/>
  <c r="B244" i="16"/>
  <c r="B239" i="16"/>
  <c r="B237" i="16"/>
  <c r="B236" i="16"/>
  <c r="P200" i="16"/>
  <c r="H200" i="16"/>
  <c r="D200" i="16"/>
  <c r="P167" i="16"/>
  <c r="L167" i="16"/>
  <c r="H256" i="16"/>
  <c r="P255" i="16"/>
  <c r="H255" i="16"/>
  <c r="P254" i="16"/>
  <c r="H254" i="16"/>
  <c r="P253" i="16"/>
  <c r="H253" i="16"/>
  <c r="P252" i="16"/>
  <c r="H252" i="16"/>
  <c r="P251" i="16"/>
  <c r="H251" i="16"/>
  <c r="P250" i="16"/>
  <c r="H250" i="16"/>
  <c r="P94" i="14"/>
  <c r="L94" i="14"/>
  <c r="H94" i="14"/>
  <c r="D94" i="14"/>
  <c r="P93" i="14"/>
  <c r="L93" i="14"/>
  <c r="H93" i="14"/>
  <c r="D93" i="14"/>
  <c r="P91" i="14"/>
  <c r="L91" i="14"/>
  <c r="H91" i="14"/>
  <c r="D91" i="14"/>
  <c r="P90" i="14"/>
  <c r="L90" i="14"/>
  <c r="H90" i="14"/>
  <c r="D90" i="14"/>
  <c r="D234" i="17"/>
  <c r="D225" i="17"/>
  <c r="O70" i="18"/>
  <c r="O89" i="18"/>
  <c r="K70" i="18"/>
  <c r="K89" i="18"/>
  <c r="G70" i="18"/>
  <c r="G89" i="18"/>
  <c r="C70" i="18"/>
  <c r="C89" i="18"/>
  <c r="E102" i="18"/>
  <c r="E165" i="6" s="1"/>
  <c r="O246" i="19"/>
  <c r="O238" i="19"/>
  <c r="C235" i="19"/>
  <c r="C227" i="19"/>
  <c r="G219" i="19"/>
  <c r="N243" i="20"/>
  <c r="C157" i="20"/>
  <c r="G180" i="21"/>
  <c r="G185" i="21"/>
  <c r="G192" i="21"/>
  <c r="G181" i="21"/>
  <c r="G187" i="21"/>
  <c r="G184" i="21"/>
  <c r="P249" i="16"/>
  <c r="H249" i="16"/>
  <c r="Q102" i="18"/>
  <c r="Q165" i="6" s="1"/>
  <c r="H51" i="18"/>
  <c r="H60" i="6" s="1"/>
  <c r="H133" i="6" s="1"/>
  <c r="I246" i="19"/>
  <c r="E245" i="19"/>
  <c r="I244" i="19"/>
  <c r="E243" i="19"/>
  <c r="I242" i="19"/>
  <c r="E241" i="19"/>
  <c r="I240" i="19"/>
  <c r="E239" i="19"/>
  <c r="I238" i="19"/>
  <c r="I235" i="19"/>
  <c r="K194" i="19"/>
  <c r="Q172" i="19"/>
  <c r="M172" i="19"/>
  <c r="I172" i="19"/>
  <c r="E172" i="19"/>
  <c r="E157" i="19" s="1"/>
  <c r="Q157" i="19"/>
  <c r="O194" i="21"/>
  <c r="C194" i="21"/>
  <c r="K181" i="21"/>
  <c r="K187" i="21"/>
  <c r="K226" i="21"/>
  <c r="K80" i="18"/>
  <c r="K78" i="18" s="1"/>
  <c r="K107" i="6" s="1"/>
  <c r="C184" i="21"/>
  <c r="C189" i="21"/>
  <c r="C226" i="21"/>
  <c r="K189" i="21"/>
  <c r="G188" i="21"/>
  <c r="K234" i="21"/>
  <c r="C187" i="21"/>
  <c r="K184" i="21"/>
  <c r="G233" i="21"/>
  <c r="G182" i="21"/>
  <c r="C181" i="21"/>
  <c r="O50" i="22"/>
  <c r="O64" i="6" s="1"/>
  <c r="O137" i="6" s="1"/>
  <c r="O68" i="22"/>
  <c r="K50" i="22"/>
  <c r="K64" i="6" s="1"/>
  <c r="K137" i="6" s="1"/>
  <c r="K68" i="22"/>
  <c r="G50" i="22"/>
  <c r="G64" i="6" s="1"/>
  <c r="G137" i="6" s="1"/>
  <c r="G68" i="22"/>
  <c r="C50" i="22"/>
  <c r="C64" i="6" s="1"/>
  <c r="C137" i="6" s="1"/>
  <c r="C162" i="24"/>
  <c r="I162" i="24"/>
  <c r="E162" i="24"/>
  <c r="N62" i="10"/>
  <c r="F62" i="10"/>
  <c r="P92" i="14"/>
  <c r="L92" i="14"/>
  <c r="H92" i="14"/>
  <c r="D92" i="14"/>
  <c r="P69" i="14"/>
  <c r="L69" i="14"/>
  <c r="H69" i="14"/>
  <c r="D69" i="14"/>
  <c r="P100" i="14"/>
  <c r="P161" i="6" s="1"/>
  <c r="P98" i="14"/>
  <c r="P159" i="6" s="1"/>
  <c r="P49" i="6"/>
  <c r="L49" i="6"/>
  <c r="H49" i="6"/>
  <c r="D49" i="6"/>
  <c r="P48" i="6"/>
  <c r="L48" i="6"/>
  <c r="H48" i="6"/>
  <c r="D48" i="6"/>
  <c r="P47" i="6"/>
  <c r="L47" i="6"/>
  <c r="H47" i="6"/>
  <c r="D47" i="6"/>
  <c r="P46" i="6"/>
  <c r="L46" i="6"/>
  <c r="H46" i="6"/>
  <c r="D46" i="6"/>
  <c r="P45" i="6"/>
  <c r="L45" i="6"/>
  <c r="H45" i="6"/>
  <c r="D45" i="6"/>
  <c r="P44" i="6"/>
  <c r="L44" i="6"/>
  <c r="H44" i="6"/>
  <c r="D44" i="6"/>
  <c r="P43" i="6"/>
  <c r="L43" i="6"/>
  <c r="H43" i="6"/>
  <c r="D43" i="6"/>
  <c r="P41" i="6"/>
  <c r="L41" i="6"/>
  <c r="H41" i="6"/>
  <c r="D41" i="6"/>
  <c r="P40" i="6"/>
  <c r="L40" i="6"/>
  <c r="H40" i="6"/>
  <c r="D40" i="6"/>
  <c r="P38" i="6"/>
  <c r="L38" i="6"/>
  <c r="H38" i="6"/>
  <c r="D38" i="6"/>
  <c r="P37" i="6"/>
  <c r="L37" i="6"/>
  <c r="H37" i="6"/>
  <c r="D37" i="6"/>
  <c r="P36" i="6"/>
  <c r="L36" i="6"/>
  <c r="H36" i="6"/>
  <c r="D36" i="6"/>
  <c r="P35" i="6"/>
  <c r="L35" i="6"/>
  <c r="H35" i="6"/>
  <c r="D35" i="6"/>
  <c r="P34" i="6"/>
  <c r="L34" i="6"/>
  <c r="H34" i="6"/>
  <c r="D34" i="6"/>
  <c r="P31" i="6"/>
  <c r="L31" i="6"/>
  <c r="H31" i="6"/>
  <c r="D31" i="6"/>
  <c r="P29" i="6"/>
  <c r="L29" i="6"/>
  <c r="L127" i="6" s="1"/>
  <c r="H29" i="6"/>
  <c r="H127" i="6" s="1"/>
  <c r="D29" i="6"/>
  <c r="D127" i="6" s="1"/>
  <c r="O200" i="15"/>
  <c r="K200" i="15"/>
  <c r="C200" i="15"/>
  <c r="K183" i="15"/>
  <c r="O167" i="15"/>
  <c r="G167" i="15"/>
  <c r="K158" i="15"/>
  <c r="G158" i="15"/>
  <c r="O253" i="16"/>
  <c r="K253" i="16"/>
  <c r="G253" i="16"/>
  <c r="C253" i="16"/>
  <c r="O252" i="16"/>
  <c r="K252" i="16"/>
  <c r="G252" i="16"/>
  <c r="C252" i="16"/>
  <c r="O251" i="16"/>
  <c r="K251" i="16"/>
  <c r="G251" i="16"/>
  <c r="C251" i="16"/>
  <c r="O250" i="16"/>
  <c r="K250" i="16"/>
  <c r="G250" i="16"/>
  <c r="C250" i="16"/>
  <c r="O249" i="16"/>
  <c r="K249" i="16"/>
  <c r="G249" i="16"/>
  <c r="C249" i="16"/>
  <c r="O243" i="16"/>
  <c r="K243" i="16"/>
  <c r="G243" i="16"/>
  <c r="C243" i="16"/>
  <c r="O242" i="16"/>
  <c r="K242" i="16"/>
  <c r="G242" i="16"/>
  <c r="C242" i="16"/>
  <c r="O241" i="16"/>
  <c r="K241" i="16"/>
  <c r="G241" i="16"/>
  <c r="C241" i="16"/>
  <c r="O240" i="16"/>
  <c r="K240" i="16"/>
  <c r="G240" i="16"/>
  <c r="C240" i="16"/>
  <c r="O235" i="16"/>
  <c r="K235" i="16"/>
  <c r="G235" i="16"/>
  <c r="C235" i="16"/>
  <c r="O233" i="15"/>
  <c r="K233" i="16"/>
  <c r="G233" i="15"/>
  <c r="C233" i="16"/>
  <c r="O232" i="15"/>
  <c r="K232" i="16"/>
  <c r="G232" i="15"/>
  <c r="C232" i="16"/>
  <c r="O231" i="15"/>
  <c r="K231" i="16"/>
  <c r="G231" i="15"/>
  <c r="C231" i="16"/>
  <c r="O230" i="15"/>
  <c r="K230" i="16"/>
  <c r="G230" i="15"/>
  <c r="C230" i="16"/>
  <c r="O229" i="16"/>
  <c r="K229" i="16"/>
  <c r="G229" i="16"/>
  <c r="C229" i="16"/>
  <c r="O224" i="15"/>
  <c r="K224" i="16"/>
  <c r="G224" i="15"/>
  <c r="C224" i="16"/>
  <c r="O223" i="15"/>
  <c r="K223" i="16"/>
  <c r="G223" i="15"/>
  <c r="C223" i="16"/>
  <c r="O222" i="15"/>
  <c r="K222" i="16"/>
  <c r="G222" i="15"/>
  <c r="C222" i="16"/>
  <c r="O221" i="15"/>
  <c r="K221" i="16"/>
  <c r="G221" i="15"/>
  <c r="C221" i="16"/>
  <c r="N200" i="16"/>
  <c r="J200" i="16"/>
  <c r="F200" i="16"/>
  <c r="N183" i="16"/>
  <c r="J183" i="16"/>
  <c r="F167" i="16"/>
  <c r="J158" i="16"/>
  <c r="F158" i="16"/>
  <c r="B158" i="16"/>
  <c r="H257" i="17"/>
  <c r="H256" i="17"/>
  <c r="H255" i="17"/>
  <c r="H254" i="17"/>
  <c r="H237" i="17"/>
  <c r="H236" i="17"/>
  <c r="H234" i="17"/>
  <c r="H216" i="17"/>
  <c r="O183" i="17"/>
  <c r="K183" i="17"/>
  <c r="G183" i="17"/>
  <c r="C183" i="17"/>
  <c r="H181" i="17"/>
  <c r="O158" i="17"/>
  <c r="K158" i="17"/>
  <c r="C158" i="17"/>
  <c r="I94" i="18"/>
  <c r="M89" i="18"/>
  <c r="G78" i="18"/>
  <c r="K75" i="18"/>
  <c r="Q246" i="19"/>
  <c r="M245" i="19"/>
  <c r="Q244" i="19"/>
  <c r="M243" i="19"/>
  <c r="Q242" i="19"/>
  <c r="M241" i="19"/>
  <c r="Q240" i="19"/>
  <c r="M239" i="19"/>
  <c r="Q238" i="19"/>
  <c r="Q235" i="19"/>
  <c r="E235" i="19"/>
  <c r="Q233" i="19"/>
  <c r="E233" i="19"/>
  <c r="Q231" i="19"/>
  <c r="E231" i="19"/>
  <c r="Q229" i="19"/>
  <c r="E229" i="19"/>
  <c r="Q227" i="19"/>
  <c r="E227" i="19"/>
  <c r="E224" i="19"/>
  <c r="I223" i="19"/>
  <c r="E222" i="19"/>
  <c r="I221" i="19"/>
  <c r="E220" i="19"/>
  <c r="I219" i="19"/>
  <c r="E218" i="19"/>
  <c r="I217" i="19"/>
  <c r="E216" i="19"/>
  <c r="I215" i="19"/>
  <c r="Q191" i="19"/>
  <c r="M191" i="19"/>
  <c r="I191" i="19"/>
  <c r="E191" i="19"/>
  <c r="Q187" i="19"/>
  <c r="M187" i="19"/>
  <c r="I187" i="19"/>
  <c r="E187" i="19"/>
  <c r="Q184" i="19"/>
  <c r="M184" i="19"/>
  <c r="I184" i="19"/>
  <c r="E184" i="19"/>
  <c r="Q181" i="19"/>
  <c r="M181" i="19"/>
  <c r="I181" i="19"/>
  <c r="E181" i="19"/>
  <c r="Q180" i="19"/>
  <c r="M180" i="19"/>
  <c r="I180" i="19"/>
  <c r="E180" i="19"/>
  <c r="Q179" i="19"/>
  <c r="M179" i="19"/>
  <c r="I179" i="19"/>
  <c r="E179" i="19"/>
  <c r="Q178" i="19"/>
  <c r="M178" i="19"/>
  <c r="I178" i="19"/>
  <c r="E178" i="19"/>
  <c r="Q177" i="19"/>
  <c r="M177" i="19"/>
  <c r="I177" i="19"/>
  <c r="E177" i="19"/>
  <c r="Q176" i="19"/>
  <c r="M176" i="19"/>
  <c r="I176" i="19"/>
  <c r="E176" i="19"/>
  <c r="K246" i="20"/>
  <c r="K246" i="19"/>
  <c r="C246" i="20"/>
  <c r="C246" i="19"/>
  <c r="K245" i="20"/>
  <c r="K245" i="19"/>
  <c r="G245" i="20"/>
  <c r="G245" i="21"/>
  <c r="C245" i="20"/>
  <c r="C245" i="19"/>
  <c r="K244" i="20"/>
  <c r="K244" i="19"/>
  <c r="C244" i="20"/>
  <c r="C244" i="21"/>
  <c r="C244" i="19"/>
  <c r="K243" i="20"/>
  <c r="K243" i="19"/>
  <c r="C243" i="20"/>
  <c r="C243" i="19"/>
  <c r="K242" i="20"/>
  <c r="K242" i="21"/>
  <c r="K242" i="19"/>
  <c r="C242" i="20"/>
  <c r="C242" i="19"/>
  <c r="K241" i="20"/>
  <c r="K241" i="19"/>
  <c r="C241" i="20"/>
  <c r="C241" i="19"/>
  <c r="K240" i="20"/>
  <c r="K240" i="19"/>
  <c r="C240" i="20"/>
  <c r="C240" i="19"/>
  <c r="K239" i="20"/>
  <c r="K239" i="19"/>
  <c r="C239" i="20"/>
  <c r="C239" i="19"/>
  <c r="K238" i="20"/>
  <c r="K238" i="19"/>
  <c r="C238" i="20"/>
  <c r="C238" i="19"/>
  <c r="G237" i="20"/>
  <c r="G237" i="21"/>
  <c r="O235" i="20"/>
  <c r="O235" i="19"/>
  <c r="G235" i="20"/>
  <c r="G235" i="19"/>
  <c r="O234" i="20"/>
  <c r="O234" i="19"/>
  <c r="G234" i="20"/>
  <c r="G234" i="19"/>
  <c r="C234" i="20"/>
  <c r="C234" i="21"/>
  <c r="O233" i="20"/>
  <c r="O233" i="19"/>
  <c r="G233" i="20"/>
  <c r="G233" i="19"/>
  <c r="O232" i="20"/>
  <c r="O232" i="19"/>
  <c r="K232" i="20"/>
  <c r="K232" i="21"/>
  <c r="G232" i="20"/>
  <c r="G232" i="19"/>
  <c r="O231" i="20"/>
  <c r="O231" i="19"/>
  <c r="G231" i="20"/>
  <c r="G231" i="21"/>
  <c r="G231" i="19"/>
  <c r="O230" i="20"/>
  <c r="O230" i="19"/>
  <c r="G230" i="20"/>
  <c r="G230" i="19"/>
  <c r="O229" i="20"/>
  <c r="O229" i="19"/>
  <c r="G229" i="20"/>
  <c r="G229" i="19"/>
  <c r="O228" i="20"/>
  <c r="O228" i="19"/>
  <c r="G228" i="20"/>
  <c r="G228" i="19"/>
  <c r="O227" i="20"/>
  <c r="O227" i="19"/>
  <c r="G227" i="20"/>
  <c r="G227" i="19"/>
  <c r="K224" i="20"/>
  <c r="K224" i="19"/>
  <c r="C224" i="20"/>
  <c r="C224" i="19"/>
  <c r="K223" i="20"/>
  <c r="K223" i="19"/>
  <c r="C223" i="20"/>
  <c r="C223" i="19"/>
  <c r="K222" i="20"/>
  <c r="K222" i="19"/>
  <c r="C222" i="20"/>
  <c r="C222" i="19"/>
  <c r="K221" i="20"/>
  <c r="K221" i="19"/>
  <c r="C221" i="20"/>
  <c r="C221" i="19"/>
  <c r="K220" i="20"/>
  <c r="K220" i="19"/>
  <c r="C220" i="20"/>
  <c r="C220" i="19"/>
  <c r="K219" i="20"/>
  <c r="K219" i="19"/>
  <c r="C219" i="20"/>
  <c r="C219" i="19"/>
  <c r="K218" i="20"/>
  <c r="K218" i="19"/>
  <c r="C218" i="20"/>
  <c r="C218" i="19"/>
  <c r="K217" i="20"/>
  <c r="K217" i="19"/>
  <c r="C217" i="20"/>
  <c r="C217" i="19"/>
  <c r="K216" i="20"/>
  <c r="K216" i="19"/>
  <c r="C216" i="20"/>
  <c r="C216" i="19"/>
  <c r="K215" i="20"/>
  <c r="K215" i="19"/>
  <c r="C215" i="20"/>
  <c r="C215" i="19"/>
  <c r="O98" i="18"/>
  <c r="G98" i="18"/>
  <c r="O97" i="18"/>
  <c r="G97" i="18"/>
  <c r="C245" i="21"/>
  <c r="G242" i="21"/>
  <c r="K233" i="21"/>
  <c r="C231" i="21"/>
  <c r="G222" i="21"/>
  <c r="K214" i="21"/>
  <c r="D210" i="21"/>
  <c r="D198" i="21"/>
  <c r="D197" i="21"/>
  <c r="D196" i="21"/>
  <c r="D195" i="21"/>
  <c r="C192" i="21"/>
  <c r="K182" i="21"/>
  <c r="C180" i="21"/>
  <c r="K165" i="21"/>
  <c r="O170" i="21"/>
  <c r="K173" i="21"/>
  <c r="G214" i="21"/>
  <c r="C173" i="21"/>
  <c r="G170" i="21"/>
  <c r="K169" i="21"/>
  <c r="C169" i="21"/>
  <c r="O168" i="21"/>
  <c r="O223" i="21"/>
  <c r="G168" i="21"/>
  <c r="G223" i="21"/>
  <c r="O166" i="21"/>
  <c r="K166" i="21"/>
  <c r="C166" i="21"/>
  <c r="O165" i="21"/>
  <c r="O222" i="21"/>
  <c r="K222" i="21"/>
  <c r="G165" i="21"/>
  <c r="C222" i="21"/>
  <c r="O164" i="21"/>
  <c r="O221" i="21"/>
  <c r="K164" i="21"/>
  <c r="G221" i="21"/>
  <c r="C164" i="21"/>
  <c r="O219" i="21"/>
  <c r="K219" i="21"/>
  <c r="G162" i="21"/>
  <c r="G157" i="21" s="1"/>
  <c r="C219" i="21"/>
  <c r="C68" i="22"/>
  <c r="C191" i="23"/>
  <c r="M129" i="23"/>
  <c r="P203" i="24"/>
  <c r="Q183" i="17"/>
  <c r="M183" i="17"/>
  <c r="I183" i="17"/>
  <c r="P167" i="17"/>
  <c r="M158" i="17"/>
  <c r="I158" i="17"/>
  <c r="E158" i="17"/>
  <c r="Q75" i="18"/>
  <c r="M75" i="18"/>
  <c r="I75" i="18"/>
  <c r="E75" i="18"/>
  <c r="Q51" i="18"/>
  <c r="Q60" i="6" s="1"/>
  <c r="Q133" i="6" s="1"/>
  <c r="M51" i="18"/>
  <c r="M60" i="6" s="1"/>
  <c r="M133" i="6" s="1"/>
  <c r="I51" i="18"/>
  <c r="I60" i="6" s="1"/>
  <c r="I133" i="6" s="1"/>
  <c r="E51" i="18"/>
  <c r="E60" i="6" s="1"/>
  <c r="E133" i="6" s="1"/>
  <c r="G175" i="20"/>
  <c r="K100" i="18"/>
  <c r="K163" i="6" s="1"/>
  <c r="P58" i="22"/>
  <c r="P111" i="6" s="1"/>
  <c r="D58" i="22"/>
  <c r="D111" i="6" s="1"/>
  <c r="D76" i="22"/>
  <c r="D167" i="6" s="1"/>
  <c r="O191" i="23"/>
  <c r="L211" i="24"/>
  <c r="L175" i="23"/>
  <c r="H211" i="24"/>
  <c r="H175" i="23"/>
  <c r="D211" i="24"/>
  <c r="D175" i="23"/>
  <c r="P210" i="25"/>
  <c r="P210" i="24"/>
  <c r="P172" i="23"/>
  <c r="L210" i="25"/>
  <c r="L172" i="23"/>
  <c r="H210" i="25"/>
  <c r="H210" i="24"/>
  <c r="H172" i="23"/>
  <c r="D210" i="25"/>
  <c r="D210" i="24"/>
  <c r="D172" i="23"/>
  <c r="P171" i="23"/>
  <c r="P209" i="24"/>
  <c r="L209" i="24"/>
  <c r="L171" i="23"/>
  <c r="H209" i="24"/>
  <c r="H171" i="23"/>
  <c r="D209" i="24"/>
  <c r="D171" i="23"/>
  <c r="P208" i="25"/>
  <c r="P208" i="24"/>
  <c r="P168" i="23"/>
  <c r="L208" i="25"/>
  <c r="L168" i="23"/>
  <c r="L208" i="24"/>
  <c r="H208" i="25"/>
  <c r="H208" i="24"/>
  <c r="H168" i="23"/>
  <c r="D208" i="25"/>
  <c r="D208" i="24"/>
  <c r="D168" i="23"/>
  <c r="P207" i="25"/>
  <c r="P167" i="23"/>
  <c r="L207" i="25"/>
  <c r="L207" i="24"/>
  <c r="L167" i="23"/>
  <c r="H207" i="25"/>
  <c r="H207" i="24"/>
  <c r="H167" i="23"/>
  <c r="D207" i="25"/>
  <c r="D207" i="24"/>
  <c r="D167" i="23"/>
  <c r="P206" i="24"/>
  <c r="P166" i="23"/>
  <c r="H206" i="24"/>
  <c r="H166" i="23"/>
  <c r="D206" i="24"/>
  <c r="D166" i="23"/>
  <c r="P165" i="23"/>
  <c r="P205" i="24"/>
  <c r="L205" i="24"/>
  <c r="L165" i="23"/>
  <c r="H205" i="24"/>
  <c r="H165" i="23"/>
  <c r="D205" i="24"/>
  <c r="D165" i="23"/>
  <c r="P204" i="24"/>
  <c r="P164" i="23"/>
  <c r="L164" i="23"/>
  <c r="L204" i="24"/>
  <c r="H204" i="24"/>
  <c r="H164" i="23"/>
  <c r="D204" i="24"/>
  <c r="D164" i="23"/>
  <c r="L203" i="24"/>
  <c r="L163" i="23"/>
  <c r="D203" i="24"/>
  <c r="D163" i="23"/>
  <c r="P200" i="25"/>
  <c r="P157" i="23"/>
  <c r="L200" i="25"/>
  <c r="L157" i="23"/>
  <c r="H200" i="25"/>
  <c r="H157" i="23"/>
  <c r="D200" i="25"/>
  <c r="D157" i="23"/>
  <c r="P199" i="25"/>
  <c r="P154" i="23"/>
  <c r="L199" i="25"/>
  <c r="L154" i="23"/>
  <c r="H199" i="25"/>
  <c r="H154" i="23"/>
  <c r="D199" i="25"/>
  <c r="D154" i="23"/>
  <c r="P198" i="25"/>
  <c r="P150" i="23"/>
  <c r="L198" i="25"/>
  <c r="L150" i="23"/>
  <c r="H198" i="25"/>
  <c r="H150" i="23"/>
  <c r="D198" i="25"/>
  <c r="D150" i="23"/>
  <c r="P196" i="25"/>
  <c r="P148" i="23"/>
  <c r="P143" i="23" s="1"/>
  <c r="L196" i="25"/>
  <c r="L148" i="23"/>
  <c r="H196" i="25"/>
  <c r="H148" i="23"/>
  <c r="D196" i="25"/>
  <c r="D148" i="23"/>
  <c r="P188" i="25"/>
  <c r="P139" i="23"/>
  <c r="L188" i="25"/>
  <c r="L139" i="23"/>
  <c r="H188" i="25"/>
  <c r="H139" i="23"/>
  <c r="D188" i="25"/>
  <c r="D139" i="23"/>
  <c r="P187" i="25"/>
  <c r="P136" i="23"/>
  <c r="L187" i="25"/>
  <c r="L136" i="23"/>
  <c r="H187" i="25"/>
  <c r="H136" i="23"/>
  <c r="D187" i="25"/>
  <c r="D136" i="23"/>
  <c r="P185" i="25"/>
  <c r="P134" i="23"/>
  <c r="L185" i="25"/>
  <c r="L134" i="23"/>
  <c r="L129" i="23" s="1"/>
  <c r="H185" i="25"/>
  <c r="H134" i="23"/>
  <c r="D185" i="25"/>
  <c r="D134" i="23"/>
  <c r="P211" i="24"/>
  <c r="L206" i="24"/>
  <c r="O162" i="24"/>
  <c r="N58" i="22"/>
  <c r="N111" i="6" s="1"/>
  <c r="N76" i="22"/>
  <c r="N167" i="6" s="1"/>
  <c r="J58" i="22"/>
  <c r="J111" i="6" s="1"/>
  <c r="J76" i="22"/>
  <c r="J167" i="6" s="1"/>
  <c r="Q50" i="22"/>
  <c r="Q64" i="6" s="1"/>
  <c r="Q137" i="6" s="1"/>
  <c r="M50" i="22"/>
  <c r="M64" i="6" s="1"/>
  <c r="M137" i="6" s="1"/>
  <c r="I50" i="22"/>
  <c r="I64" i="6" s="1"/>
  <c r="I137" i="6" s="1"/>
  <c r="E50" i="22"/>
  <c r="E64" i="6" s="1"/>
  <c r="E137" i="6" s="1"/>
  <c r="M162" i="23"/>
  <c r="N210" i="25"/>
  <c r="N210" i="24"/>
  <c r="J210" i="25"/>
  <c r="J210" i="24"/>
  <c r="B210" i="25"/>
  <c r="B210" i="24"/>
  <c r="N208" i="25"/>
  <c r="N208" i="24"/>
  <c r="J208" i="25"/>
  <c r="J208" i="24"/>
  <c r="B208" i="25"/>
  <c r="B208" i="24"/>
  <c r="N207" i="25"/>
  <c r="N207" i="24"/>
  <c r="J207" i="25"/>
  <c r="J207" i="24"/>
  <c r="B207" i="25"/>
  <c r="B207" i="24"/>
  <c r="J200" i="25"/>
  <c r="J200" i="24"/>
  <c r="F200" i="25"/>
  <c r="F200" i="24"/>
  <c r="N199" i="25"/>
  <c r="N199" i="24"/>
  <c r="J199" i="25"/>
  <c r="J199" i="24"/>
  <c r="B199" i="25"/>
  <c r="B199" i="24"/>
  <c r="J198" i="25"/>
  <c r="J198" i="24"/>
  <c r="F198" i="25"/>
  <c r="F198" i="24"/>
  <c r="J196" i="25"/>
  <c r="J196" i="24"/>
  <c r="F196" i="25"/>
  <c r="F196" i="24"/>
  <c r="N188" i="25"/>
  <c r="N188" i="24"/>
  <c r="J188" i="25"/>
  <c r="J188" i="24"/>
  <c r="B188" i="25"/>
  <c r="B188" i="24"/>
  <c r="J187" i="25"/>
  <c r="J187" i="24"/>
  <c r="F187" i="25"/>
  <c r="F187" i="24"/>
  <c r="J185" i="25"/>
  <c r="J185" i="24"/>
  <c r="F185" i="25"/>
  <c r="F185" i="24"/>
  <c r="F211" i="24"/>
  <c r="F207" i="24"/>
  <c r="F199" i="24"/>
  <c r="N196" i="24"/>
  <c r="N187" i="24"/>
  <c r="B185" i="24"/>
  <c r="F182" i="24"/>
  <c r="N166" i="25"/>
  <c r="N206" i="25"/>
  <c r="J166" i="25"/>
  <c r="J206" i="25"/>
  <c r="B166" i="25"/>
  <c r="B206" i="25"/>
  <c r="N165" i="25"/>
  <c r="N205" i="25"/>
  <c r="J165" i="25"/>
  <c r="J205" i="25"/>
  <c r="B165" i="25"/>
  <c r="B205" i="25"/>
  <c r="N164" i="25"/>
  <c r="N204" i="25"/>
  <c r="J164" i="25"/>
  <c r="J204" i="25"/>
  <c r="B164" i="25"/>
  <c r="B204" i="25"/>
  <c r="N163" i="25"/>
  <c r="N203" i="25"/>
  <c r="J163" i="25"/>
  <c r="J203" i="25"/>
  <c r="B163" i="25"/>
  <c r="B203" i="25"/>
  <c r="P189" i="25"/>
  <c r="P140" i="25"/>
  <c r="H140" i="25"/>
  <c r="H189" i="25"/>
  <c r="D189" i="25"/>
  <c r="D140" i="25"/>
  <c r="P135" i="25"/>
  <c r="P186" i="25"/>
  <c r="L135" i="25"/>
  <c r="L186" i="25"/>
  <c r="H135" i="25"/>
  <c r="H186" i="25"/>
  <c r="D135" i="25"/>
  <c r="D186" i="25"/>
  <c r="P133" i="25"/>
  <c r="P184" i="25"/>
  <c r="L133" i="25"/>
  <c r="L184" i="25"/>
  <c r="H133" i="25"/>
  <c r="H184" i="25"/>
  <c r="D133" i="25"/>
  <c r="D184" i="25"/>
  <c r="P132" i="25"/>
  <c r="P183" i="25"/>
  <c r="L132" i="25"/>
  <c r="L183" i="25"/>
  <c r="H132" i="25"/>
  <c r="H183" i="25"/>
  <c r="D132" i="25"/>
  <c r="D183" i="25"/>
  <c r="P131" i="25"/>
  <c r="P182" i="25"/>
  <c r="L131" i="25"/>
  <c r="L182" i="25"/>
  <c r="H131" i="25"/>
  <c r="H182" i="25"/>
  <c r="D131" i="25"/>
  <c r="D182" i="25"/>
  <c r="P130" i="25"/>
  <c r="P181" i="25"/>
  <c r="L130" i="25"/>
  <c r="L181" i="25"/>
  <c r="H130" i="25"/>
  <c r="H181" i="25"/>
  <c r="D130" i="25"/>
  <c r="D181" i="25"/>
  <c r="M95" i="27"/>
  <c r="P75" i="18"/>
  <c r="L75" i="18"/>
  <c r="H75" i="18"/>
  <c r="D75" i="18"/>
  <c r="O51" i="18"/>
  <c r="O60" i="6" s="1"/>
  <c r="O133" i="6" s="1"/>
  <c r="K51" i="18"/>
  <c r="K60" i="6" s="1"/>
  <c r="K133" i="6" s="1"/>
  <c r="G51" i="18"/>
  <c r="G60" i="6" s="1"/>
  <c r="G133" i="6" s="1"/>
  <c r="C51" i="18"/>
  <c r="C60" i="6" s="1"/>
  <c r="C133" i="6" s="1"/>
  <c r="L194" i="19"/>
  <c r="P175" i="19"/>
  <c r="L175" i="19"/>
  <c r="D175" i="19"/>
  <c r="P245" i="21"/>
  <c r="L245" i="21"/>
  <c r="H245" i="21"/>
  <c r="D245" i="21"/>
  <c r="P244" i="21"/>
  <c r="L244" i="21"/>
  <c r="H244" i="21"/>
  <c r="D244" i="21"/>
  <c r="P243" i="21"/>
  <c r="L243" i="21"/>
  <c r="H243" i="21"/>
  <c r="D243" i="21"/>
  <c r="P242" i="21"/>
  <c r="L242" i="21"/>
  <c r="H242" i="21"/>
  <c r="D242" i="21"/>
  <c r="P237" i="21"/>
  <c r="L237" i="21"/>
  <c r="H237" i="21"/>
  <c r="D237" i="21"/>
  <c r="P234" i="21"/>
  <c r="L234" i="21"/>
  <c r="H234" i="21"/>
  <c r="D234" i="21"/>
  <c r="P233" i="21"/>
  <c r="L233" i="21"/>
  <c r="H233" i="21"/>
  <c r="D233" i="21"/>
  <c r="P232" i="21"/>
  <c r="L232" i="21"/>
  <c r="H232" i="21"/>
  <c r="D232" i="21"/>
  <c r="P231" i="21"/>
  <c r="L231" i="21"/>
  <c r="H231" i="21"/>
  <c r="D231" i="21"/>
  <c r="P237" i="20"/>
  <c r="H237" i="20"/>
  <c r="P234" i="20"/>
  <c r="H234" i="20"/>
  <c r="P233" i="20"/>
  <c r="H233" i="20"/>
  <c r="P232" i="20"/>
  <c r="H232" i="20"/>
  <c r="P231" i="20"/>
  <c r="H231" i="20"/>
  <c r="P223" i="20"/>
  <c r="H223" i="20"/>
  <c r="P222" i="20"/>
  <c r="H222" i="20"/>
  <c r="P221" i="20"/>
  <c r="H221" i="20"/>
  <c r="P219" i="20"/>
  <c r="H219" i="20"/>
  <c r="I194" i="20"/>
  <c r="I157" i="20"/>
  <c r="E157" i="20"/>
  <c r="K244" i="21"/>
  <c r="G243" i="21"/>
  <c r="C242" i="21"/>
  <c r="C232" i="21"/>
  <c r="J70" i="22"/>
  <c r="J69" i="22"/>
  <c r="J68" i="22"/>
  <c r="E68" i="22"/>
  <c r="H58" i="22"/>
  <c r="H75" i="22" s="1"/>
  <c r="Q55" i="22"/>
  <c r="M55" i="22"/>
  <c r="I55" i="22"/>
  <c r="E55" i="22"/>
  <c r="D50" i="22"/>
  <c r="D64" i="6" s="1"/>
  <c r="D137" i="6" s="1"/>
  <c r="D68" i="22"/>
  <c r="L50" i="22"/>
  <c r="L64" i="6" s="1"/>
  <c r="L137" i="6" s="1"/>
  <c r="G211" i="23"/>
  <c r="M210" i="23"/>
  <c r="C210" i="23"/>
  <c r="G209" i="23"/>
  <c r="M208" i="23"/>
  <c r="C208" i="23"/>
  <c r="G207" i="23"/>
  <c r="M206" i="23"/>
  <c r="C206" i="23"/>
  <c r="G205" i="23"/>
  <c r="C204" i="23"/>
  <c r="G203" i="23"/>
  <c r="Q200" i="23"/>
  <c r="G200" i="23"/>
  <c r="K199" i="23"/>
  <c r="Q198" i="23"/>
  <c r="G198" i="23"/>
  <c r="K197" i="23"/>
  <c r="Q196" i="23"/>
  <c r="G196" i="23"/>
  <c r="K195" i="23"/>
  <c r="Q194" i="23"/>
  <c r="G194" i="23"/>
  <c r="K193" i="23"/>
  <c r="G192" i="23"/>
  <c r="O189" i="23"/>
  <c r="E189" i="23"/>
  <c r="K188" i="23"/>
  <c r="O187" i="23"/>
  <c r="E187" i="23"/>
  <c r="K186" i="23"/>
  <c r="O185" i="23"/>
  <c r="E185" i="23"/>
  <c r="K184" i="23"/>
  <c r="O183" i="23"/>
  <c r="E183" i="23"/>
  <c r="K182" i="23"/>
  <c r="O181" i="23"/>
  <c r="N140" i="23"/>
  <c r="J140" i="23"/>
  <c r="F140" i="23"/>
  <c r="N139" i="23"/>
  <c r="J139" i="23"/>
  <c r="F139" i="23"/>
  <c r="B139" i="23"/>
  <c r="N136" i="23"/>
  <c r="J136" i="23"/>
  <c r="F136" i="23"/>
  <c r="B136" i="23"/>
  <c r="N135" i="23"/>
  <c r="J135" i="23"/>
  <c r="B135" i="23"/>
  <c r="N134" i="23"/>
  <c r="J134" i="23"/>
  <c r="F134" i="23"/>
  <c r="B134" i="23"/>
  <c r="N133" i="23"/>
  <c r="J133" i="23"/>
  <c r="F133" i="23"/>
  <c r="B133" i="23"/>
  <c r="J132" i="23"/>
  <c r="F132" i="23"/>
  <c r="B132" i="23"/>
  <c r="N131" i="23"/>
  <c r="J131" i="23"/>
  <c r="B131" i="23"/>
  <c r="N130" i="23"/>
  <c r="J130" i="23"/>
  <c r="F130" i="23"/>
  <c r="Q211" i="24"/>
  <c r="Q211" i="23"/>
  <c r="M211" i="24"/>
  <c r="I211" i="24"/>
  <c r="I211" i="23"/>
  <c r="E211" i="24"/>
  <c r="Q210" i="24"/>
  <c r="Q210" i="23"/>
  <c r="M210" i="24"/>
  <c r="M210" i="25"/>
  <c r="I210" i="24"/>
  <c r="I210" i="23"/>
  <c r="E210" i="24"/>
  <c r="E210" i="25"/>
  <c r="Q209" i="24"/>
  <c r="Q209" i="23"/>
  <c r="M209" i="24"/>
  <c r="I209" i="24"/>
  <c r="I209" i="23"/>
  <c r="E209" i="24"/>
  <c r="Q208" i="24"/>
  <c r="Q208" i="23"/>
  <c r="M208" i="24"/>
  <c r="M208" i="25"/>
  <c r="I208" i="24"/>
  <c r="I208" i="23"/>
  <c r="E208" i="24"/>
  <c r="E208" i="25"/>
  <c r="Q207" i="24"/>
  <c r="Q207" i="23"/>
  <c r="M207" i="24"/>
  <c r="M207" i="25"/>
  <c r="I207" i="24"/>
  <c r="I207" i="23"/>
  <c r="E207" i="24"/>
  <c r="E207" i="25"/>
  <c r="Q206" i="24"/>
  <c r="Q206" i="23"/>
  <c r="M206" i="24"/>
  <c r="I206" i="24"/>
  <c r="I206" i="23"/>
  <c r="E206" i="24"/>
  <c r="Q205" i="24"/>
  <c r="Q205" i="23"/>
  <c r="M205" i="24"/>
  <c r="I205" i="24"/>
  <c r="I205" i="23"/>
  <c r="E205" i="24"/>
  <c r="Q204" i="24"/>
  <c r="Q204" i="23"/>
  <c r="M204" i="24"/>
  <c r="I204" i="24"/>
  <c r="I204" i="23"/>
  <c r="E204" i="24"/>
  <c r="Q203" i="24"/>
  <c r="Q203" i="23"/>
  <c r="M203" i="24"/>
  <c r="I203" i="24"/>
  <c r="I203" i="23"/>
  <c r="E203" i="24"/>
  <c r="M202" i="24"/>
  <c r="I202" i="24"/>
  <c r="E202" i="24"/>
  <c r="Q200" i="24"/>
  <c r="M200" i="24"/>
  <c r="M200" i="23"/>
  <c r="I200" i="24"/>
  <c r="E200" i="24"/>
  <c r="E200" i="25"/>
  <c r="E200" i="23"/>
  <c r="Q199" i="24"/>
  <c r="M199" i="24"/>
  <c r="M199" i="25"/>
  <c r="M199" i="23"/>
  <c r="I199" i="24"/>
  <c r="E199" i="24"/>
  <c r="E199" i="25"/>
  <c r="E199" i="23"/>
  <c r="Q198" i="24"/>
  <c r="M198" i="24"/>
  <c r="M198" i="25"/>
  <c r="M198" i="23"/>
  <c r="I198" i="24"/>
  <c r="E198" i="24"/>
  <c r="E198" i="25"/>
  <c r="E198" i="23"/>
  <c r="Q197" i="24"/>
  <c r="M197" i="24"/>
  <c r="M197" i="23"/>
  <c r="I197" i="24"/>
  <c r="E197" i="24"/>
  <c r="E197" i="23"/>
  <c r="Q196" i="24"/>
  <c r="M196" i="24"/>
  <c r="M196" i="25"/>
  <c r="M196" i="23"/>
  <c r="I196" i="24"/>
  <c r="E196" i="24"/>
  <c r="E196" i="23"/>
  <c r="Q195" i="24"/>
  <c r="M195" i="24"/>
  <c r="M195" i="23"/>
  <c r="I195" i="24"/>
  <c r="E195" i="24"/>
  <c r="E195" i="23"/>
  <c r="Q194" i="24"/>
  <c r="M194" i="24"/>
  <c r="M194" i="23"/>
  <c r="I194" i="24"/>
  <c r="E194" i="24"/>
  <c r="E194" i="23"/>
  <c r="Q193" i="24"/>
  <c r="M193" i="24"/>
  <c r="M193" i="23"/>
  <c r="I193" i="24"/>
  <c r="E193" i="24"/>
  <c r="E193" i="23"/>
  <c r="Q192" i="24"/>
  <c r="M192" i="24"/>
  <c r="M192" i="23"/>
  <c r="I192" i="24"/>
  <c r="E192" i="24"/>
  <c r="E192" i="23"/>
  <c r="Q191" i="24"/>
  <c r="M191" i="24"/>
  <c r="I191" i="24"/>
  <c r="E191" i="24"/>
  <c r="Q189" i="24"/>
  <c r="Q189" i="23"/>
  <c r="M189" i="24"/>
  <c r="I189" i="24"/>
  <c r="I189" i="23"/>
  <c r="E189" i="24"/>
  <c r="Q188" i="24"/>
  <c r="Q188" i="23"/>
  <c r="M188" i="24"/>
  <c r="M188" i="25"/>
  <c r="I188" i="24"/>
  <c r="I188" i="23"/>
  <c r="E188" i="24"/>
  <c r="E188" i="25"/>
  <c r="Q187" i="23"/>
  <c r="I187" i="23"/>
  <c r="Q186" i="23"/>
  <c r="I186" i="23"/>
  <c r="Q185" i="23"/>
  <c r="I185" i="23"/>
  <c r="Q184" i="23"/>
  <c r="I184" i="23"/>
  <c r="Q183" i="23"/>
  <c r="I183" i="23"/>
  <c r="Q182" i="23"/>
  <c r="I182" i="23"/>
  <c r="Q181" i="23"/>
  <c r="I181" i="23"/>
  <c r="F208" i="24"/>
  <c r="F204" i="24"/>
  <c r="N198" i="24"/>
  <c r="B196" i="24"/>
  <c r="B187" i="24"/>
  <c r="O245" i="21"/>
  <c r="O244" i="21"/>
  <c r="O243" i="21"/>
  <c r="O242" i="21"/>
  <c r="O237" i="21"/>
  <c r="O234" i="21"/>
  <c r="O233" i="21"/>
  <c r="O232" i="21"/>
  <c r="O231" i="21"/>
  <c r="N74" i="22"/>
  <c r="J74" i="22"/>
  <c r="F74" i="22"/>
  <c r="B74" i="22"/>
  <c r="N73" i="22"/>
  <c r="J73" i="22"/>
  <c r="F73" i="22"/>
  <c r="B73" i="22"/>
  <c r="N72" i="22"/>
  <c r="J72" i="22"/>
  <c r="F72" i="22"/>
  <c r="B72" i="22"/>
  <c r="B70" i="22"/>
  <c r="B69" i="22"/>
  <c r="M68" i="22"/>
  <c r="B68" i="22"/>
  <c r="B58" i="22"/>
  <c r="B111" i="6" s="1"/>
  <c r="B76" i="22"/>
  <c r="B167" i="6" s="1"/>
  <c r="O55" i="22"/>
  <c r="K55" i="22"/>
  <c r="G55" i="22"/>
  <c r="C55" i="22"/>
  <c r="C211" i="23"/>
  <c r="G210" i="23"/>
  <c r="C209" i="23"/>
  <c r="G208" i="23"/>
  <c r="C207" i="23"/>
  <c r="G206" i="23"/>
  <c r="C205" i="23"/>
  <c r="K200" i="23"/>
  <c r="G199" i="23"/>
  <c r="K198" i="23"/>
  <c r="G197" i="23"/>
  <c r="K196" i="23"/>
  <c r="G195" i="23"/>
  <c r="K194" i="23"/>
  <c r="K189" i="23"/>
  <c r="O188" i="23"/>
  <c r="K187" i="23"/>
  <c r="O186" i="23"/>
  <c r="K185" i="23"/>
  <c r="O184" i="23"/>
  <c r="K183" i="23"/>
  <c r="N175" i="23"/>
  <c r="J175" i="23"/>
  <c r="B175" i="23"/>
  <c r="N172" i="23"/>
  <c r="J172" i="23"/>
  <c r="F172" i="23"/>
  <c r="B172" i="23"/>
  <c r="N171" i="23"/>
  <c r="J171" i="23"/>
  <c r="B171" i="23"/>
  <c r="N168" i="23"/>
  <c r="J168" i="23"/>
  <c r="F168" i="23"/>
  <c r="B168" i="23"/>
  <c r="N167" i="23"/>
  <c r="J167" i="23"/>
  <c r="F167" i="23"/>
  <c r="B167" i="23"/>
  <c r="N166" i="23"/>
  <c r="J166" i="23"/>
  <c r="F166" i="23"/>
  <c r="B166" i="23"/>
  <c r="N165" i="23"/>
  <c r="J165" i="23"/>
  <c r="B165" i="23"/>
  <c r="N164" i="23"/>
  <c r="J164" i="23"/>
  <c r="B164" i="23"/>
  <c r="N163" i="23"/>
  <c r="F163" i="23"/>
  <c r="Q143" i="23"/>
  <c r="F210" i="24"/>
  <c r="B200" i="24"/>
  <c r="F188" i="24"/>
  <c r="N185" i="24"/>
  <c r="Q123" i="28"/>
  <c r="Q71" i="26"/>
  <c r="Q143" i="28"/>
  <c r="Q70" i="26"/>
  <c r="Q133" i="28"/>
  <c r="Q194" i="21"/>
  <c r="N55" i="22"/>
  <c r="J55" i="22"/>
  <c r="F55" i="22"/>
  <c r="B55" i="22"/>
  <c r="N50" i="22"/>
  <c r="N64" i="6" s="1"/>
  <c r="N137" i="6" s="1"/>
  <c r="J50" i="22"/>
  <c r="J64" i="6" s="1"/>
  <c r="J137" i="6" s="1"/>
  <c r="F50" i="22"/>
  <c r="F75" i="22" s="1"/>
  <c r="F166" i="6" s="1"/>
  <c r="B50" i="22"/>
  <c r="B75" i="22" s="1"/>
  <c r="B166" i="6" s="1"/>
  <c r="O211" i="24"/>
  <c r="K211" i="24"/>
  <c r="G211" i="24"/>
  <c r="C211" i="24"/>
  <c r="O210" i="24"/>
  <c r="K210" i="24"/>
  <c r="G210" i="24"/>
  <c r="C210" i="24"/>
  <c r="O209" i="24"/>
  <c r="K209" i="24"/>
  <c r="G209" i="24"/>
  <c r="C209" i="24"/>
  <c r="O208" i="24"/>
  <c r="K208" i="24"/>
  <c r="G208" i="24"/>
  <c r="C208" i="24"/>
  <c r="O207" i="24"/>
  <c r="K207" i="24"/>
  <c r="G207" i="24"/>
  <c r="C207" i="24"/>
  <c r="O206" i="24"/>
  <c r="K206" i="24"/>
  <c r="G206" i="24"/>
  <c r="C206" i="24"/>
  <c r="O205" i="24"/>
  <c r="K205" i="24"/>
  <c r="G205" i="24"/>
  <c r="C205" i="24"/>
  <c r="O204" i="24"/>
  <c r="K204" i="24"/>
  <c r="G204" i="24"/>
  <c r="C204" i="24"/>
  <c r="O203" i="24"/>
  <c r="K203" i="24"/>
  <c r="G203" i="24"/>
  <c r="C203" i="24"/>
  <c r="O202" i="24"/>
  <c r="K202" i="24"/>
  <c r="G202" i="24"/>
  <c r="C202" i="24"/>
  <c r="O200" i="24"/>
  <c r="K200" i="24"/>
  <c r="G200" i="24"/>
  <c r="C200" i="24"/>
  <c r="O199" i="24"/>
  <c r="K199" i="24"/>
  <c r="G199" i="24"/>
  <c r="C199" i="24"/>
  <c r="O198" i="24"/>
  <c r="K198" i="24"/>
  <c r="G198" i="24"/>
  <c r="C198" i="24"/>
  <c r="O197" i="24"/>
  <c r="K197" i="24"/>
  <c r="G197" i="24"/>
  <c r="C197" i="24"/>
  <c r="O196" i="24"/>
  <c r="K196" i="24"/>
  <c r="G196" i="24"/>
  <c r="C196" i="24"/>
  <c r="O195" i="24"/>
  <c r="K195" i="24"/>
  <c r="G195" i="24"/>
  <c r="C195" i="24"/>
  <c r="O194" i="24"/>
  <c r="K194" i="24"/>
  <c r="G194" i="24"/>
  <c r="C194" i="24"/>
  <c r="O193" i="24"/>
  <c r="K193" i="24"/>
  <c r="G193" i="24"/>
  <c r="C193" i="24"/>
  <c r="O192" i="24"/>
  <c r="K192" i="24"/>
  <c r="G192" i="24"/>
  <c r="C192" i="24"/>
  <c r="O191" i="24"/>
  <c r="K191" i="24"/>
  <c r="G191" i="24"/>
  <c r="C191" i="24"/>
  <c r="O189" i="24"/>
  <c r="K189" i="24"/>
  <c r="G189" i="24"/>
  <c r="C189" i="24"/>
  <c r="O188" i="24"/>
  <c r="K188" i="24"/>
  <c r="G188" i="24"/>
  <c r="C188" i="24"/>
  <c r="O187" i="24"/>
  <c r="K187" i="24"/>
  <c r="G187" i="24"/>
  <c r="C187" i="24"/>
  <c r="O186" i="24"/>
  <c r="K186" i="24"/>
  <c r="G186" i="24"/>
  <c r="C186" i="24"/>
  <c r="O185" i="24"/>
  <c r="K185" i="24"/>
  <c r="G185" i="24"/>
  <c r="C185" i="24"/>
  <c r="O184" i="24"/>
  <c r="K184" i="24"/>
  <c r="G184" i="24"/>
  <c r="C184" i="24"/>
  <c r="O183" i="24"/>
  <c r="K183" i="24"/>
  <c r="G183" i="24"/>
  <c r="C183" i="24"/>
  <c r="O182" i="24"/>
  <c r="K182" i="24"/>
  <c r="G182" i="24"/>
  <c r="C182" i="24"/>
  <c r="O181" i="24"/>
  <c r="K181" i="24"/>
  <c r="G181" i="24"/>
  <c r="C181" i="24"/>
  <c r="O180" i="24"/>
  <c r="K180" i="24"/>
  <c r="G180" i="24"/>
  <c r="C180" i="24"/>
  <c r="P206" i="25"/>
  <c r="P205" i="25"/>
  <c r="P204" i="25"/>
  <c r="P203" i="25"/>
  <c r="E191" i="25"/>
  <c r="J189" i="25"/>
  <c r="E180" i="25"/>
  <c r="E138" i="25"/>
  <c r="M61" i="22"/>
  <c r="M168" i="25"/>
  <c r="M172" i="25"/>
  <c r="M176" i="25"/>
  <c r="M202" i="25"/>
  <c r="M167" i="25"/>
  <c r="M169" i="25"/>
  <c r="M173" i="25"/>
  <c r="N66" i="26"/>
  <c r="N51" i="26"/>
  <c r="N68" i="6" s="1"/>
  <c r="N141" i="6" s="1"/>
  <c r="F66" i="26"/>
  <c r="F51" i="26"/>
  <c r="F68" i="6" s="1"/>
  <c r="F141" i="6" s="1"/>
  <c r="B51" i="26"/>
  <c r="Q154" i="27"/>
  <c r="Q155" i="27"/>
  <c r="Q156" i="27"/>
  <c r="Q157" i="27"/>
  <c r="Q158" i="27"/>
  <c r="Q159" i="27"/>
  <c r="Q64" i="26"/>
  <c r="Q68" i="26"/>
  <c r="M64" i="26"/>
  <c r="M68" i="26"/>
  <c r="I64" i="26"/>
  <c r="I68" i="26"/>
  <c r="E64" i="26"/>
  <c r="E68" i="26"/>
  <c r="Q63" i="26"/>
  <c r="Q67" i="26"/>
  <c r="M63" i="26"/>
  <c r="M67" i="26"/>
  <c r="I63" i="26"/>
  <c r="I67" i="26"/>
  <c r="E144" i="27"/>
  <c r="E145" i="27"/>
  <c r="E146" i="27"/>
  <c r="E147" i="27"/>
  <c r="E148" i="27"/>
  <c r="E149" i="27"/>
  <c r="E150" i="27"/>
  <c r="E151" i="27"/>
  <c r="E63" i="26"/>
  <c r="E67" i="26"/>
  <c r="Q62" i="26"/>
  <c r="Q66" i="26"/>
  <c r="M62" i="26"/>
  <c r="M66" i="26"/>
  <c r="I134" i="27"/>
  <c r="I135" i="27"/>
  <c r="I136" i="27"/>
  <c r="I137" i="27"/>
  <c r="I138" i="27"/>
  <c r="I139" i="27"/>
  <c r="I140" i="27"/>
  <c r="I141" i="27"/>
  <c r="I62" i="26"/>
  <c r="I66" i="26"/>
  <c r="E62" i="26"/>
  <c r="E66" i="26"/>
  <c r="E158" i="27"/>
  <c r="E156" i="27"/>
  <c r="E154" i="27"/>
  <c r="I150" i="27"/>
  <c r="I148" i="27"/>
  <c r="I146" i="27"/>
  <c r="I144" i="27"/>
  <c r="M140" i="27"/>
  <c r="M138" i="27"/>
  <c r="M136" i="27"/>
  <c r="M134" i="27"/>
  <c r="F119" i="27"/>
  <c r="F116" i="27"/>
  <c r="F113" i="27"/>
  <c r="F112" i="27"/>
  <c r="F111" i="27"/>
  <c r="F110" i="27"/>
  <c r="F109" i="27"/>
  <c r="F108" i="27"/>
  <c r="P141" i="28"/>
  <c r="P105" i="27"/>
  <c r="L141" i="28"/>
  <c r="L105" i="27"/>
  <c r="H141" i="28"/>
  <c r="H105" i="27"/>
  <c r="D141" i="28"/>
  <c r="D105" i="27"/>
  <c r="P140" i="28"/>
  <c r="P102" i="27"/>
  <c r="L140" i="28"/>
  <c r="L102" i="27"/>
  <c r="H140" i="28"/>
  <c r="H102" i="27"/>
  <c r="D140" i="28"/>
  <c r="D102" i="27"/>
  <c r="P139" i="28"/>
  <c r="P101" i="27"/>
  <c r="L139" i="28"/>
  <c r="L101" i="27"/>
  <c r="H139" i="28"/>
  <c r="H101" i="27"/>
  <c r="D139" i="28"/>
  <c r="D101" i="27"/>
  <c r="P138" i="28"/>
  <c r="P100" i="27"/>
  <c r="L138" i="28"/>
  <c r="L100" i="27"/>
  <c r="H138" i="28"/>
  <c r="H100" i="27"/>
  <c r="D138" i="28"/>
  <c r="D100" i="27"/>
  <c r="P137" i="28"/>
  <c r="P99" i="27"/>
  <c r="L137" i="28"/>
  <c r="L99" i="27"/>
  <c r="H137" i="28"/>
  <c r="H99" i="27"/>
  <c r="D137" i="28"/>
  <c r="D99" i="27"/>
  <c r="P136" i="28"/>
  <c r="P98" i="27"/>
  <c r="L136" i="28"/>
  <c r="L98" i="27"/>
  <c r="H136" i="28"/>
  <c r="H98" i="27"/>
  <c r="D136" i="28"/>
  <c r="D98" i="27"/>
  <c r="P135" i="28"/>
  <c r="P97" i="27"/>
  <c r="L135" i="28"/>
  <c r="L97" i="27"/>
  <c r="H135" i="28"/>
  <c r="H97" i="27"/>
  <c r="D135" i="28"/>
  <c r="D97" i="27"/>
  <c r="P134" i="28"/>
  <c r="P96" i="27"/>
  <c r="L134" i="28"/>
  <c r="L96" i="27"/>
  <c r="H134" i="28"/>
  <c r="H96" i="27"/>
  <c r="D134" i="28"/>
  <c r="D96" i="27"/>
  <c r="P159" i="28"/>
  <c r="P158" i="28"/>
  <c r="P157" i="28"/>
  <c r="P156" i="28"/>
  <c r="P155" i="28"/>
  <c r="P154" i="28"/>
  <c r="K123" i="29"/>
  <c r="M123" i="29"/>
  <c r="E123" i="29"/>
  <c r="O83" i="31"/>
  <c r="M121" i="32"/>
  <c r="G143" i="24"/>
  <c r="M60" i="22"/>
  <c r="M148" i="25"/>
  <c r="M160" i="25"/>
  <c r="M191" i="25"/>
  <c r="M200" i="25"/>
  <c r="M154" i="25"/>
  <c r="E60" i="22"/>
  <c r="E152" i="25"/>
  <c r="E157" i="25"/>
  <c r="E133" i="27"/>
  <c r="I95" i="27"/>
  <c r="D83" i="32"/>
  <c r="K83" i="33"/>
  <c r="Q91" i="53"/>
  <c r="Q106" i="53"/>
  <c r="M106" i="53"/>
  <c r="M91" i="53"/>
  <c r="I91" i="53"/>
  <c r="I106" i="53"/>
  <c r="E91" i="53"/>
  <c r="E106" i="53"/>
  <c r="Q76" i="53"/>
  <c r="Q99" i="53"/>
  <c r="M76" i="53"/>
  <c r="M99" i="53"/>
  <c r="I76" i="53"/>
  <c r="I99" i="53"/>
  <c r="E99" i="53"/>
  <c r="E76" i="53"/>
  <c r="Q75" i="53"/>
  <c r="Q98" i="53"/>
  <c r="M98" i="53"/>
  <c r="M75" i="53"/>
  <c r="I75" i="53"/>
  <c r="I98" i="53"/>
  <c r="E98" i="53"/>
  <c r="E75" i="53"/>
  <c r="Q74" i="53"/>
  <c r="Q97" i="53"/>
  <c r="M74" i="53"/>
  <c r="M97" i="53"/>
  <c r="I74" i="53"/>
  <c r="I97" i="53"/>
  <c r="E97" i="53"/>
  <c r="E74" i="53"/>
  <c r="Q96" i="53"/>
  <c r="Q73" i="53"/>
  <c r="M96" i="53"/>
  <c r="M73" i="53"/>
  <c r="I73" i="53"/>
  <c r="I96" i="53"/>
  <c r="E73" i="53"/>
  <c r="E96" i="53"/>
  <c r="Q187" i="24"/>
  <c r="M187" i="24"/>
  <c r="M187" i="25"/>
  <c r="I187" i="24"/>
  <c r="E187" i="24"/>
  <c r="Q186" i="24"/>
  <c r="M186" i="24"/>
  <c r="I186" i="24"/>
  <c r="E186" i="24"/>
  <c r="Q185" i="24"/>
  <c r="M185" i="24"/>
  <c r="M185" i="25"/>
  <c r="I185" i="24"/>
  <c r="E185" i="24"/>
  <c r="Q184" i="24"/>
  <c r="M184" i="24"/>
  <c r="I184" i="24"/>
  <c r="E184" i="24"/>
  <c r="Q183" i="24"/>
  <c r="M183" i="24"/>
  <c r="I183" i="24"/>
  <c r="E183" i="24"/>
  <c r="Q182" i="24"/>
  <c r="M182" i="24"/>
  <c r="I182" i="24"/>
  <c r="E182" i="24"/>
  <c r="Q181" i="24"/>
  <c r="M181" i="24"/>
  <c r="I181" i="24"/>
  <c r="E181" i="24"/>
  <c r="Q180" i="24"/>
  <c r="M180" i="24"/>
  <c r="I180" i="24"/>
  <c r="E180" i="24"/>
  <c r="J162" i="24"/>
  <c r="E187" i="25"/>
  <c r="M59" i="22"/>
  <c r="M112" i="6" s="1"/>
  <c r="M134" i="25"/>
  <c r="M137" i="25"/>
  <c r="M139" i="25"/>
  <c r="M136" i="25"/>
  <c r="M138" i="25"/>
  <c r="M141" i="25"/>
  <c r="M180" i="25"/>
  <c r="N159" i="28"/>
  <c r="N129" i="27"/>
  <c r="J159" i="28"/>
  <c r="J129" i="27"/>
  <c r="F159" i="28"/>
  <c r="F129" i="27"/>
  <c r="B159" i="28"/>
  <c r="B129" i="27"/>
  <c r="N158" i="28"/>
  <c r="N128" i="27"/>
  <c r="J158" i="28"/>
  <c r="J128" i="27"/>
  <c r="F158" i="28"/>
  <c r="F128" i="27"/>
  <c r="B158" i="28"/>
  <c r="B128" i="27"/>
  <c r="N157" i="28"/>
  <c r="N127" i="27"/>
  <c r="J157" i="28"/>
  <c r="J127" i="27"/>
  <c r="F157" i="28"/>
  <c r="F127" i="27"/>
  <c r="B157" i="28"/>
  <c r="B127" i="27"/>
  <c r="N156" i="28"/>
  <c r="N126" i="27"/>
  <c r="J156" i="28"/>
  <c r="J126" i="27"/>
  <c r="F156" i="28"/>
  <c r="F126" i="27"/>
  <c r="B156" i="28"/>
  <c r="B126" i="27"/>
  <c r="N155" i="28"/>
  <c r="N125" i="27"/>
  <c r="J155" i="28"/>
  <c r="J125" i="27"/>
  <c r="F155" i="28"/>
  <c r="F125" i="27"/>
  <c r="B155" i="28"/>
  <c r="B125" i="27"/>
  <c r="N154" i="28"/>
  <c r="N124" i="27"/>
  <c r="J154" i="28"/>
  <c r="J124" i="27"/>
  <c r="F154" i="28"/>
  <c r="F124" i="27"/>
  <c r="B154" i="28"/>
  <c r="B124" i="27"/>
  <c r="N141" i="28"/>
  <c r="N105" i="27"/>
  <c r="J141" i="28"/>
  <c r="J105" i="27"/>
  <c r="F141" i="28"/>
  <c r="F105" i="27"/>
  <c r="B141" i="28"/>
  <c r="B105" i="27"/>
  <c r="N140" i="28"/>
  <c r="N102" i="27"/>
  <c r="J140" i="28"/>
  <c r="J102" i="27"/>
  <c r="F140" i="28"/>
  <c r="F102" i="27"/>
  <c r="B140" i="28"/>
  <c r="B102" i="27"/>
  <c r="N139" i="28"/>
  <c r="N101" i="27"/>
  <c r="J139" i="28"/>
  <c r="J101" i="27"/>
  <c r="F139" i="28"/>
  <c r="F101" i="27"/>
  <c r="B139" i="28"/>
  <c r="B101" i="27"/>
  <c r="N138" i="28"/>
  <c r="N100" i="27"/>
  <c r="J138" i="28"/>
  <c r="J100" i="27"/>
  <c r="F138" i="28"/>
  <c r="F100" i="27"/>
  <c r="B138" i="28"/>
  <c r="B138" i="29"/>
  <c r="B100" i="27"/>
  <c r="N137" i="28"/>
  <c r="N99" i="27"/>
  <c r="J137" i="28"/>
  <c r="J99" i="27"/>
  <c r="F137" i="28"/>
  <c r="F99" i="27"/>
  <c r="B137" i="28"/>
  <c r="B99" i="27"/>
  <c r="N136" i="28"/>
  <c r="N98" i="27"/>
  <c r="J136" i="28"/>
  <c r="J98" i="27"/>
  <c r="F136" i="28"/>
  <c r="F98" i="27"/>
  <c r="B136" i="28"/>
  <c r="B98" i="27"/>
  <c r="N135" i="28"/>
  <c r="N97" i="27"/>
  <c r="J135" i="28"/>
  <c r="J97" i="27"/>
  <c r="F135" i="28"/>
  <c r="F97" i="27"/>
  <c r="B135" i="28"/>
  <c r="B97" i="27"/>
  <c r="N134" i="28"/>
  <c r="N96" i="27"/>
  <c r="J134" i="28"/>
  <c r="J96" i="27"/>
  <c r="F134" i="28"/>
  <c r="F96" i="27"/>
  <c r="B134" i="28"/>
  <c r="B96" i="27"/>
  <c r="E107" i="29"/>
  <c r="Q83" i="31"/>
  <c r="M122" i="33"/>
  <c r="M122" i="32"/>
  <c r="I122" i="33"/>
  <c r="I122" i="32"/>
  <c r="Q121" i="33"/>
  <c r="Q121" i="32"/>
  <c r="I121" i="33"/>
  <c r="I121" i="32"/>
  <c r="Q120" i="33"/>
  <c r="Q120" i="32"/>
  <c r="M120" i="33"/>
  <c r="M120" i="32"/>
  <c r="Q119" i="33"/>
  <c r="Q119" i="32"/>
  <c r="M119" i="33"/>
  <c r="M119" i="32"/>
  <c r="I119" i="33"/>
  <c r="I119" i="32"/>
  <c r="M118" i="33"/>
  <c r="M118" i="32"/>
  <c r="I118" i="33"/>
  <c r="I118" i="32"/>
  <c r="Q117" i="33"/>
  <c r="Q117" i="32"/>
  <c r="I117" i="33"/>
  <c r="I117" i="32"/>
  <c r="Q112" i="33"/>
  <c r="Q112" i="32"/>
  <c r="M112" i="33"/>
  <c r="M112" i="32"/>
  <c r="Q118" i="32"/>
  <c r="G50" i="35"/>
  <c r="N67" i="35"/>
  <c r="N82" i="36"/>
  <c r="N82" i="35"/>
  <c r="J67" i="35"/>
  <c r="J82" i="35"/>
  <c r="J66" i="35"/>
  <c r="J81" i="35"/>
  <c r="J81" i="36"/>
  <c r="B66" i="35"/>
  <c r="B81" i="35"/>
  <c r="O83" i="33"/>
  <c r="G83" i="33"/>
  <c r="K50" i="35"/>
  <c r="N75" i="37"/>
  <c r="N54" i="37"/>
  <c r="J75" i="37"/>
  <c r="J54" i="37"/>
  <c r="F75" i="37"/>
  <c r="F54" i="37"/>
  <c r="B54" i="37"/>
  <c r="B75" i="37"/>
  <c r="J53" i="37"/>
  <c r="J74" i="37"/>
  <c r="B53" i="37"/>
  <c r="B74" i="37"/>
  <c r="N73" i="37"/>
  <c r="N52" i="37"/>
  <c r="J52" i="37"/>
  <c r="J73" i="37"/>
  <c r="F73" i="37"/>
  <c r="F52" i="37"/>
  <c r="B52" i="37"/>
  <c r="B73" i="37"/>
  <c r="J51" i="37"/>
  <c r="J72" i="37"/>
  <c r="B51" i="37"/>
  <c r="B72" i="37"/>
  <c r="H203" i="24"/>
  <c r="P202" i="24"/>
  <c r="H202" i="24"/>
  <c r="D202" i="24"/>
  <c r="P200" i="24"/>
  <c r="L200" i="24"/>
  <c r="H200" i="24"/>
  <c r="D200" i="24"/>
  <c r="P199" i="24"/>
  <c r="L199" i="24"/>
  <c r="H199" i="24"/>
  <c r="D199" i="24"/>
  <c r="P198" i="24"/>
  <c r="L198" i="24"/>
  <c r="H198" i="24"/>
  <c r="D198" i="24"/>
  <c r="P197" i="24"/>
  <c r="L197" i="24"/>
  <c r="H197" i="24"/>
  <c r="D197" i="24"/>
  <c r="P196" i="24"/>
  <c r="L196" i="24"/>
  <c r="H196" i="24"/>
  <c r="D196" i="24"/>
  <c r="P195" i="24"/>
  <c r="L195" i="24"/>
  <c r="H195" i="24"/>
  <c r="D195" i="24"/>
  <c r="P194" i="24"/>
  <c r="L194" i="24"/>
  <c r="H194" i="24"/>
  <c r="D194" i="24"/>
  <c r="P193" i="24"/>
  <c r="L193" i="24"/>
  <c r="H193" i="24"/>
  <c r="D193" i="24"/>
  <c r="P192" i="24"/>
  <c r="L192" i="24"/>
  <c r="H192" i="24"/>
  <c r="D192" i="24"/>
  <c r="P191" i="24"/>
  <c r="L191" i="24"/>
  <c r="H191" i="24"/>
  <c r="D191" i="24"/>
  <c r="P189" i="24"/>
  <c r="L189" i="24"/>
  <c r="H189" i="24"/>
  <c r="D189" i="24"/>
  <c r="P188" i="24"/>
  <c r="L188" i="24"/>
  <c r="H188" i="24"/>
  <c r="D188" i="24"/>
  <c r="P187" i="24"/>
  <c r="L187" i="24"/>
  <c r="H187" i="24"/>
  <c r="D187" i="24"/>
  <c r="P186" i="24"/>
  <c r="L186" i="24"/>
  <c r="H186" i="24"/>
  <c r="D186" i="24"/>
  <c r="P185" i="24"/>
  <c r="L185" i="24"/>
  <c r="H185" i="24"/>
  <c r="D185" i="24"/>
  <c r="P184" i="24"/>
  <c r="L184" i="24"/>
  <c r="H184" i="24"/>
  <c r="D184" i="24"/>
  <c r="P183" i="24"/>
  <c r="L183" i="24"/>
  <c r="H183" i="24"/>
  <c r="D183" i="24"/>
  <c r="P182" i="24"/>
  <c r="L182" i="24"/>
  <c r="H182" i="24"/>
  <c r="D182" i="24"/>
  <c r="P181" i="24"/>
  <c r="L181" i="24"/>
  <c r="H181" i="24"/>
  <c r="D181" i="24"/>
  <c r="P180" i="24"/>
  <c r="L180" i="24"/>
  <c r="H180" i="24"/>
  <c r="D180" i="24"/>
  <c r="O206" i="25"/>
  <c r="K206" i="25"/>
  <c r="G206" i="25"/>
  <c r="C206" i="25"/>
  <c r="O205" i="25"/>
  <c r="K205" i="25"/>
  <c r="G205" i="25"/>
  <c r="C205" i="25"/>
  <c r="O204" i="25"/>
  <c r="K204" i="25"/>
  <c r="G204" i="25"/>
  <c r="C204" i="25"/>
  <c r="O203" i="25"/>
  <c r="K203" i="25"/>
  <c r="G203" i="25"/>
  <c r="C203" i="25"/>
  <c r="Q51" i="26"/>
  <c r="M51" i="26"/>
  <c r="I51" i="26"/>
  <c r="E51" i="26"/>
  <c r="I158" i="27"/>
  <c r="M151" i="27"/>
  <c r="M150" i="27"/>
  <c r="M149" i="27"/>
  <c r="M148" i="27"/>
  <c r="M147" i="27"/>
  <c r="M146" i="27"/>
  <c r="M145" i="27"/>
  <c r="M144" i="27"/>
  <c r="Q140" i="27"/>
  <c r="Q138" i="27"/>
  <c r="Q119" i="27"/>
  <c r="M119" i="27"/>
  <c r="I119" i="27"/>
  <c r="E119" i="27"/>
  <c r="Q116" i="27"/>
  <c r="M116" i="27"/>
  <c r="I116" i="27"/>
  <c r="E116" i="27"/>
  <c r="Q113" i="27"/>
  <c r="M113" i="27"/>
  <c r="I113" i="27"/>
  <c r="E113" i="27"/>
  <c r="Q112" i="27"/>
  <c r="Q107" i="27" s="1"/>
  <c r="M112" i="27"/>
  <c r="I112" i="27"/>
  <c r="I107" i="27" s="1"/>
  <c r="E112" i="27"/>
  <c r="E107" i="27" s="1"/>
  <c r="O159" i="27"/>
  <c r="K159" i="27"/>
  <c r="G159" i="27"/>
  <c r="C159" i="27"/>
  <c r="O157" i="27"/>
  <c r="K157" i="27"/>
  <c r="G157" i="27"/>
  <c r="C157" i="27"/>
  <c r="O156" i="27"/>
  <c r="K156" i="27"/>
  <c r="G156" i="27"/>
  <c r="C156" i="27"/>
  <c r="O155" i="27"/>
  <c r="K155" i="27"/>
  <c r="G155" i="27"/>
  <c r="C155" i="27"/>
  <c r="O154" i="27"/>
  <c r="K154" i="27"/>
  <c r="G154" i="27"/>
  <c r="C154" i="27"/>
  <c r="O147" i="27"/>
  <c r="K147" i="27"/>
  <c r="G147" i="27"/>
  <c r="C147" i="27"/>
  <c r="O146" i="27"/>
  <c r="K146" i="27"/>
  <c r="G146" i="27"/>
  <c r="C146" i="27"/>
  <c r="O145" i="27"/>
  <c r="K145" i="27"/>
  <c r="G145" i="27"/>
  <c r="C145" i="27"/>
  <c r="O144" i="27"/>
  <c r="K144" i="27"/>
  <c r="G144" i="27"/>
  <c r="C144" i="27"/>
  <c r="O141" i="27"/>
  <c r="K141" i="27"/>
  <c r="G141" i="27"/>
  <c r="C141" i="27"/>
  <c r="O139" i="27"/>
  <c r="K139" i="27"/>
  <c r="G139" i="27"/>
  <c r="C139" i="27"/>
  <c r="O137" i="27"/>
  <c r="K137" i="27"/>
  <c r="G137" i="27"/>
  <c r="C137" i="27"/>
  <c r="O136" i="27"/>
  <c r="K136" i="27"/>
  <c r="G136" i="27"/>
  <c r="C136" i="27"/>
  <c r="O135" i="27"/>
  <c r="K135" i="27"/>
  <c r="G135" i="27"/>
  <c r="C135" i="27"/>
  <c r="O134" i="27"/>
  <c r="K134" i="27"/>
  <c r="G134" i="27"/>
  <c r="C134" i="27"/>
  <c r="F123" i="28"/>
  <c r="N107" i="28"/>
  <c r="N95" i="28"/>
  <c r="J95" i="28"/>
  <c r="F95" i="28"/>
  <c r="B158" i="29"/>
  <c r="B157" i="29"/>
  <c r="B156" i="29"/>
  <c r="B155" i="29"/>
  <c r="O95" i="29"/>
  <c r="G95" i="29"/>
  <c r="P158" i="29"/>
  <c r="L158" i="29"/>
  <c r="H158" i="29"/>
  <c r="D158" i="29"/>
  <c r="P127" i="29"/>
  <c r="P157" i="29"/>
  <c r="L127" i="29"/>
  <c r="L157" i="29"/>
  <c r="H127" i="29"/>
  <c r="H157" i="29"/>
  <c r="D127" i="29"/>
  <c r="D157" i="29"/>
  <c r="P126" i="29"/>
  <c r="P156" i="29"/>
  <c r="L126" i="29"/>
  <c r="L156" i="29"/>
  <c r="H126" i="29"/>
  <c r="H156" i="29"/>
  <c r="D126" i="29"/>
  <c r="D156" i="29"/>
  <c r="P125" i="29"/>
  <c r="P155" i="29"/>
  <c r="L125" i="29"/>
  <c r="L155" i="29"/>
  <c r="H125" i="29"/>
  <c r="H155" i="29"/>
  <c r="D125" i="29"/>
  <c r="D155" i="29"/>
  <c r="P124" i="29"/>
  <c r="P154" i="29"/>
  <c r="L124" i="29"/>
  <c r="L154" i="29"/>
  <c r="H124" i="29"/>
  <c r="H154" i="29"/>
  <c r="D124" i="29"/>
  <c r="D154" i="29"/>
  <c r="P151" i="29"/>
  <c r="L151" i="29"/>
  <c r="L119" i="29"/>
  <c r="H151" i="29"/>
  <c r="D151" i="29"/>
  <c r="D119" i="29"/>
  <c r="P150" i="29"/>
  <c r="L150" i="29"/>
  <c r="L116" i="29"/>
  <c r="H150" i="29"/>
  <c r="D150" i="29"/>
  <c r="D116" i="29"/>
  <c r="P149" i="29"/>
  <c r="L149" i="29"/>
  <c r="L113" i="29"/>
  <c r="H149" i="29"/>
  <c r="D149" i="29"/>
  <c r="D113" i="29"/>
  <c r="P148" i="29"/>
  <c r="L148" i="29"/>
  <c r="L112" i="29"/>
  <c r="H148" i="29"/>
  <c r="D148" i="29"/>
  <c r="D112" i="29"/>
  <c r="L147" i="29"/>
  <c r="L111" i="29"/>
  <c r="D147" i="29"/>
  <c r="D111" i="29"/>
  <c r="L146" i="29"/>
  <c r="L110" i="29"/>
  <c r="D146" i="29"/>
  <c r="D110" i="29"/>
  <c r="L145" i="29"/>
  <c r="L109" i="29"/>
  <c r="D145" i="29"/>
  <c r="D109" i="29"/>
  <c r="L144" i="29"/>
  <c r="L108" i="29"/>
  <c r="D144" i="29"/>
  <c r="D108" i="29"/>
  <c r="P105" i="29"/>
  <c r="P141" i="29"/>
  <c r="L105" i="29"/>
  <c r="L141" i="29"/>
  <c r="H105" i="29"/>
  <c r="H141" i="29"/>
  <c r="D105" i="29"/>
  <c r="D141" i="29"/>
  <c r="P140" i="29"/>
  <c r="L140" i="29"/>
  <c r="H140" i="29"/>
  <c r="D140" i="29"/>
  <c r="P138" i="29"/>
  <c r="L138" i="29"/>
  <c r="H138" i="29"/>
  <c r="D138" i="29"/>
  <c r="O34" i="30"/>
  <c r="O35" i="30"/>
  <c r="G34" i="30"/>
  <c r="G35" i="30"/>
  <c r="Q34" i="30"/>
  <c r="M34" i="30"/>
  <c r="I34" i="30"/>
  <c r="E34" i="30"/>
  <c r="I123" i="32"/>
  <c r="M83" i="33"/>
  <c r="P108" i="33"/>
  <c r="P123" i="33"/>
  <c r="L108" i="33"/>
  <c r="L123" i="33"/>
  <c r="H108" i="33"/>
  <c r="H123" i="33"/>
  <c r="D108" i="33"/>
  <c r="D123" i="33"/>
  <c r="P87" i="33"/>
  <c r="P116" i="33"/>
  <c r="L87" i="33"/>
  <c r="L116" i="33"/>
  <c r="H87" i="33"/>
  <c r="H116" i="33"/>
  <c r="D87" i="33"/>
  <c r="D116" i="33"/>
  <c r="P86" i="33"/>
  <c r="P115" i="33"/>
  <c r="L86" i="33"/>
  <c r="L115" i="33"/>
  <c r="H86" i="33"/>
  <c r="H115" i="33"/>
  <c r="D86" i="33"/>
  <c r="D115" i="33"/>
  <c r="P85" i="33"/>
  <c r="P114" i="33"/>
  <c r="L85" i="33"/>
  <c r="L114" i="33"/>
  <c r="H85" i="33"/>
  <c r="H114" i="33"/>
  <c r="D85" i="33"/>
  <c r="D114" i="33"/>
  <c r="P84" i="33"/>
  <c r="P113" i="33"/>
  <c r="L84" i="33"/>
  <c r="L113" i="33"/>
  <c r="H84" i="33"/>
  <c r="H113" i="33"/>
  <c r="D84" i="33"/>
  <c r="D113" i="33"/>
  <c r="L35" i="34"/>
  <c r="B35" i="34"/>
  <c r="N37" i="34"/>
  <c r="N175" i="6" s="1"/>
  <c r="J37" i="34"/>
  <c r="J175" i="6" s="1"/>
  <c r="F37" i="34"/>
  <c r="F175" i="6" s="1"/>
  <c r="B37" i="34"/>
  <c r="B175" i="6" s="1"/>
  <c r="B79" i="35"/>
  <c r="J76" i="35"/>
  <c r="N73" i="35"/>
  <c r="F51" i="37"/>
  <c r="G35" i="38"/>
  <c r="B162" i="24"/>
  <c r="J203" i="24"/>
  <c r="B203" i="24"/>
  <c r="J202" i="24"/>
  <c r="O51" i="26"/>
  <c r="K51" i="26"/>
  <c r="G51" i="26"/>
  <c r="C51" i="26"/>
  <c r="L123" i="28"/>
  <c r="H107" i="28"/>
  <c r="L95" i="28"/>
  <c r="H95" i="28"/>
  <c r="D95" i="28"/>
  <c r="O123" i="29"/>
  <c r="K95" i="29"/>
  <c r="C95" i="29"/>
  <c r="N158" i="29"/>
  <c r="J158" i="29"/>
  <c r="F158" i="29"/>
  <c r="N124" i="29"/>
  <c r="N154" i="29"/>
  <c r="J124" i="29"/>
  <c r="J154" i="29"/>
  <c r="F124" i="29"/>
  <c r="F154" i="29"/>
  <c r="B124" i="29"/>
  <c r="B154" i="29"/>
  <c r="B76" i="26"/>
  <c r="B173" i="6" s="1"/>
  <c r="N151" i="29"/>
  <c r="J151" i="29"/>
  <c r="F151" i="29"/>
  <c r="N150" i="29"/>
  <c r="J150" i="29"/>
  <c r="F150" i="29"/>
  <c r="B150" i="29"/>
  <c r="N149" i="29"/>
  <c r="J149" i="29"/>
  <c r="F149" i="29"/>
  <c r="N148" i="29"/>
  <c r="J148" i="29"/>
  <c r="F148" i="29"/>
  <c r="B58" i="26"/>
  <c r="B117" i="6" s="1"/>
  <c r="B143" i="29"/>
  <c r="N105" i="29"/>
  <c r="N141" i="29"/>
  <c r="J105" i="29"/>
  <c r="J141" i="29"/>
  <c r="F105" i="29"/>
  <c r="F141" i="29"/>
  <c r="B105" i="29"/>
  <c r="B141" i="29"/>
  <c r="N140" i="29"/>
  <c r="J140" i="29"/>
  <c r="F140" i="29"/>
  <c r="N138" i="29"/>
  <c r="J138" i="29"/>
  <c r="F138" i="29"/>
  <c r="B74" i="26"/>
  <c r="B171" i="6" s="1"/>
  <c r="I83" i="33"/>
  <c r="N123" i="33"/>
  <c r="N108" i="33"/>
  <c r="J123" i="33"/>
  <c r="J108" i="33"/>
  <c r="F123" i="33"/>
  <c r="F108" i="33"/>
  <c r="B123" i="33"/>
  <c r="B108" i="33"/>
  <c r="B89" i="33"/>
  <c r="B118" i="33"/>
  <c r="N87" i="33"/>
  <c r="N116" i="33"/>
  <c r="J87" i="33"/>
  <c r="J116" i="33"/>
  <c r="F87" i="33"/>
  <c r="F116" i="33"/>
  <c r="B87" i="33"/>
  <c r="B116" i="33"/>
  <c r="N86" i="33"/>
  <c r="N115" i="33"/>
  <c r="J86" i="33"/>
  <c r="J115" i="33"/>
  <c r="F86" i="33"/>
  <c r="F115" i="33"/>
  <c r="B86" i="33"/>
  <c r="B115" i="33"/>
  <c r="N85" i="33"/>
  <c r="N114" i="33"/>
  <c r="J85" i="33"/>
  <c r="J114" i="33"/>
  <c r="F85" i="33"/>
  <c r="F114" i="33"/>
  <c r="B85" i="33"/>
  <c r="B114" i="33"/>
  <c r="N84" i="33"/>
  <c r="N113" i="33"/>
  <c r="J84" i="33"/>
  <c r="J113" i="33"/>
  <c r="F84" i="33"/>
  <c r="F113" i="33"/>
  <c r="B84" i="33"/>
  <c r="B113" i="33"/>
  <c r="F53" i="37"/>
  <c r="Q35" i="38"/>
  <c r="Q37" i="38"/>
  <c r="Q176" i="6" s="1"/>
  <c r="Q34" i="38"/>
  <c r="M37" i="38"/>
  <c r="M176" i="6" s="1"/>
  <c r="M35" i="38"/>
  <c r="I34" i="38"/>
  <c r="I37" i="38"/>
  <c r="I176" i="6" s="1"/>
  <c r="I35" i="38"/>
  <c r="E35" i="38"/>
  <c r="E37" i="38"/>
  <c r="E176" i="6" s="1"/>
  <c r="E34" i="38"/>
  <c r="O36" i="38"/>
  <c r="O35" i="38"/>
  <c r="K35" i="38"/>
  <c r="K36" i="38"/>
  <c r="P82" i="40"/>
  <c r="P67" i="39"/>
  <c r="L82" i="40"/>
  <c r="L67" i="39"/>
  <c r="H82" i="40"/>
  <c r="H67" i="39"/>
  <c r="D82" i="40"/>
  <c r="D67" i="39"/>
  <c r="P81" i="40"/>
  <c r="P66" i="39"/>
  <c r="L81" i="40"/>
  <c r="L66" i="39"/>
  <c r="H81" i="40"/>
  <c r="H66" i="39"/>
  <c r="D81" i="40"/>
  <c r="D66" i="39"/>
  <c r="P80" i="40"/>
  <c r="P80" i="41"/>
  <c r="L80" i="40"/>
  <c r="L80" i="41"/>
  <c r="L65" i="39"/>
  <c r="H80" i="40"/>
  <c r="H65" i="39"/>
  <c r="H80" i="41"/>
  <c r="D80" i="40"/>
  <c r="D80" i="41"/>
  <c r="P79" i="40"/>
  <c r="P79" i="41"/>
  <c r="P62" i="39"/>
  <c r="L79" i="40"/>
  <c r="L79" i="41"/>
  <c r="H79" i="40"/>
  <c r="H62" i="39"/>
  <c r="D79" i="40"/>
  <c r="D79" i="41"/>
  <c r="D62" i="39"/>
  <c r="P78" i="40"/>
  <c r="P78" i="41"/>
  <c r="L78" i="40"/>
  <c r="L78" i="41"/>
  <c r="L59" i="39"/>
  <c r="H78" i="40"/>
  <c r="H59" i="39"/>
  <c r="H78" i="41"/>
  <c r="D78" i="40"/>
  <c r="D78" i="41"/>
  <c r="D59" i="39"/>
  <c r="P77" i="40"/>
  <c r="P77" i="41"/>
  <c r="P56" i="39"/>
  <c r="L77" i="40"/>
  <c r="L77" i="41"/>
  <c r="L56" i="39"/>
  <c r="H77" i="40"/>
  <c r="H56" i="39"/>
  <c r="D77" i="40"/>
  <c r="D77" i="41"/>
  <c r="D56" i="39"/>
  <c r="P76" i="40"/>
  <c r="P76" i="41"/>
  <c r="P55" i="39"/>
  <c r="L76" i="40"/>
  <c r="L76" i="41"/>
  <c r="L55" i="39"/>
  <c r="H76" i="40"/>
  <c r="H55" i="39"/>
  <c r="H76" i="41"/>
  <c r="D76" i="40"/>
  <c r="D76" i="41"/>
  <c r="P75" i="40"/>
  <c r="P54" i="39"/>
  <c r="H75" i="40"/>
  <c r="H54" i="39"/>
  <c r="D75" i="40"/>
  <c r="D54" i="39"/>
  <c r="P74" i="40"/>
  <c r="P53" i="39"/>
  <c r="L74" i="40"/>
  <c r="L53" i="39"/>
  <c r="H74" i="40"/>
  <c r="H53" i="39"/>
  <c r="D74" i="40"/>
  <c r="D53" i="39"/>
  <c r="P73" i="40"/>
  <c r="P52" i="39"/>
  <c r="H73" i="40"/>
  <c r="H52" i="39"/>
  <c r="D73" i="40"/>
  <c r="D52" i="39"/>
  <c r="L72" i="40"/>
  <c r="L51" i="39"/>
  <c r="H72" i="40"/>
  <c r="H51" i="39"/>
  <c r="D72" i="40"/>
  <c r="D51" i="39"/>
  <c r="P71" i="40"/>
  <c r="P71" i="41"/>
  <c r="L71" i="40"/>
  <c r="L71" i="41"/>
  <c r="H71" i="40"/>
  <c r="H71" i="41"/>
  <c r="D71" i="40"/>
  <c r="D71" i="41"/>
  <c r="H77" i="41"/>
  <c r="N82" i="40"/>
  <c r="N67" i="39"/>
  <c r="F82" i="40"/>
  <c r="F67" i="39"/>
  <c r="N81" i="40"/>
  <c r="N66" i="39"/>
  <c r="J81" i="40"/>
  <c r="J66" i="39"/>
  <c r="F81" i="40"/>
  <c r="F66" i="39"/>
  <c r="B81" i="40"/>
  <c r="B66" i="39"/>
  <c r="N80" i="40"/>
  <c r="N65" i="39"/>
  <c r="J80" i="40"/>
  <c r="J65" i="39"/>
  <c r="F80" i="40"/>
  <c r="F65" i="39"/>
  <c r="B80" i="40"/>
  <c r="B65" i="39"/>
  <c r="N79" i="40"/>
  <c r="N62" i="39"/>
  <c r="J79" i="40"/>
  <c r="J62" i="39"/>
  <c r="F79" i="40"/>
  <c r="F62" i="39"/>
  <c r="B79" i="40"/>
  <c r="B62" i="39"/>
  <c r="N78" i="40"/>
  <c r="N59" i="39"/>
  <c r="J78" i="40"/>
  <c r="J59" i="39"/>
  <c r="F78" i="40"/>
  <c r="F59" i="39"/>
  <c r="B78" i="40"/>
  <c r="B59" i="39"/>
  <c r="N77" i="40"/>
  <c r="N56" i="39"/>
  <c r="J77" i="40"/>
  <c r="J56" i="39"/>
  <c r="F77" i="40"/>
  <c r="F56" i="39"/>
  <c r="B77" i="40"/>
  <c r="B56" i="39"/>
  <c r="N76" i="40"/>
  <c r="N55" i="39"/>
  <c r="J76" i="40"/>
  <c r="J55" i="39"/>
  <c r="F76" i="40"/>
  <c r="F55" i="39"/>
  <c r="B76" i="40"/>
  <c r="B55" i="39"/>
  <c r="N75" i="40"/>
  <c r="N54" i="39"/>
  <c r="J75" i="40"/>
  <c r="J54" i="39"/>
  <c r="F75" i="40"/>
  <c r="F54" i="39"/>
  <c r="B75" i="40"/>
  <c r="B54" i="39"/>
  <c r="N74" i="40"/>
  <c r="N53" i="39"/>
  <c r="J74" i="40"/>
  <c r="J53" i="39"/>
  <c r="F74" i="40"/>
  <c r="F53" i="39"/>
  <c r="B74" i="40"/>
  <c r="B53" i="39"/>
  <c r="N73" i="40"/>
  <c r="N52" i="39"/>
  <c r="J73" i="40"/>
  <c r="J52" i="39"/>
  <c r="F73" i="40"/>
  <c r="F52" i="39"/>
  <c r="B73" i="40"/>
  <c r="B52" i="39"/>
  <c r="N72" i="40"/>
  <c r="N51" i="39"/>
  <c r="J72" i="40"/>
  <c r="J51" i="39"/>
  <c r="F72" i="40"/>
  <c r="F51" i="39"/>
  <c r="B72" i="40"/>
  <c r="B51" i="39"/>
  <c r="O106" i="53"/>
  <c r="O91" i="53"/>
  <c r="K106" i="53"/>
  <c r="K91" i="53"/>
  <c r="G90" i="53"/>
  <c r="G105" i="53"/>
  <c r="O99" i="53"/>
  <c r="O76" i="53"/>
  <c r="K99" i="53"/>
  <c r="K76" i="53"/>
  <c r="C99" i="53"/>
  <c r="C76" i="53"/>
  <c r="O98" i="53"/>
  <c r="O75" i="53"/>
  <c r="K98" i="53"/>
  <c r="K75" i="53"/>
  <c r="C98" i="53"/>
  <c r="C75" i="53"/>
  <c r="O97" i="53"/>
  <c r="O74" i="53"/>
  <c r="K97" i="53"/>
  <c r="K74" i="53"/>
  <c r="C97" i="53"/>
  <c r="C74" i="53"/>
  <c r="O96" i="53"/>
  <c r="O73" i="53"/>
  <c r="K96" i="53"/>
  <c r="K73" i="53"/>
  <c r="C96" i="53"/>
  <c r="C73" i="53"/>
  <c r="J80" i="35"/>
  <c r="N79" i="35"/>
  <c r="N78" i="35"/>
  <c r="B78" i="35"/>
  <c r="J77" i="35"/>
  <c r="N76" i="36"/>
  <c r="N76" i="35"/>
  <c r="B76" i="35"/>
  <c r="J54" i="35"/>
  <c r="J75" i="35"/>
  <c r="N53" i="35"/>
  <c r="N74" i="35"/>
  <c r="B53" i="35"/>
  <c r="B74" i="36"/>
  <c r="B74" i="35"/>
  <c r="J52" i="35"/>
  <c r="J73" i="35"/>
  <c r="N51" i="35"/>
  <c r="N72" i="35"/>
  <c r="B51" i="35"/>
  <c r="B72" i="35"/>
  <c r="N71" i="37"/>
  <c r="J71" i="37"/>
  <c r="J71" i="36"/>
  <c r="F71" i="37"/>
  <c r="B71" i="37"/>
  <c r="N74" i="36"/>
  <c r="B67" i="39"/>
  <c r="M159" i="29"/>
  <c r="E159" i="29"/>
  <c r="M95" i="29"/>
  <c r="J35" i="30"/>
  <c r="B121" i="31"/>
  <c r="B117" i="31"/>
  <c r="B123" i="32"/>
  <c r="B122" i="32"/>
  <c r="B118" i="32"/>
  <c r="B116" i="32"/>
  <c r="B115" i="32"/>
  <c r="B114" i="32"/>
  <c r="B113" i="32"/>
  <c r="N112" i="32"/>
  <c r="F112" i="32"/>
  <c r="O123" i="32"/>
  <c r="K123" i="32"/>
  <c r="G123" i="32"/>
  <c r="C123" i="32"/>
  <c r="O122" i="32"/>
  <c r="K122" i="32"/>
  <c r="G122" i="32"/>
  <c r="C122" i="32"/>
  <c r="O121" i="32"/>
  <c r="K121" i="32"/>
  <c r="G121" i="32"/>
  <c r="C121" i="32"/>
  <c r="O120" i="32"/>
  <c r="K120" i="32"/>
  <c r="G120" i="32"/>
  <c r="C120" i="32"/>
  <c r="O119" i="32"/>
  <c r="K119" i="32"/>
  <c r="G119" i="32"/>
  <c r="C119" i="32"/>
  <c r="O118" i="32"/>
  <c r="K118" i="32"/>
  <c r="G118" i="32"/>
  <c r="C118" i="32"/>
  <c r="O117" i="32"/>
  <c r="K117" i="32"/>
  <c r="G117" i="32"/>
  <c r="C117" i="32"/>
  <c r="O116" i="32"/>
  <c r="K116" i="32"/>
  <c r="G116" i="32"/>
  <c r="C116" i="32"/>
  <c r="O115" i="32"/>
  <c r="K115" i="32"/>
  <c r="G115" i="32"/>
  <c r="C115" i="32"/>
  <c r="O114" i="32"/>
  <c r="K114" i="32"/>
  <c r="G114" i="32"/>
  <c r="C114" i="32"/>
  <c r="O113" i="32"/>
  <c r="K113" i="32"/>
  <c r="G113" i="32"/>
  <c r="C113" i="32"/>
  <c r="O112" i="32"/>
  <c r="K112" i="32"/>
  <c r="G112" i="32"/>
  <c r="C112" i="32"/>
  <c r="Q82" i="36"/>
  <c r="M82" i="36"/>
  <c r="I82" i="36"/>
  <c r="E82" i="36"/>
  <c r="Q81" i="36"/>
  <c r="M81" i="36"/>
  <c r="I81" i="36"/>
  <c r="E81" i="36"/>
  <c r="Q80" i="36"/>
  <c r="M80" i="36"/>
  <c r="I80" i="36"/>
  <c r="E80" i="36"/>
  <c r="Q79" i="36"/>
  <c r="M79" i="36"/>
  <c r="I79" i="36"/>
  <c r="E79" i="36"/>
  <c r="Q78" i="36"/>
  <c r="M78" i="36"/>
  <c r="I78" i="36"/>
  <c r="E78" i="36"/>
  <c r="Q77" i="36"/>
  <c r="M77" i="36"/>
  <c r="I77" i="36"/>
  <c r="E77" i="36"/>
  <c r="Q76" i="36"/>
  <c r="M76" i="36"/>
  <c r="I76" i="36"/>
  <c r="E76" i="36"/>
  <c r="Q75" i="36"/>
  <c r="M75" i="36"/>
  <c r="I75" i="36"/>
  <c r="E75" i="36"/>
  <c r="Q74" i="36"/>
  <c r="M74" i="36"/>
  <c r="I74" i="36"/>
  <c r="E74" i="36"/>
  <c r="Q73" i="36"/>
  <c r="M73" i="36"/>
  <c r="I73" i="36"/>
  <c r="E73" i="36"/>
  <c r="Q72" i="36"/>
  <c r="M72" i="36"/>
  <c r="I72" i="36"/>
  <c r="E72" i="36"/>
  <c r="Q71" i="36"/>
  <c r="M71" i="36"/>
  <c r="I71" i="36"/>
  <c r="E71" i="36"/>
  <c r="N80" i="36"/>
  <c r="B78" i="36"/>
  <c r="J75" i="36"/>
  <c r="N72" i="36"/>
  <c r="Q80" i="37"/>
  <c r="E79" i="37"/>
  <c r="I77" i="37"/>
  <c r="E76" i="37"/>
  <c r="M80" i="37"/>
  <c r="Q79" i="37"/>
  <c r="M79" i="37"/>
  <c r="M78" i="37"/>
  <c r="I78" i="37"/>
  <c r="M77" i="37"/>
  <c r="M76" i="37"/>
  <c r="M71" i="37"/>
  <c r="N35" i="38"/>
  <c r="F35" i="38"/>
  <c r="Q123" i="29"/>
  <c r="Q107" i="29"/>
  <c r="Q95" i="29"/>
  <c r="I95" i="29"/>
  <c r="P112" i="32"/>
  <c r="L112" i="32"/>
  <c r="H112" i="32"/>
  <c r="D112" i="32"/>
  <c r="E123" i="32"/>
  <c r="E122" i="32"/>
  <c r="E121" i="32"/>
  <c r="E120" i="32"/>
  <c r="E119" i="32"/>
  <c r="E118" i="32"/>
  <c r="E117" i="32"/>
  <c r="E116" i="32"/>
  <c r="E115" i="32"/>
  <c r="E114" i="32"/>
  <c r="E113" i="32"/>
  <c r="E112" i="32"/>
  <c r="O82" i="36"/>
  <c r="K82" i="36"/>
  <c r="G82" i="36"/>
  <c r="C82" i="36"/>
  <c r="O81" i="36"/>
  <c r="K81" i="36"/>
  <c r="G81" i="36"/>
  <c r="C81" i="36"/>
  <c r="O80" i="36"/>
  <c r="K80" i="36"/>
  <c r="G80" i="36"/>
  <c r="C80" i="36"/>
  <c r="O79" i="36"/>
  <c r="K79" i="36"/>
  <c r="G79" i="36"/>
  <c r="C79" i="36"/>
  <c r="O78" i="36"/>
  <c r="K78" i="36"/>
  <c r="G78" i="36"/>
  <c r="C78" i="36"/>
  <c r="O77" i="36"/>
  <c r="K77" i="36"/>
  <c r="G77" i="36"/>
  <c r="C77" i="36"/>
  <c r="O76" i="36"/>
  <c r="K76" i="36"/>
  <c r="G76" i="36"/>
  <c r="C76" i="36"/>
  <c r="O75" i="36"/>
  <c r="K75" i="36"/>
  <c r="G75" i="36"/>
  <c r="C75" i="36"/>
  <c r="O74" i="36"/>
  <c r="K74" i="36"/>
  <c r="G74" i="36"/>
  <c r="C74" i="36"/>
  <c r="O73" i="36"/>
  <c r="K73" i="36"/>
  <c r="G73" i="36"/>
  <c r="C73" i="36"/>
  <c r="O72" i="36"/>
  <c r="K72" i="36"/>
  <c r="G72" i="36"/>
  <c r="C72" i="36"/>
  <c r="O71" i="36"/>
  <c r="K71" i="36"/>
  <c r="G71" i="36"/>
  <c r="C71" i="36"/>
  <c r="J36" i="34"/>
  <c r="E80" i="37"/>
  <c r="E78" i="37"/>
  <c r="O80" i="37"/>
  <c r="K80" i="37"/>
  <c r="G80" i="37"/>
  <c r="C80" i="37"/>
  <c r="O79" i="37"/>
  <c r="K79" i="37"/>
  <c r="G79" i="37"/>
  <c r="C79" i="37"/>
  <c r="O78" i="37"/>
  <c r="K78" i="37"/>
  <c r="G78" i="37"/>
  <c r="C78" i="37"/>
  <c r="O77" i="37"/>
  <c r="K77" i="37"/>
  <c r="G77" i="37"/>
  <c r="C77" i="37"/>
  <c r="O76" i="37"/>
  <c r="K76" i="37"/>
  <c r="G76" i="37"/>
  <c r="C76" i="37"/>
  <c r="O71" i="37"/>
  <c r="K71" i="37"/>
  <c r="G71" i="37"/>
  <c r="C71" i="37"/>
  <c r="Q81" i="39"/>
  <c r="I80" i="39"/>
  <c r="Q77" i="39"/>
  <c r="Q76" i="39"/>
  <c r="Q75" i="39"/>
  <c r="Q74" i="39"/>
  <c r="Q73" i="39"/>
  <c r="Q82" i="41"/>
  <c r="M82" i="41"/>
  <c r="I82" i="41"/>
  <c r="E82" i="41"/>
  <c r="Q81" i="41"/>
  <c r="M81" i="41"/>
  <c r="I81" i="41"/>
  <c r="E81" i="41"/>
  <c r="P35" i="42"/>
  <c r="H35" i="42"/>
  <c r="N81" i="43"/>
  <c r="N82" i="43"/>
  <c r="N83" i="43"/>
  <c r="N84" i="43"/>
  <c r="N85" i="43"/>
  <c r="N86" i="43"/>
  <c r="N87" i="43"/>
  <c r="N88" i="43"/>
  <c r="N89" i="43"/>
  <c r="N90" i="43"/>
  <c r="J81" i="43"/>
  <c r="J82" i="43"/>
  <c r="J83" i="43"/>
  <c r="J84" i="43"/>
  <c r="J85" i="43"/>
  <c r="J86" i="43"/>
  <c r="J87" i="43"/>
  <c r="J88" i="43"/>
  <c r="J89" i="43"/>
  <c r="J90" i="43"/>
  <c r="F81" i="43"/>
  <c r="F82" i="43"/>
  <c r="F83" i="43"/>
  <c r="F84" i="43"/>
  <c r="F85" i="43"/>
  <c r="F86" i="43"/>
  <c r="F87" i="43"/>
  <c r="F88" i="43"/>
  <c r="F89" i="43"/>
  <c r="F90" i="43"/>
  <c r="B81" i="43"/>
  <c r="B82" i="43"/>
  <c r="B83" i="43"/>
  <c r="B84" i="43"/>
  <c r="B85" i="43"/>
  <c r="B86" i="43"/>
  <c r="B87" i="43"/>
  <c r="B88" i="43"/>
  <c r="B89" i="43"/>
  <c r="B90" i="43"/>
  <c r="H90" i="43"/>
  <c r="H89" i="43"/>
  <c r="H88" i="43"/>
  <c r="H87" i="43"/>
  <c r="H86" i="43"/>
  <c r="H85" i="43"/>
  <c r="H84" i="43"/>
  <c r="H83" i="43"/>
  <c r="H82" i="43"/>
  <c r="Q86" i="44"/>
  <c r="Q84" i="44"/>
  <c r="Q83" i="44"/>
  <c r="Q82" i="44"/>
  <c r="Q81" i="44"/>
  <c r="Q80" i="44"/>
  <c r="P90" i="45"/>
  <c r="L90" i="45"/>
  <c r="H90" i="45"/>
  <c r="D90" i="45"/>
  <c r="K89" i="45"/>
  <c r="P88" i="45"/>
  <c r="L88" i="45"/>
  <c r="H88" i="45"/>
  <c r="D88" i="45"/>
  <c r="K87" i="45"/>
  <c r="K86" i="45"/>
  <c r="K85" i="45"/>
  <c r="K80" i="45"/>
  <c r="M51" i="47"/>
  <c r="P50" i="40"/>
  <c r="P90" i="43"/>
  <c r="P89" i="43"/>
  <c r="P88" i="43"/>
  <c r="P87" i="43"/>
  <c r="P86" i="43"/>
  <c r="P85" i="43"/>
  <c r="P84" i="43"/>
  <c r="P83" i="43"/>
  <c r="P82" i="43"/>
  <c r="Q90" i="44"/>
  <c r="Q76" i="43"/>
  <c r="M90" i="44"/>
  <c r="M76" i="43"/>
  <c r="I90" i="44"/>
  <c r="I76" i="43"/>
  <c r="E90" i="44"/>
  <c r="E76" i="43"/>
  <c r="Q89" i="44"/>
  <c r="Q89" i="45"/>
  <c r="Q71" i="43"/>
  <c r="M89" i="44"/>
  <c r="M71" i="43"/>
  <c r="M89" i="45"/>
  <c r="I89" i="44"/>
  <c r="I89" i="45"/>
  <c r="I71" i="43"/>
  <c r="E89" i="44"/>
  <c r="E71" i="43"/>
  <c r="E89" i="45"/>
  <c r="Q88" i="44"/>
  <c r="Q70" i="43"/>
  <c r="M88" i="44"/>
  <c r="M70" i="43"/>
  <c r="I88" i="44"/>
  <c r="I70" i="43"/>
  <c r="E88" i="44"/>
  <c r="E70" i="43"/>
  <c r="Q87" i="44"/>
  <c r="Q87" i="45"/>
  <c r="Q69" i="43"/>
  <c r="M87" i="44"/>
  <c r="M69" i="43"/>
  <c r="M87" i="45"/>
  <c r="I87" i="44"/>
  <c r="I87" i="45"/>
  <c r="I69" i="43"/>
  <c r="E87" i="44"/>
  <c r="E69" i="43"/>
  <c r="E87" i="45"/>
  <c r="Q86" i="45"/>
  <c r="Q68" i="43"/>
  <c r="M68" i="43"/>
  <c r="M86" i="45"/>
  <c r="I86" i="45"/>
  <c r="I68" i="43"/>
  <c r="E68" i="43"/>
  <c r="E86" i="45"/>
  <c r="Q85" i="45"/>
  <c r="Q67" i="43"/>
  <c r="M67" i="43"/>
  <c r="M85" i="45"/>
  <c r="I85" i="45"/>
  <c r="I67" i="43"/>
  <c r="E67" i="43"/>
  <c r="E85" i="45"/>
  <c r="I86" i="44"/>
  <c r="I85" i="44"/>
  <c r="I84" i="44"/>
  <c r="I83" i="44"/>
  <c r="I82" i="44"/>
  <c r="I81" i="44"/>
  <c r="I80" i="44"/>
  <c r="C89" i="45"/>
  <c r="C87" i="45"/>
  <c r="C86" i="45"/>
  <c r="C85" i="45"/>
  <c r="C80" i="45"/>
  <c r="P51" i="49"/>
  <c r="M80" i="39"/>
  <c r="M79" i="39"/>
  <c r="M78" i="39"/>
  <c r="Q81" i="40"/>
  <c r="P80" i="45"/>
  <c r="L80" i="45"/>
  <c r="H80" i="45"/>
  <c r="D80" i="45"/>
  <c r="D90" i="44"/>
  <c r="D88" i="44"/>
  <c r="L84" i="44"/>
  <c r="D84" i="44"/>
  <c r="L83" i="44"/>
  <c r="D83" i="44"/>
  <c r="L82" i="44"/>
  <c r="D82" i="44"/>
  <c r="L81" i="44"/>
  <c r="D81" i="44"/>
  <c r="L80" i="44"/>
  <c r="D80" i="44"/>
  <c r="B62" i="44"/>
  <c r="N36" i="42"/>
  <c r="J36" i="42"/>
  <c r="F36" i="42"/>
  <c r="B36" i="42"/>
  <c r="N37" i="46"/>
  <c r="N178" i="6" s="1"/>
  <c r="F37" i="46"/>
  <c r="F178" i="6" s="1"/>
  <c r="N35" i="46"/>
  <c r="F35" i="46"/>
  <c r="H76" i="47"/>
  <c r="H75" i="47"/>
  <c r="H73" i="47"/>
  <c r="J77" i="48"/>
  <c r="J64" i="47"/>
  <c r="F77" i="47"/>
  <c r="B64" i="47"/>
  <c r="B77" i="48"/>
  <c r="N76" i="47"/>
  <c r="N59" i="47"/>
  <c r="J59" i="47"/>
  <c r="J76" i="48"/>
  <c r="F76" i="47"/>
  <c r="B59" i="47"/>
  <c r="B76" i="48"/>
  <c r="J58" i="47"/>
  <c r="J75" i="48"/>
  <c r="F75" i="47"/>
  <c r="B58" i="47"/>
  <c r="B75" i="48"/>
  <c r="N74" i="49"/>
  <c r="N57" i="47"/>
  <c r="J57" i="47"/>
  <c r="J74" i="47"/>
  <c r="J74" i="48"/>
  <c r="F74" i="47"/>
  <c r="B57" i="47"/>
  <c r="B74" i="48"/>
  <c r="N56" i="47"/>
  <c r="N73" i="47"/>
  <c r="J56" i="47"/>
  <c r="J73" i="48"/>
  <c r="F73" i="47"/>
  <c r="B56" i="47"/>
  <c r="B73" i="49"/>
  <c r="B73" i="47"/>
  <c r="B73" i="48"/>
  <c r="J55" i="47"/>
  <c r="J72" i="47"/>
  <c r="F72" i="47"/>
  <c r="J54" i="47"/>
  <c r="J71" i="48"/>
  <c r="J71" i="47"/>
  <c r="F71" i="47"/>
  <c r="F71" i="48"/>
  <c r="B54" i="47"/>
  <c r="B71" i="48"/>
  <c r="J53" i="47"/>
  <c r="J70" i="47"/>
  <c r="F70" i="47"/>
  <c r="J52" i="47"/>
  <c r="J69" i="47"/>
  <c r="J69" i="48"/>
  <c r="F69" i="47"/>
  <c r="E55" i="48"/>
  <c r="E72" i="48"/>
  <c r="E53" i="48"/>
  <c r="E70" i="48"/>
  <c r="M69" i="48"/>
  <c r="M52" i="48"/>
  <c r="E52" i="48"/>
  <c r="E69" i="48"/>
  <c r="M51" i="49"/>
  <c r="E51" i="49"/>
  <c r="Q64" i="49"/>
  <c r="Q77" i="49"/>
  <c r="I64" i="49"/>
  <c r="I77" i="49"/>
  <c r="Q58" i="49"/>
  <c r="Q75" i="49"/>
  <c r="I58" i="49"/>
  <c r="I75" i="49"/>
  <c r="N37" i="50"/>
  <c r="N179" i="6" s="1"/>
  <c r="F37" i="50"/>
  <c r="F179" i="6" s="1"/>
  <c r="P97" i="51"/>
  <c r="P100" i="51"/>
  <c r="P101" i="51"/>
  <c r="P105" i="51"/>
  <c r="P98" i="51"/>
  <c r="P99" i="51"/>
  <c r="P104" i="51"/>
  <c r="P36" i="50"/>
  <c r="P102" i="51"/>
  <c r="L99" i="51"/>
  <c r="L103" i="51"/>
  <c r="L96" i="51"/>
  <c r="L100" i="51"/>
  <c r="L106" i="51"/>
  <c r="L98" i="51"/>
  <c r="L101" i="51"/>
  <c r="L104" i="51"/>
  <c r="L36" i="50"/>
  <c r="H101" i="51"/>
  <c r="H105" i="51"/>
  <c r="H36" i="50"/>
  <c r="H103" i="51"/>
  <c r="H106" i="51"/>
  <c r="D103" i="51"/>
  <c r="D101" i="51"/>
  <c r="D102" i="51"/>
  <c r="P106" i="51"/>
  <c r="B106" i="51"/>
  <c r="D105" i="51"/>
  <c r="D104" i="51"/>
  <c r="D100" i="51"/>
  <c r="D97" i="51"/>
  <c r="Q82" i="40"/>
  <c r="N80" i="45"/>
  <c r="J80" i="45"/>
  <c r="F80" i="45"/>
  <c r="B80" i="45"/>
  <c r="L90" i="44"/>
  <c r="L88" i="44"/>
  <c r="N84" i="44"/>
  <c r="F84" i="44"/>
  <c r="N83" i="44"/>
  <c r="F83" i="44"/>
  <c r="N82" i="44"/>
  <c r="F82" i="44"/>
  <c r="N81" i="44"/>
  <c r="F81" i="44"/>
  <c r="N80" i="44"/>
  <c r="F80" i="44"/>
  <c r="P36" i="42"/>
  <c r="L36" i="42"/>
  <c r="H36" i="42"/>
  <c r="D36" i="42"/>
  <c r="Q62" i="45"/>
  <c r="I62" i="45"/>
  <c r="E62" i="45"/>
  <c r="P76" i="47"/>
  <c r="P74" i="47"/>
  <c r="P73" i="47"/>
  <c r="P64" i="47"/>
  <c r="P77" i="48"/>
  <c r="H64" i="47"/>
  <c r="H77" i="48"/>
  <c r="H77" i="47"/>
  <c r="P59" i="47"/>
  <c r="P76" i="48"/>
  <c r="H59" i="47"/>
  <c r="H76" i="48"/>
  <c r="P58" i="47"/>
  <c r="P75" i="48"/>
  <c r="P75" i="47"/>
  <c r="H58" i="47"/>
  <c r="H75" i="48"/>
  <c r="D75" i="47"/>
  <c r="P56" i="47"/>
  <c r="P73" i="48"/>
  <c r="P73" i="49"/>
  <c r="H56" i="47"/>
  <c r="H73" i="48"/>
  <c r="H72" i="47"/>
  <c r="D72" i="47"/>
  <c r="P71" i="47"/>
  <c r="D71" i="47"/>
  <c r="P70" i="47"/>
  <c r="D70" i="47"/>
  <c r="P69" i="47"/>
  <c r="D69" i="47"/>
  <c r="Q51" i="48"/>
  <c r="K55" i="48"/>
  <c r="K72" i="48"/>
  <c r="K53" i="48"/>
  <c r="K70" i="48"/>
  <c r="O64" i="49"/>
  <c r="O77" i="49"/>
  <c r="G64" i="49"/>
  <c r="G77" i="49"/>
  <c r="O75" i="49"/>
  <c r="O58" i="49"/>
  <c r="O51" i="49" s="1"/>
  <c r="G58" i="49"/>
  <c r="G75" i="49"/>
  <c r="G57" i="49"/>
  <c r="G74" i="49"/>
  <c r="P34" i="50"/>
  <c r="P35" i="50"/>
  <c r="L37" i="50"/>
  <c r="L179" i="6" s="1"/>
  <c r="D35" i="50"/>
  <c r="D37" i="50"/>
  <c r="D179" i="6" s="1"/>
  <c r="N102" i="51"/>
  <c r="N106" i="51"/>
  <c r="N103" i="51"/>
  <c r="N105" i="51"/>
  <c r="J100" i="51"/>
  <c r="J97" i="51"/>
  <c r="J96" i="51"/>
  <c r="F103" i="51"/>
  <c r="F98" i="51"/>
  <c r="F99" i="51"/>
  <c r="F105" i="51"/>
  <c r="B99" i="51"/>
  <c r="B105" i="51"/>
  <c r="B96" i="51"/>
  <c r="B102" i="51"/>
  <c r="B97" i="51"/>
  <c r="B104" i="51"/>
  <c r="Q76" i="49"/>
  <c r="M76" i="49"/>
  <c r="I76" i="49"/>
  <c r="E76" i="49"/>
  <c r="Q74" i="49"/>
  <c r="M74" i="49"/>
  <c r="I74" i="49"/>
  <c r="E74" i="49"/>
  <c r="Q73" i="49"/>
  <c r="M73" i="49"/>
  <c r="I73" i="49"/>
  <c r="E73" i="49"/>
  <c r="Q68" i="49"/>
  <c r="M68" i="49"/>
  <c r="I68" i="49"/>
  <c r="E68" i="49"/>
  <c r="H51" i="48"/>
  <c r="D51" i="49"/>
  <c r="G37" i="50"/>
  <c r="G179" i="6" s="1"/>
  <c r="Q35" i="50"/>
  <c r="E35" i="50"/>
  <c r="Q34" i="50"/>
  <c r="M34" i="50"/>
  <c r="I34" i="50"/>
  <c r="E34" i="50"/>
  <c r="O86" i="51"/>
  <c r="I74" i="51"/>
  <c r="I97" i="52"/>
  <c r="Q95" i="53"/>
  <c r="M95" i="53"/>
  <c r="I95" i="53"/>
  <c r="E95" i="53"/>
  <c r="M100" i="52"/>
  <c r="N105" i="52"/>
  <c r="N90" i="52"/>
  <c r="J105" i="52"/>
  <c r="J90" i="52"/>
  <c r="N86" i="52"/>
  <c r="N104" i="52"/>
  <c r="J104" i="52"/>
  <c r="J86" i="52"/>
  <c r="N82" i="52"/>
  <c r="N103" i="52"/>
  <c r="J103" i="52"/>
  <c r="J82" i="52"/>
  <c r="F82" i="52"/>
  <c r="F103" i="52"/>
  <c r="N79" i="52"/>
  <c r="N102" i="52"/>
  <c r="F102" i="52"/>
  <c r="F79" i="52"/>
  <c r="B79" i="52"/>
  <c r="B102" i="52"/>
  <c r="N101" i="52"/>
  <c r="N78" i="52"/>
  <c r="J101" i="52"/>
  <c r="J78" i="52"/>
  <c r="F78" i="52"/>
  <c r="F101" i="52"/>
  <c r="N100" i="52"/>
  <c r="N77" i="52"/>
  <c r="F77" i="52"/>
  <c r="F100" i="52"/>
  <c r="B100" i="52"/>
  <c r="B77" i="52"/>
  <c r="J99" i="52"/>
  <c r="J76" i="52"/>
  <c r="F76" i="52"/>
  <c r="F99" i="52"/>
  <c r="F98" i="52"/>
  <c r="F75" i="52"/>
  <c r="N97" i="52"/>
  <c r="N74" i="52"/>
  <c r="J97" i="52"/>
  <c r="J74" i="52"/>
  <c r="N73" i="52"/>
  <c r="N96" i="52"/>
  <c r="B96" i="52"/>
  <c r="B73" i="52"/>
  <c r="K76" i="49"/>
  <c r="C76" i="49"/>
  <c r="G73" i="49"/>
  <c r="C68" i="48"/>
  <c r="G91" i="51"/>
  <c r="G106" i="52"/>
  <c r="G106" i="51"/>
  <c r="C105" i="53"/>
  <c r="C90" i="51"/>
  <c r="C105" i="52"/>
  <c r="K86" i="51"/>
  <c r="K104" i="51"/>
  <c r="O103" i="51"/>
  <c r="O82" i="51"/>
  <c r="C103" i="51"/>
  <c r="C82" i="51"/>
  <c r="G79" i="51"/>
  <c r="G102" i="51"/>
  <c r="C102" i="53"/>
  <c r="O100" i="53"/>
  <c r="O77" i="51"/>
  <c r="C100" i="51"/>
  <c r="C77" i="51"/>
  <c r="K98" i="52"/>
  <c r="K98" i="51"/>
  <c r="C98" i="51"/>
  <c r="C75" i="51"/>
  <c r="K97" i="51"/>
  <c r="K74" i="51"/>
  <c r="G74" i="51"/>
  <c r="G97" i="51"/>
  <c r="C97" i="51"/>
  <c r="C97" i="52"/>
  <c r="O73" i="51"/>
  <c r="O96" i="51"/>
  <c r="G73" i="51"/>
  <c r="G96" i="51"/>
  <c r="C96" i="51"/>
  <c r="C73" i="51"/>
  <c r="C72" i="51" s="1"/>
  <c r="O95" i="53"/>
  <c r="G95" i="53"/>
  <c r="C95" i="53"/>
  <c r="K101" i="52"/>
  <c r="L72" i="52"/>
  <c r="H72" i="52"/>
  <c r="F72" i="51"/>
  <c r="P95" i="52"/>
  <c r="L95" i="52"/>
  <c r="H95" i="52"/>
  <c r="D95" i="52"/>
  <c r="E106" i="52"/>
  <c r="E105" i="52"/>
  <c r="E104" i="52"/>
  <c r="E103" i="52"/>
  <c r="E102" i="52"/>
  <c r="E101" i="52"/>
  <c r="E100" i="52"/>
  <c r="E99" i="52"/>
  <c r="E98" i="52"/>
  <c r="E97" i="52"/>
  <c r="E96" i="52"/>
  <c r="M95" i="52"/>
  <c r="N95" i="53"/>
  <c r="J95" i="53"/>
  <c r="F95" i="53"/>
  <c r="B95" i="53"/>
  <c r="K95" i="52"/>
  <c r="G36" i="50"/>
  <c r="P95" i="53"/>
  <c r="L95" i="53"/>
  <c r="H95" i="53"/>
  <c r="D95" i="53"/>
  <c r="D103" i="6"/>
  <c r="J51" i="6"/>
  <c r="F58" i="10"/>
  <c r="B51" i="6"/>
  <c r="N57" i="10"/>
  <c r="F57" i="10"/>
  <c r="Q55" i="10"/>
  <c r="Q120" i="13"/>
  <c r="Q121" i="13"/>
  <c r="Q123" i="13"/>
  <c r="Q124" i="13"/>
  <c r="Q126" i="13"/>
  <c r="Q127" i="13"/>
  <c r="Q128" i="13"/>
  <c r="Q130" i="13"/>
  <c r="Q145" i="13"/>
  <c r="M55" i="10"/>
  <c r="M120" i="13"/>
  <c r="M121" i="13"/>
  <c r="M123" i="13"/>
  <c r="M124" i="13"/>
  <c r="M126" i="13"/>
  <c r="M127" i="13"/>
  <c r="M128" i="13"/>
  <c r="M130" i="13"/>
  <c r="M145" i="13"/>
  <c r="I55" i="10"/>
  <c r="I120" i="13"/>
  <c r="I121" i="13"/>
  <c r="I123" i="13"/>
  <c r="I124" i="13"/>
  <c r="I126" i="13"/>
  <c r="I127" i="13"/>
  <c r="I128" i="13"/>
  <c r="I130" i="13"/>
  <c r="I145" i="13"/>
  <c r="E55" i="10"/>
  <c r="E120" i="13"/>
  <c r="E121" i="13"/>
  <c r="E123" i="13"/>
  <c r="E124" i="13"/>
  <c r="E126" i="13"/>
  <c r="E127" i="13"/>
  <c r="E128" i="13"/>
  <c r="E130" i="13"/>
  <c r="E145" i="13"/>
  <c r="Q54" i="10"/>
  <c r="Q103" i="13"/>
  <c r="Q104" i="13"/>
  <c r="Q105" i="13"/>
  <c r="Q106" i="13"/>
  <c r="Q107" i="13"/>
  <c r="Q109" i="13"/>
  <c r="Q110" i="13"/>
  <c r="Q111" i="13"/>
  <c r="Q113" i="13"/>
  <c r="Q134" i="13"/>
  <c r="M54" i="10"/>
  <c r="M103" i="13"/>
  <c r="M104" i="13"/>
  <c r="M105" i="13"/>
  <c r="M106" i="13"/>
  <c r="M107" i="13"/>
  <c r="M109" i="13"/>
  <c r="M110" i="13"/>
  <c r="M111" i="13"/>
  <c r="M113" i="13"/>
  <c r="M134" i="13"/>
  <c r="I54" i="10"/>
  <c r="I103" i="13"/>
  <c r="I104" i="13"/>
  <c r="I105" i="13"/>
  <c r="I106" i="13"/>
  <c r="I107" i="13"/>
  <c r="I109" i="13"/>
  <c r="I110" i="13"/>
  <c r="I111" i="13"/>
  <c r="I113" i="13"/>
  <c r="I134" i="13"/>
  <c r="E54" i="10"/>
  <c r="E103" i="13"/>
  <c r="E104" i="13"/>
  <c r="E105" i="13"/>
  <c r="E106" i="13"/>
  <c r="E107" i="13"/>
  <c r="E109" i="13"/>
  <c r="E110" i="13"/>
  <c r="E111" i="13"/>
  <c r="E113" i="13"/>
  <c r="E134" i="13"/>
  <c r="M47" i="9"/>
  <c r="I47" i="9"/>
  <c r="E47" i="9"/>
  <c r="O55" i="10"/>
  <c r="O145" i="13"/>
  <c r="K55" i="10"/>
  <c r="K145" i="13"/>
  <c r="G55" i="10"/>
  <c r="G145" i="13"/>
  <c r="C55" i="10"/>
  <c r="C145" i="13"/>
  <c r="O128" i="13"/>
  <c r="K128" i="13"/>
  <c r="G128" i="13"/>
  <c r="C128" i="13"/>
  <c r="O127" i="13"/>
  <c r="K127" i="13"/>
  <c r="G127" i="13"/>
  <c r="C127" i="13"/>
  <c r="O126" i="13"/>
  <c r="K126" i="13"/>
  <c r="G126" i="13"/>
  <c r="C126" i="13"/>
  <c r="O124" i="13"/>
  <c r="K124" i="13"/>
  <c r="G124" i="13"/>
  <c r="C124" i="13"/>
  <c r="O123" i="13"/>
  <c r="K123" i="13"/>
  <c r="G123" i="13"/>
  <c r="C123" i="13"/>
  <c r="O121" i="13"/>
  <c r="K121" i="13"/>
  <c r="G121" i="13"/>
  <c r="C121" i="13"/>
  <c r="O120" i="13"/>
  <c r="K120" i="13"/>
  <c r="G120" i="13"/>
  <c r="C120" i="13"/>
  <c r="O54" i="10"/>
  <c r="O134" i="13"/>
  <c r="K54" i="10"/>
  <c r="K134" i="13"/>
  <c r="G54" i="10"/>
  <c r="G134" i="13"/>
  <c r="C54" i="10"/>
  <c r="C134" i="13"/>
  <c r="O111" i="13"/>
  <c r="K111" i="13"/>
  <c r="G111" i="13"/>
  <c r="C111" i="13"/>
  <c r="O110" i="13"/>
  <c r="K110" i="13"/>
  <c r="G110" i="13"/>
  <c r="C110" i="13"/>
  <c r="O109" i="13"/>
  <c r="K109" i="13"/>
  <c r="G109" i="13"/>
  <c r="C109" i="13"/>
  <c r="O107" i="13"/>
  <c r="K107" i="13"/>
  <c r="G107" i="13"/>
  <c r="C107" i="13"/>
  <c r="O106" i="13"/>
  <c r="K106" i="13"/>
  <c r="G106" i="13"/>
  <c r="C106" i="13"/>
  <c r="O105" i="13"/>
  <c r="K105" i="13"/>
  <c r="G105" i="13"/>
  <c r="C105" i="13"/>
  <c r="O104" i="13"/>
  <c r="K104" i="13"/>
  <c r="G104" i="13"/>
  <c r="C104" i="13"/>
  <c r="O103" i="13"/>
  <c r="K103" i="13"/>
  <c r="G103" i="13"/>
  <c r="C103" i="13"/>
  <c r="L98" i="14"/>
  <c r="L159" i="6" s="1"/>
  <c r="D98" i="14"/>
  <c r="D159" i="6" s="1"/>
  <c r="D30" i="6"/>
  <c r="H111" i="6"/>
  <c r="E42" i="6"/>
  <c r="M39" i="6"/>
  <c r="I39" i="6"/>
  <c r="M30" i="6"/>
  <c r="E30" i="6"/>
  <c r="P53" i="10"/>
  <c r="H53" i="10"/>
  <c r="Q58" i="10"/>
  <c r="M58" i="10"/>
  <c r="P146" i="11"/>
  <c r="P147" i="11"/>
  <c r="P148" i="11"/>
  <c r="P149" i="11"/>
  <c r="P150" i="11"/>
  <c r="P151" i="11"/>
  <c r="P152" i="11"/>
  <c r="P153" i="11"/>
  <c r="P154" i="11"/>
  <c r="L146" i="11"/>
  <c r="L147" i="11"/>
  <c r="L148" i="11"/>
  <c r="L149" i="11"/>
  <c r="L150" i="11"/>
  <c r="L151" i="11"/>
  <c r="L152" i="11"/>
  <c r="L153" i="11"/>
  <c r="L154" i="11"/>
  <c r="H146" i="11"/>
  <c r="H147" i="11"/>
  <c r="H148" i="11"/>
  <c r="H149" i="11"/>
  <c r="H150" i="11"/>
  <c r="H151" i="11"/>
  <c r="H152" i="11"/>
  <c r="H153" i="11"/>
  <c r="H154" i="11"/>
  <c r="D146" i="11"/>
  <c r="D147" i="11"/>
  <c r="D148" i="11"/>
  <c r="D149" i="11"/>
  <c r="D150" i="11"/>
  <c r="D151" i="11"/>
  <c r="D152" i="11"/>
  <c r="D153" i="11"/>
  <c r="D154" i="11"/>
  <c r="P135" i="11"/>
  <c r="P136" i="11"/>
  <c r="P137" i="11"/>
  <c r="P138" i="11"/>
  <c r="P139" i="11"/>
  <c r="P140" i="11"/>
  <c r="P141" i="11"/>
  <c r="P142" i="11"/>
  <c r="P143" i="11"/>
  <c r="L135" i="11"/>
  <c r="L136" i="11"/>
  <c r="L137" i="11"/>
  <c r="L138" i="11"/>
  <c r="L139" i="11"/>
  <c r="L140" i="11"/>
  <c r="L141" i="11"/>
  <c r="L142" i="11"/>
  <c r="L143" i="11"/>
  <c r="H135" i="11"/>
  <c r="H136" i="11"/>
  <c r="H137" i="11"/>
  <c r="H138" i="11"/>
  <c r="H139" i="11"/>
  <c r="H140" i="11"/>
  <c r="H141" i="11"/>
  <c r="H142" i="11"/>
  <c r="H143" i="11"/>
  <c r="D135" i="11"/>
  <c r="D136" i="11"/>
  <c r="D137" i="11"/>
  <c r="D138" i="11"/>
  <c r="D139" i="11"/>
  <c r="D140" i="11"/>
  <c r="D141" i="11"/>
  <c r="D142" i="11"/>
  <c r="D143" i="11"/>
  <c r="M154" i="13"/>
  <c r="E154" i="13"/>
  <c r="M153" i="13"/>
  <c r="E153" i="13"/>
  <c r="M151" i="13"/>
  <c r="E151" i="13"/>
  <c r="M150" i="13"/>
  <c r="E150" i="13"/>
  <c r="M143" i="13"/>
  <c r="E143" i="13"/>
  <c r="M142" i="13"/>
  <c r="E142" i="13"/>
  <c r="M141" i="13"/>
  <c r="E141" i="13"/>
  <c r="M140" i="13"/>
  <c r="E140" i="13"/>
  <c r="M139" i="13"/>
  <c r="E139" i="13"/>
  <c r="N72" i="14"/>
  <c r="N250" i="15"/>
  <c r="N251" i="15"/>
  <c r="N252" i="15"/>
  <c r="N253" i="15"/>
  <c r="N254" i="15"/>
  <c r="N255" i="15"/>
  <c r="N256" i="15"/>
  <c r="N257" i="15"/>
  <c r="J250" i="15"/>
  <c r="J251" i="15"/>
  <c r="J252" i="15"/>
  <c r="J253" i="15"/>
  <c r="J254" i="15"/>
  <c r="J255" i="15"/>
  <c r="J256" i="15"/>
  <c r="J257" i="15"/>
  <c r="F250" i="15"/>
  <c r="F251" i="15"/>
  <c r="F252" i="15"/>
  <c r="F253" i="15"/>
  <c r="F254" i="15"/>
  <c r="F255" i="15"/>
  <c r="F256" i="15"/>
  <c r="F257" i="15"/>
  <c r="B250" i="15"/>
  <c r="B251" i="15"/>
  <c r="B252" i="15"/>
  <c r="B253" i="15"/>
  <c r="B254" i="15"/>
  <c r="B255" i="15"/>
  <c r="B256" i="15"/>
  <c r="B257" i="15"/>
  <c r="N240" i="15"/>
  <c r="N241" i="15"/>
  <c r="N242" i="15"/>
  <c r="N243" i="15"/>
  <c r="N244" i="15"/>
  <c r="N245" i="15"/>
  <c r="N246" i="15"/>
  <c r="N247" i="15"/>
  <c r="J240" i="15"/>
  <c r="J241" i="15"/>
  <c r="J242" i="15"/>
  <c r="J243" i="15"/>
  <c r="J244" i="15"/>
  <c r="J245" i="15"/>
  <c r="J246" i="15"/>
  <c r="J247" i="15"/>
  <c r="F240" i="15"/>
  <c r="F241" i="15"/>
  <c r="F242" i="15"/>
  <c r="F243" i="15"/>
  <c r="F244" i="15"/>
  <c r="F245" i="15"/>
  <c r="F246" i="15"/>
  <c r="F247" i="15"/>
  <c r="B240" i="15"/>
  <c r="B241" i="15"/>
  <c r="B242" i="15"/>
  <c r="B243" i="15"/>
  <c r="B244" i="15"/>
  <c r="B245" i="15"/>
  <c r="B246" i="15"/>
  <c r="B247" i="15"/>
  <c r="N230" i="15"/>
  <c r="N231" i="15"/>
  <c r="N232" i="15"/>
  <c r="N233" i="15"/>
  <c r="N234" i="15"/>
  <c r="N235" i="15"/>
  <c r="N236" i="15"/>
  <c r="N237" i="15"/>
  <c r="J230" i="15"/>
  <c r="J231" i="15"/>
  <c r="J232" i="15"/>
  <c r="J233" i="15"/>
  <c r="J234" i="15"/>
  <c r="J235" i="15"/>
  <c r="J236" i="15"/>
  <c r="J237" i="15"/>
  <c r="F230" i="15"/>
  <c r="F231" i="15"/>
  <c r="F232" i="15"/>
  <c r="F233" i="15"/>
  <c r="F234" i="15"/>
  <c r="F235" i="15"/>
  <c r="F236" i="15"/>
  <c r="F237" i="15"/>
  <c r="B230" i="15"/>
  <c r="B231" i="15"/>
  <c r="B232" i="15"/>
  <c r="B233" i="15"/>
  <c r="B234" i="15"/>
  <c r="B235" i="15"/>
  <c r="B236" i="15"/>
  <c r="B237" i="15"/>
  <c r="N221" i="15"/>
  <c r="N222" i="15"/>
  <c r="N223" i="15"/>
  <c r="N224" i="15"/>
  <c r="N225" i="15"/>
  <c r="N226" i="15"/>
  <c r="N227" i="15"/>
  <c r="J221" i="15"/>
  <c r="J222" i="15"/>
  <c r="J223" i="15"/>
  <c r="J224" i="15"/>
  <c r="J225" i="15"/>
  <c r="J226" i="15"/>
  <c r="J227" i="15"/>
  <c r="F221" i="15"/>
  <c r="F222" i="15"/>
  <c r="F223" i="15"/>
  <c r="F224" i="15"/>
  <c r="F225" i="15"/>
  <c r="F226" i="15"/>
  <c r="F227" i="15"/>
  <c r="B221" i="15"/>
  <c r="B222" i="15"/>
  <c r="B223" i="15"/>
  <c r="B224" i="15"/>
  <c r="B225" i="15"/>
  <c r="B226" i="15"/>
  <c r="B227" i="15"/>
  <c r="O257" i="17"/>
  <c r="O257" i="16"/>
  <c r="K257" i="17"/>
  <c r="K257" i="16"/>
  <c r="G257" i="17"/>
  <c r="G257" i="16"/>
  <c r="C257" i="17"/>
  <c r="C257" i="16"/>
  <c r="O256" i="17"/>
  <c r="O256" i="16"/>
  <c r="K256" i="17"/>
  <c r="K256" i="16"/>
  <c r="G256" i="17"/>
  <c r="G256" i="16"/>
  <c r="C256" i="17"/>
  <c r="C256" i="16"/>
  <c r="O255" i="17"/>
  <c r="O255" i="16"/>
  <c r="K255" i="17"/>
  <c r="K255" i="16"/>
  <c r="G255" i="17"/>
  <c r="G255" i="16"/>
  <c r="C255" i="17"/>
  <c r="C255" i="16"/>
  <c r="O254" i="17"/>
  <c r="O254" i="16"/>
  <c r="K254" i="17"/>
  <c r="K254" i="16"/>
  <c r="G254" i="17"/>
  <c r="G254" i="16"/>
  <c r="C254" i="17"/>
  <c r="C254" i="16"/>
  <c r="O247" i="17"/>
  <c r="O247" i="16"/>
  <c r="K247" i="17"/>
  <c r="K247" i="16"/>
  <c r="G247" i="17"/>
  <c r="G247" i="16"/>
  <c r="C247" i="17"/>
  <c r="C247" i="16"/>
  <c r="O246" i="17"/>
  <c r="O246" i="16"/>
  <c r="K246" i="17"/>
  <c r="K246" i="16"/>
  <c r="G246" i="17"/>
  <c r="G246" i="16"/>
  <c r="C246" i="17"/>
  <c r="C246" i="16"/>
  <c r="O245" i="17"/>
  <c r="O245" i="16"/>
  <c r="K245" i="17"/>
  <c r="K245" i="16"/>
  <c r="G245" i="17"/>
  <c r="G245" i="16"/>
  <c r="C245" i="17"/>
  <c r="C245" i="16"/>
  <c r="O244" i="17"/>
  <c r="O244" i="16"/>
  <c r="K244" i="17"/>
  <c r="K244" i="16"/>
  <c r="G244" i="17"/>
  <c r="G244" i="16"/>
  <c r="C244" i="17"/>
  <c r="C244" i="16"/>
  <c r="O239" i="17"/>
  <c r="O239" i="16"/>
  <c r="K239" i="17"/>
  <c r="K239" i="16"/>
  <c r="G239" i="17"/>
  <c r="G239" i="16"/>
  <c r="C239" i="17"/>
  <c r="C239" i="16"/>
  <c r="O237" i="17"/>
  <c r="O237" i="16"/>
  <c r="K237" i="17"/>
  <c r="K237" i="16"/>
  <c r="G237" i="17"/>
  <c r="G237" i="16"/>
  <c r="C237" i="17"/>
  <c r="C237" i="16"/>
  <c r="O236" i="17"/>
  <c r="O236" i="16"/>
  <c r="K236" i="17"/>
  <c r="K236" i="16"/>
  <c r="G236" i="17"/>
  <c r="G236" i="16"/>
  <c r="C236" i="17"/>
  <c r="C236" i="16"/>
  <c r="G234" i="16"/>
  <c r="G233" i="16"/>
  <c r="G232" i="16"/>
  <c r="G231" i="16"/>
  <c r="G230" i="16"/>
  <c r="G227" i="16"/>
  <c r="G226" i="16"/>
  <c r="G225" i="16"/>
  <c r="G224" i="16"/>
  <c r="G223" i="16"/>
  <c r="G222" i="16"/>
  <c r="G221" i="16"/>
  <c r="G220" i="16"/>
  <c r="Q180" i="21"/>
  <c r="Q181" i="21"/>
  <c r="Q182" i="21"/>
  <c r="Q184" i="21"/>
  <c r="Q185" i="21"/>
  <c r="Q187" i="21"/>
  <c r="Q188" i="21"/>
  <c r="Q189" i="21"/>
  <c r="Q192" i="21"/>
  <c r="Q226" i="21"/>
  <c r="Q80" i="18"/>
  <c r="M180" i="21"/>
  <c r="M181" i="21"/>
  <c r="M182" i="21"/>
  <c r="M184" i="21"/>
  <c r="M185" i="21"/>
  <c r="M187" i="21"/>
  <c r="M188" i="21"/>
  <c r="M189" i="21"/>
  <c r="M192" i="21"/>
  <c r="M226" i="21"/>
  <c r="M80" i="18"/>
  <c r="I180" i="21"/>
  <c r="I181" i="21"/>
  <c r="I182" i="21"/>
  <c r="I184" i="21"/>
  <c r="I185" i="21"/>
  <c r="I187" i="21"/>
  <c r="I188" i="21"/>
  <c r="I189" i="21"/>
  <c r="I192" i="21"/>
  <c r="I226" i="21"/>
  <c r="I80" i="18"/>
  <c r="E180" i="21"/>
  <c r="E181" i="21"/>
  <c r="E182" i="21"/>
  <c r="E184" i="21"/>
  <c r="E185" i="21"/>
  <c r="E187" i="21"/>
  <c r="E188" i="21"/>
  <c r="E189" i="21"/>
  <c r="E192" i="21"/>
  <c r="E226" i="21"/>
  <c r="E80" i="18"/>
  <c r="Q162" i="21"/>
  <c r="Q164" i="21"/>
  <c r="Q165" i="21"/>
  <c r="Q166" i="21"/>
  <c r="Q168" i="21"/>
  <c r="Q169" i="21"/>
  <c r="Q170" i="21"/>
  <c r="Q173" i="21"/>
  <c r="Q214" i="21"/>
  <c r="Q79" i="18"/>
  <c r="M162" i="21"/>
  <c r="M164" i="21"/>
  <c r="M165" i="21"/>
  <c r="M166" i="21"/>
  <c r="M168" i="21"/>
  <c r="M169" i="21"/>
  <c r="M170" i="21"/>
  <c r="M173" i="21"/>
  <c r="M214" i="21"/>
  <c r="M79" i="18"/>
  <c r="I162" i="21"/>
  <c r="I164" i="21"/>
  <c r="I165" i="21"/>
  <c r="I166" i="21"/>
  <c r="I168" i="21"/>
  <c r="I169" i="21"/>
  <c r="I170" i="21"/>
  <c r="I173" i="21"/>
  <c r="I214" i="21"/>
  <c r="I79" i="18"/>
  <c r="E162" i="21"/>
  <c r="E164" i="21"/>
  <c r="E165" i="21"/>
  <c r="E166" i="21"/>
  <c r="E168" i="21"/>
  <c r="E169" i="21"/>
  <c r="E170" i="21"/>
  <c r="E173" i="21"/>
  <c r="E214" i="21"/>
  <c r="E79" i="18"/>
  <c r="Q60" i="22"/>
  <c r="Q148" i="25"/>
  <c r="Q150" i="25"/>
  <c r="Q151" i="25"/>
  <c r="Q152" i="25"/>
  <c r="Q154" i="25"/>
  <c r="Q155" i="25"/>
  <c r="Q157" i="25"/>
  <c r="Q158" i="25"/>
  <c r="Q160" i="25"/>
  <c r="Q191" i="25"/>
  <c r="I60" i="22"/>
  <c r="I148" i="25"/>
  <c r="I150" i="25"/>
  <c r="I151" i="25"/>
  <c r="I152" i="25"/>
  <c r="I154" i="25"/>
  <c r="I155" i="25"/>
  <c r="I157" i="25"/>
  <c r="I158" i="25"/>
  <c r="I160" i="25"/>
  <c r="I191" i="25"/>
  <c r="M123" i="28"/>
  <c r="I123" i="28"/>
  <c r="E123" i="28"/>
  <c r="O95" i="28"/>
  <c r="K95" i="28"/>
  <c r="G95" i="28"/>
  <c r="H107" i="29"/>
  <c r="N153" i="29"/>
  <c r="N59" i="26"/>
  <c r="J153" i="29"/>
  <c r="J59" i="26"/>
  <c r="F153" i="29"/>
  <c r="F59" i="26"/>
  <c r="N143" i="29"/>
  <c r="N58" i="26"/>
  <c r="J143" i="29"/>
  <c r="J58" i="26"/>
  <c r="F143" i="29"/>
  <c r="F58" i="26"/>
  <c r="N50" i="9"/>
  <c r="J50" i="9"/>
  <c r="F50" i="9"/>
  <c r="B50" i="9"/>
  <c r="N49" i="9"/>
  <c r="J49" i="9"/>
  <c r="F49" i="9"/>
  <c r="B49" i="9"/>
  <c r="N48" i="9"/>
  <c r="J48" i="9"/>
  <c r="F48" i="9"/>
  <c r="B48" i="9"/>
  <c r="N133" i="29"/>
  <c r="N57" i="26"/>
  <c r="J133" i="29"/>
  <c r="J57" i="26"/>
  <c r="F133" i="29"/>
  <c r="F57" i="26"/>
  <c r="Q113" i="31"/>
  <c r="Q114" i="31"/>
  <c r="Q115" i="31"/>
  <c r="Q116" i="31"/>
  <c r="Q117" i="31"/>
  <c r="Q118" i="31"/>
  <c r="Q119" i="31"/>
  <c r="Q120" i="31"/>
  <c r="Q121" i="31"/>
  <c r="Q122" i="31"/>
  <c r="Q123" i="31"/>
  <c r="M113" i="31"/>
  <c r="M114" i="31"/>
  <c r="M115" i="31"/>
  <c r="M116" i="31"/>
  <c r="M117" i="31"/>
  <c r="M118" i="31"/>
  <c r="M119" i="31"/>
  <c r="M120" i="31"/>
  <c r="M121" i="31"/>
  <c r="M122" i="31"/>
  <c r="M123" i="31"/>
  <c r="I113" i="31"/>
  <c r="I114" i="31"/>
  <c r="I115" i="31"/>
  <c r="I116" i="31"/>
  <c r="I117" i="31"/>
  <c r="I118" i="31"/>
  <c r="I119" i="31"/>
  <c r="I120" i="31"/>
  <c r="I121" i="31"/>
  <c r="I122" i="31"/>
  <c r="I123" i="31"/>
  <c r="E113" i="31"/>
  <c r="E114" i="31"/>
  <c r="E115" i="31"/>
  <c r="E116" i="31"/>
  <c r="E117" i="31"/>
  <c r="E118" i="31"/>
  <c r="E119" i="31"/>
  <c r="E120" i="31"/>
  <c r="E121" i="31"/>
  <c r="E122" i="31"/>
  <c r="E123" i="31"/>
  <c r="P91" i="53"/>
  <c r="P106" i="53"/>
  <c r="L91" i="53"/>
  <c r="L106" i="53"/>
  <c r="H91" i="53"/>
  <c r="H106" i="53"/>
  <c r="D91" i="53"/>
  <c r="D106" i="53"/>
  <c r="P105" i="53"/>
  <c r="P90" i="53"/>
  <c r="L90" i="53"/>
  <c r="L105" i="53"/>
  <c r="H90" i="53"/>
  <c r="H105" i="53"/>
  <c r="D90" i="53"/>
  <c r="D105" i="53"/>
  <c r="P104" i="53"/>
  <c r="P86" i="53"/>
  <c r="L86" i="53"/>
  <c r="L104" i="53"/>
  <c r="H86" i="53"/>
  <c r="H104" i="53"/>
  <c r="D86" i="53"/>
  <c r="D104" i="53"/>
  <c r="P103" i="53"/>
  <c r="P82" i="53"/>
  <c r="L82" i="53"/>
  <c r="L103" i="53"/>
  <c r="H82" i="53"/>
  <c r="H103" i="53"/>
  <c r="D82" i="53"/>
  <c r="D103" i="53"/>
  <c r="P102" i="53"/>
  <c r="P79" i="53"/>
  <c r="L79" i="53"/>
  <c r="L102" i="53"/>
  <c r="H79" i="53"/>
  <c r="H102" i="53"/>
  <c r="D79" i="53"/>
  <c r="D102" i="53"/>
  <c r="P101" i="53"/>
  <c r="P78" i="53"/>
  <c r="L78" i="53"/>
  <c r="L101" i="53"/>
  <c r="H78" i="53"/>
  <c r="H101" i="53"/>
  <c r="D78" i="53"/>
  <c r="D101" i="53"/>
  <c r="P100" i="53"/>
  <c r="P77" i="53"/>
  <c r="L77" i="53"/>
  <c r="L100" i="53"/>
  <c r="H77" i="53"/>
  <c r="H100" i="53"/>
  <c r="D77" i="53"/>
  <c r="D100" i="53"/>
  <c r="P76" i="53"/>
  <c r="P99" i="53"/>
  <c r="L76" i="53"/>
  <c r="L99" i="53"/>
  <c r="H76" i="53"/>
  <c r="H99" i="53"/>
  <c r="D76" i="53"/>
  <c r="D99" i="53"/>
  <c r="P75" i="53"/>
  <c r="P98" i="53"/>
  <c r="L75" i="53"/>
  <c r="L98" i="53"/>
  <c r="H75" i="53"/>
  <c r="H98" i="53"/>
  <c r="D75" i="53"/>
  <c r="D98" i="53"/>
  <c r="P74" i="53"/>
  <c r="P97" i="53"/>
  <c r="L74" i="53"/>
  <c r="L97" i="53"/>
  <c r="H74" i="53"/>
  <c r="H97" i="53"/>
  <c r="D74" i="53"/>
  <c r="D97" i="53"/>
  <c r="P73" i="53"/>
  <c r="P96" i="53"/>
  <c r="L73" i="53"/>
  <c r="L96" i="53"/>
  <c r="H73" i="53"/>
  <c r="H72" i="53" s="1"/>
  <c r="H96" i="53"/>
  <c r="D73" i="53"/>
  <c r="D96" i="53"/>
  <c r="P102" i="6"/>
  <c r="L102" i="6"/>
  <c r="H102" i="6"/>
  <c r="D102" i="6"/>
  <c r="L99" i="6"/>
  <c r="D99" i="6"/>
  <c r="L60" i="6"/>
  <c r="L133" i="6" s="1"/>
  <c r="P59" i="6"/>
  <c r="L59" i="6"/>
  <c r="H59" i="6"/>
  <c r="D59" i="6"/>
  <c r="P57" i="6"/>
  <c r="L57" i="6"/>
  <c r="H57" i="6"/>
  <c r="D57" i="6"/>
  <c r="P56" i="6"/>
  <c r="D56" i="6"/>
  <c r="P4" i="6"/>
  <c r="P128" i="6" s="1"/>
  <c r="L4" i="6"/>
  <c r="H4" i="6"/>
  <c r="D4" i="6"/>
  <c r="P63" i="10"/>
  <c r="L63" i="10"/>
  <c r="H63" i="10"/>
  <c r="D63" i="10"/>
  <c r="P62" i="10"/>
  <c r="L62" i="10"/>
  <c r="H62" i="10"/>
  <c r="D62" i="10"/>
  <c r="N61" i="10"/>
  <c r="F61" i="10"/>
  <c r="P60" i="10"/>
  <c r="L60" i="10"/>
  <c r="H60" i="10"/>
  <c r="D60" i="10"/>
  <c r="P59" i="10"/>
  <c r="L59" i="10"/>
  <c r="H59" i="10"/>
  <c r="D59" i="10"/>
  <c r="O57" i="10"/>
  <c r="O61" i="10"/>
  <c r="K57" i="10"/>
  <c r="K61" i="10"/>
  <c r="G57" i="10"/>
  <c r="G61" i="10"/>
  <c r="O154" i="11"/>
  <c r="G154" i="11"/>
  <c r="O153" i="11"/>
  <c r="G153" i="11"/>
  <c r="O152" i="11"/>
  <c r="G152" i="11"/>
  <c r="O151" i="11"/>
  <c r="G151" i="11"/>
  <c r="O150" i="11"/>
  <c r="G150" i="11"/>
  <c r="O149" i="11"/>
  <c r="G149" i="11"/>
  <c r="O148" i="11"/>
  <c r="G148" i="11"/>
  <c r="O147" i="11"/>
  <c r="G147" i="11"/>
  <c r="O146" i="11"/>
  <c r="G146" i="11"/>
  <c r="O143" i="11"/>
  <c r="G143" i="11"/>
  <c r="O142" i="11"/>
  <c r="G142" i="11"/>
  <c r="O141" i="11"/>
  <c r="G141" i="11"/>
  <c r="O140" i="11"/>
  <c r="G140" i="11"/>
  <c r="O139" i="11"/>
  <c r="G139" i="11"/>
  <c r="O138" i="11"/>
  <c r="G138" i="11"/>
  <c r="O137" i="11"/>
  <c r="G137" i="11"/>
  <c r="O136" i="11"/>
  <c r="G136" i="11"/>
  <c r="O135" i="11"/>
  <c r="G135" i="11"/>
  <c r="K154" i="13"/>
  <c r="C154" i="13"/>
  <c r="K153" i="13"/>
  <c r="C153" i="13"/>
  <c r="K151" i="13"/>
  <c r="C151" i="13"/>
  <c r="K150" i="13"/>
  <c r="C150" i="13"/>
  <c r="K143" i="13"/>
  <c r="C143" i="13"/>
  <c r="K142" i="13"/>
  <c r="C142" i="13"/>
  <c r="K141" i="13"/>
  <c r="C141" i="13"/>
  <c r="K140" i="13"/>
  <c r="C140" i="13"/>
  <c r="K139" i="13"/>
  <c r="C139" i="13"/>
  <c r="K130" i="13"/>
  <c r="C130" i="13"/>
  <c r="K113" i="13"/>
  <c r="C113" i="13"/>
  <c r="N120" i="13"/>
  <c r="N121" i="13"/>
  <c r="N123" i="13"/>
  <c r="N124" i="13"/>
  <c r="N126" i="13"/>
  <c r="N127" i="13"/>
  <c r="N128" i="13"/>
  <c r="N130" i="13"/>
  <c r="N145" i="13"/>
  <c r="J120" i="13"/>
  <c r="J121" i="13"/>
  <c r="J123" i="13"/>
  <c r="J124" i="13"/>
  <c r="J126" i="13"/>
  <c r="J127" i="13"/>
  <c r="J128" i="13"/>
  <c r="J130" i="13"/>
  <c r="J145" i="13"/>
  <c r="F120" i="13"/>
  <c r="F121" i="13"/>
  <c r="F123" i="13"/>
  <c r="F124" i="13"/>
  <c r="F126" i="13"/>
  <c r="F127" i="13"/>
  <c r="F128" i="13"/>
  <c r="F130" i="13"/>
  <c r="F145" i="13"/>
  <c r="B120" i="13"/>
  <c r="B121" i="13"/>
  <c r="B123" i="13"/>
  <c r="B124" i="13"/>
  <c r="B126" i="13"/>
  <c r="B127" i="13"/>
  <c r="B128" i="13"/>
  <c r="B130" i="13"/>
  <c r="B145" i="13"/>
  <c r="N103" i="13"/>
  <c r="N104" i="13"/>
  <c r="N105" i="13"/>
  <c r="N106" i="13"/>
  <c r="N107" i="13"/>
  <c r="N109" i="13"/>
  <c r="N110" i="13"/>
  <c r="N111" i="13"/>
  <c r="N113" i="13"/>
  <c r="N134" i="13"/>
  <c r="J103" i="13"/>
  <c r="J104" i="13"/>
  <c r="J105" i="13"/>
  <c r="J106" i="13"/>
  <c r="J107" i="13"/>
  <c r="J109" i="13"/>
  <c r="J110" i="13"/>
  <c r="J111" i="13"/>
  <c r="J113" i="13"/>
  <c r="J134" i="13"/>
  <c r="F103" i="13"/>
  <c r="F104" i="13"/>
  <c r="F105" i="13"/>
  <c r="F106" i="13"/>
  <c r="F107" i="13"/>
  <c r="F109" i="13"/>
  <c r="F110" i="13"/>
  <c r="F111" i="13"/>
  <c r="F113" i="13"/>
  <c r="F134" i="13"/>
  <c r="B103" i="13"/>
  <c r="B104" i="13"/>
  <c r="B105" i="13"/>
  <c r="B106" i="13"/>
  <c r="B107" i="13"/>
  <c r="B109" i="13"/>
  <c r="B110" i="13"/>
  <c r="B111" i="13"/>
  <c r="B113" i="13"/>
  <c r="B134" i="13"/>
  <c r="K257" i="15"/>
  <c r="C257" i="15"/>
  <c r="K256" i="15"/>
  <c r="C256" i="15"/>
  <c r="K255" i="15"/>
  <c r="C255" i="15"/>
  <c r="K254" i="15"/>
  <c r="C254" i="15"/>
  <c r="K253" i="15"/>
  <c r="C253" i="15"/>
  <c r="K252" i="15"/>
  <c r="C252" i="15"/>
  <c r="K251" i="15"/>
  <c r="C251" i="15"/>
  <c r="K250" i="15"/>
  <c r="C250" i="15"/>
  <c r="K247" i="15"/>
  <c r="C247" i="15"/>
  <c r="K246" i="15"/>
  <c r="C246" i="15"/>
  <c r="K245" i="15"/>
  <c r="C245" i="15"/>
  <c r="K244" i="15"/>
  <c r="C244" i="15"/>
  <c r="K243" i="15"/>
  <c r="C243" i="15"/>
  <c r="K242" i="15"/>
  <c r="C242" i="15"/>
  <c r="K241" i="15"/>
  <c r="C241" i="15"/>
  <c r="K240" i="15"/>
  <c r="C240" i="15"/>
  <c r="K237" i="15"/>
  <c r="C237" i="15"/>
  <c r="K236" i="15"/>
  <c r="C236" i="15"/>
  <c r="K235" i="15"/>
  <c r="C235" i="15"/>
  <c r="K234" i="15"/>
  <c r="C234" i="15"/>
  <c r="K233" i="15"/>
  <c r="C233" i="15"/>
  <c r="K232" i="15"/>
  <c r="C232" i="15"/>
  <c r="K231" i="15"/>
  <c r="C231" i="15"/>
  <c r="K230" i="15"/>
  <c r="C230" i="15"/>
  <c r="K227" i="15"/>
  <c r="C227" i="15"/>
  <c r="K226" i="15"/>
  <c r="C226" i="15"/>
  <c r="K225" i="15"/>
  <c r="C225" i="15"/>
  <c r="K224" i="15"/>
  <c r="C224" i="15"/>
  <c r="K223" i="15"/>
  <c r="C223" i="15"/>
  <c r="K222" i="15"/>
  <c r="C222" i="15"/>
  <c r="K221" i="15"/>
  <c r="C221" i="15"/>
  <c r="C234" i="16"/>
  <c r="C227" i="16"/>
  <c r="C226" i="16"/>
  <c r="C225" i="16"/>
  <c r="C220" i="16"/>
  <c r="O205" i="17"/>
  <c r="O206" i="17"/>
  <c r="O207" i="17"/>
  <c r="O209" i="17"/>
  <c r="O210" i="17"/>
  <c r="O212" i="17"/>
  <c r="O213" i="17"/>
  <c r="O214" i="17"/>
  <c r="O216" i="17"/>
  <c r="O249" i="17"/>
  <c r="O77" i="14"/>
  <c r="K205" i="17"/>
  <c r="K206" i="17"/>
  <c r="K207" i="17"/>
  <c r="K209" i="17"/>
  <c r="K210" i="17"/>
  <c r="K212" i="17"/>
  <c r="K213" i="17"/>
  <c r="K214" i="17"/>
  <c r="K216" i="17"/>
  <c r="K249" i="17"/>
  <c r="K77" i="14"/>
  <c r="G205" i="17"/>
  <c r="G206" i="17"/>
  <c r="G207" i="17"/>
  <c r="G209" i="17"/>
  <c r="G210" i="17"/>
  <c r="G212" i="17"/>
  <c r="G213" i="17"/>
  <c r="G214" i="17"/>
  <c r="G216" i="17"/>
  <c r="G249" i="17"/>
  <c r="G77" i="14"/>
  <c r="C209" i="17"/>
  <c r="C210" i="17"/>
  <c r="C212" i="17"/>
  <c r="C213" i="17"/>
  <c r="C214" i="17"/>
  <c r="C216" i="17"/>
  <c r="C249" i="17"/>
  <c r="C77" i="14"/>
  <c r="O172" i="17"/>
  <c r="O174" i="17"/>
  <c r="O175" i="17"/>
  <c r="O177" i="17"/>
  <c r="O178" i="17"/>
  <c r="O179" i="17"/>
  <c r="O181" i="17"/>
  <c r="O229" i="17"/>
  <c r="O75" i="14"/>
  <c r="O74" i="14" s="1"/>
  <c r="K172" i="17"/>
  <c r="K174" i="17"/>
  <c r="K175" i="17"/>
  <c r="K177" i="17"/>
  <c r="K178" i="17"/>
  <c r="K179" i="17"/>
  <c r="K181" i="17"/>
  <c r="K229" i="17"/>
  <c r="K75" i="14"/>
  <c r="K74" i="14" s="1"/>
  <c r="G172" i="17"/>
  <c r="G174" i="17"/>
  <c r="G175" i="17"/>
  <c r="G177" i="17"/>
  <c r="G178" i="17"/>
  <c r="G179" i="17"/>
  <c r="G181" i="17"/>
  <c r="G229" i="17"/>
  <c r="G75" i="14"/>
  <c r="G74" i="14" s="1"/>
  <c r="C172" i="17"/>
  <c r="C174" i="17"/>
  <c r="C175" i="17"/>
  <c r="C177" i="17"/>
  <c r="C178" i="17"/>
  <c r="C179" i="17"/>
  <c r="C181" i="17"/>
  <c r="C229" i="17"/>
  <c r="C75" i="14"/>
  <c r="C74" i="14" s="1"/>
  <c r="P180" i="21"/>
  <c r="P181" i="21"/>
  <c r="P182" i="21"/>
  <c r="P184" i="21"/>
  <c r="P185" i="21"/>
  <c r="P187" i="21"/>
  <c r="P188" i="21"/>
  <c r="P189" i="21"/>
  <c r="P192" i="21"/>
  <c r="P226" i="21"/>
  <c r="P80" i="18"/>
  <c r="P109" i="6" s="1"/>
  <c r="L180" i="21"/>
  <c r="L181" i="21"/>
  <c r="L182" i="21"/>
  <c r="L184" i="21"/>
  <c r="L185" i="21"/>
  <c r="L187" i="21"/>
  <c r="L188" i="21"/>
  <c r="L189" i="21"/>
  <c r="L192" i="21"/>
  <c r="L226" i="21"/>
  <c r="L80" i="18"/>
  <c r="L109" i="6" s="1"/>
  <c r="H180" i="21"/>
  <c r="H181" i="21"/>
  <c r="H182" i="21"/>
  <c r="H184" i="21"/>
  <c r="H185" i="21"/>
  <c r="H187" i="21"/>
  <c r="H188" i="21"/>
  <c r="H189" i="21"/>
  <c r="H192" i="21"/>
  <c r="H226" i="21"/>
  <c r="H80" i="18"/>
  <c r="H109" i="6" s="1"/>
  <c r="D180" i="21"/>
  <c r="D181" i="21"/>
  <c r="D182" i="21"/>
  <c r="D184" i="21"/>
  <c r="D185" i="21"/>
  <c r="D187" i="21"/>
  <c r="D188" i="21"/>
  <c r="D189" i="21"/>
  <c r="D192" i="21"/>
  <c r="D226" i="21"/>
  <c r="D80" i="18"/>
  <c r="D109" i="6" s="1"/>
  <c r="P162" i="21"/>
  <c r="P164" i="21"/>
  <c r="P165" i="21"/>
  <c r="P166" i="21"/>
  <c r="P168" i="21"/>
  <c r="P169" i="21"/>
  <c r="P170" i="21"/>
  <c r="P173" i="21"/>
  <c r="P214" i="21"/>
  <c r="P79" i="18"/>
  <c r="P100" i="18" s="1"/>
  <c r="P163" i="6" s="1"/>
  <c r="L162" i="21"/>
  <c r="L164" i="21"/>
  <c r="L165" i="21"/>
  <c r="L166" i="21"/>
  <c r="L168" i="21"/>
  <c r="L169" i="21"/>
  <c r="L170" i="21"/>
  <c r="L173" i="21"/>
  <c r="L214" i="21"/>
  <c r="L79" i="18"/>
  <c r="L100" i="18" s="1"/>
  <c r="L163" i="6" s="1"/>
  <c r="H162" i="21"/>
  <c r="H164" i="21"/>
  <c r="H165" i="21"/>
  <c r="H166" i="21"/>
  <c r="H168" i="21"/>
  <c r="H169" i="21"/>
  <c r="H170" i="21"/>
  <c r="H173" i="21"/>
  <c r="H214" i="21"/>
  <c r="H79" i="18"/>
  <c r="H100" i="18" s="1"/>
  <c r="H163" i="6" s="1"/>
  <c r="D162" i="21"/>
  <c r="D164" i="21"/>
  <c r="D165" i="21"/>
  <c r="D166" i="21"/>
  <c r="D168" i="21"/>
  <c r="D169" i="21"/>
  <c r="D170" i="21"/>
  <c r="D173" i="21"/>
  <c r="D214" i="21"/>
  <c r="D79" i="18"/>
  <c r="D100" i="18" s="1"/>
  <c r="D163" i="6" s="1"/>
  <c r="M107" i="28"/>
  <c r="O153" i="28"/>
  <c r="O72" i="26"/>
  <c r="K153" i="28"/>
  <c r="K72" i="26"/>
  <c r="G153" i="28"/>
  <c r="G72" i="26"/>
  <c r="C153" i="28"/>
  <c r="C72" i="26"/>
  <c r="O71" i="26"/>
  <c r="O143" i="28"/>
  <c r="K143" i="28"/>
  <c r="K71" i="26"/>
  <c r="G71" i="26"/>
  <c r="G143" i="28"/>
  <c r="C143" i="28"/>
  <c r="C71" i="26"/>
  <c r="O70" i="26"/>
  <c r="O133" i="28"/>
  <c r="K133" i="28"/>
  <c r="K70" i="26"/>
  <c r="G70" i="26"/>
  <c r="G133" i="28"/>
  <c r="C133" i="28"/>
  <c r="C70" i="26"/>
  <c r="P159" i="29"/>
  <c r="L159" i="29"/>
  <c r="H159" i="29"/>
  <c r="D159" i="29"/>
  <c r="B153" i="29"/>
  <c r="B148" i="29"/>
  <c r="N147" i="29"/>
  <c r="J147" i="29"/>
  <c r="F147" i="29"/>
  <c r="B147" i="29"/>
  <c r="N146" i="29"/>
  <c r="J146" i="29"/>
  <c r="F146" i="29"/>
  <c r="B146" i="29"/>
  <c r="N145" i="29"/>
  <c r="J145" i="29"/>
  <c r="F145" i="29"/>
  <c r="B145" i="29"/>
  <c r="N144" i="29"/>
  <c r="J144" i="29"/>
  <c r="F144" i="29"/>
  <c r="B144" i="29"/>
  <c r="P139" i="29"/>
  <c r="L139" i="29"/>
  <c r="H139" i="29"/>
  <c r="D139" i="29"/>
  <c r="B133" i="29"/>
  <c r="N129" i="29"/>
  <c r="J129" i="29"/>
  <c r="F129" i="29"/>
  <c r="B129" i="29"/>
  <c r="B123" i="29" s="1"/>
  <c r="N128" i="29"/>
  <c r="J128" i="29"/>
  <c r="J123" i="29" s="1"/>
  <c r="F128" i="29"/>
  <c r="P102" i="29"/>
  <c r="L102" i="29"/>
  <c r="H102" i="29"/>
  <c r="D102" i="29"/>
  <c r="P100" i="29"/>
  <c r="L100" i="29"/>
  <c r="H100" i="29"/>
  <c r="D100" i="29"/>
  <c r="N123" i="32"/>
  <c r="N123" i="31"/>
  <c r="J123" i="32"/>
  <c r="J123" i="31"/>
  <c r="F123" i="32"/>
  <c r="F123" i="31"/>
  <c r="N122" i="32"/>
  <c r="N122" i="31"/>
  <c r="N122" i="33"/>
  <c r="J122" i="32"/>
  <c r="J122" i="33"/>
  <c r="J122" i="31"/>
  <c r="F122" i="32"/>
  <c r="F122" i="31"/>
  <c r="N121" i="32"/>
  <c r="N121" i="33"/>
  <c r="N121" i="31"/>
  <c r="J121" i="32"/>
  <c r="J121" i="33"/>
  <c r="J121" i="31"/>
  <c r="F121" i="32"/>
  <c r="F121" i="31"/>
  <c r="B121" i="32"/>
  <c r="B121" i="33"/>
  <c r="N120" i="32"/>
  <c r="N120" i="31"/>
  <c r="J120" i="32"/>
  <c r="J120" i="33"/>
  <c r="J120" i="31"/>
  <c r="F120" i="32"/>
  <c r="F120" i="31"/>
  <c r="B120" i="32"/>
  <c r="B120" i="33"/>
  <c r="N119" i="32"/>
  <c r="N119" i="33"/>
  <c r="N119" i="31"/>
  <c r="J119" i="32"/>
  <c r="J119" i="31"/>
  <c r="F119" i="32"/>
  <c r="F119" i="31"/>
  <c r="B119" i="32"/>
  <c r="B119" i="33"/>
  <c r="N118" i="32"/>
  <c r="N118" i="31"/>
  <c r="N118" i="33"/>
  <c r="J118" i="32"/>
  <c r="J118" i="33"/>
  <c r="J118" i="31"/>
  <c r="F118" i="32"/>
  <c r="F118" i="31"/>
  <c r="N117" i="32"/>
  <c r="N117" i="33"/>
  <c r="N117" i="31"/>
  <c r="J117" i="32"/>
  <c r="J117" i="33"/>
  <c r="J117" i="31"/>
  <c r="F117" i="32"/>
  <c r="F117" i="31"/>
  <c r="B117" i="32"/>
  <c r="B117" i="33"/>
  <c r="N116" i="32"/>
  <c r="N116" i="31"/>
  <c r="J116" i="32"/>
  <c r="J116" i="31"/>
  <c r="F116" i="32"/>
  <c r="F116" i="31"/>
  <c r="N115" i="32"/>
  <c r="N115" i="31"/>
  <c r="J115" i="32"/>
  <c r="J115" i="31"/>
  <c r="F115" i="32"/>
  <c r="F115" i="31"/>
  <c r="N114" i="32"/>
  <c r="N114" i="31"/>
  <c r="J114" i="32"/>
  <c r="J114" i="31"/>
  <c r="F114" i="32"/>
  <c r="F114" i="31"/>
  <c r="N113" i="32"/>
  <c r="N113" i="31"/>
  <c r="J113" i="32"/>
  <c r="J113" i="31"/>
  <c r="F113" i="32"/>
  <c r="F113" i="31"/>
  <c r="J112" i="32"/>
  <c r="J112" i="33"/>
  <c r="B112" i="32"/>
  <c r="B112" i="33"/>
  <c r="O83" i="32"/>
  <c r="B122" i="33"/>
  <c r="N112" i="33"/>
  <c r="O39" i="6"/>
  <c r="C39" i="6"/>
  <c r="K30" i="6"/>
  <c r="G30" i="6"/>
  <c r="C30" i="6"/>
  <c r="O58" i="10"/>
  <c r="N146" i="11"/>
  <c r="N147" i="11"/>
  <c r="N148" i="11"/>
  <c r="N149" i="11"/>
  <c r="N150" i="11"/>
  <c r="N151" i="11"/>
  <c r="N152" i="11"/>
  <c r="N153" i="11"/>
  <c r="N154" i="11"/>
  <c r="J146" i="11"/>
  <c r="J147" i="11"/>
  <c r="J148" i="11"/>
  <c r="J149" i="11"/>
  <c r="J150" i="11"/>
  <c r="J151" i="11"/>
  <c r="J152" i="11"/>
  <c r="J153" i="11"/>
  <c r="J154" i="11"/>
  <c r="F146" i="11"/>
  <c r="F147" i="11"/>
  <c r="F148" i="11"/>
  <c r="F149" i="11"/>
  <c r="F150" i="11"/>
  <c r="F151" i="11"/>
  <c r="F152" i="11"/>
  <c r="F153" i="11"/>
  <c r="F154" i="11"/>
  <c r="B146" i="11"/>
  <c r="B147" i="11"/>
  <c r="B148" i="11"/>
  <c r="B149" i="11"/>
  <c r="B150" i="11"/>
  <c r="B151" i="11"/>
  <c r="B152" i="11"/>
  <c r="B153" i="11"/>
  <c r="B154" i="11"/>
  <c r="N135" i="11"/>
  <c r="N136" i="11"/>
  <c r="N137" i="11"/>
  <c r="N138" i="11"/>
  <c r="N139" i="11"/>
  <c r="N140" i="11"/>
  <c r="N141" i="11"/>
  <c r="N142" i="11"/>
  <c r="N143" i="11"/>
  <c r="J135" i="11"/>
  <c r="J136" i="11"/>
  <c r="J137" i="11"/>
  <c r="J138" i="11"/>
  <c r="J139" i="11"/>
  <c r="J140" i="11"/>
  <c r="J141" i="11"/>
  <c r="J142" i="11"/>
  <c r="J143" i="11"/>
  <c r="F135" i="11"/>
  <c r="F136" i="11"/>
  <c r="F137" i="11"/>
  <c r="F138" i="11"/>
  <c r="F139" i="11"/>
  <c r="F140" i="11"/>
  <c r="F141" i="11"/>
  <c r="F142" i="11"/>
  <c r="F143" i="11"/>
  <c r="B135" i="11"/>
  <c r="B136" i="11"/>
  <c r="B137" i="11"/>
  <c r="B138" i="11"/>
  <c r="B139" i="11"/>
  <c r="B140" i="11"/>
  <c r="B141" i="11"/>
  <c r="B142" i="11"/>
  <c r="B143" i="11"/>
  <c r="Q154" i="13"/>
  <c r="I154" i="13"/>
  <c r="Q153" i="13"/>
  <c r="I153" i="13"/>
  <c r="Q151" i="13"/>
  <c r="I151" i="13"/>
  <c r="Q150" i="13"/>
  <c r="I150" i="13"/>
  <c r="Q143" i="13"/>
  <c r="I143" i="13"/>
  <c r="Q142" i="13"/>
  <c r="I142" i="13"/>
  <c r="Q141" i="13"/>
  <c r="I141" i="13"/>
  <c r="Q140" i="13"/>
  <c r="I140" i="13"/>
  <c r="Q139" i="13"/>
  <c r="I139" i="13"/>
  <c r="P250" i="15"/>
  <c r="P251" i="15"/>
  <c r="P252" i="15"/>
  <c r="P253" i="15"/>
  <c r="P254" i="15"/>
  <c r="P255" i="15"/>
  <c r="P256" i="15"/>
  <c r="P257" i="15"/>
  <c r="L250" i="15"/>
  <c r="L251" i="15"/>
  <c r="L252" i="15"/>
  <c r="L253" i="15"/>
  <c r="L254" i="15"/>
  <c r="L255" i="15"/>
  <c r="L256" i="15"/>
  <c r="L257" i="15"/>
  <c r="H250" i="15"/>
  <c r="H251" i="15"/>
  <c r="H252" i="15"/>
  <c r="H253" i="15"/>
  <c r="H254" i="15"/>
  <c r="H255" i="15"/>
  <c r="H256" i="15"/>
  <c r="H257" i="15"/>
  <c r="D250" i="15"/>
  <c r="D251" i="15"/>
  <c r="D252" i="15"/>
  <c r="D253" i="15"/>
  <c r="D254" i="15"/>
  <c r="D255" i="15"/>
  <c r="D256" i="15"/>
  <c r="D257" i="15"/>
  <c r="P240" i="15"/>
  <c r="P241" i="15"/>
  <c r="P242" i="15"/>
  <c r="P243" i="15"/>
  <c r="P244" i="15"/>
  <c r="P245" i="15"/>
  <c r="P246" i="15"/>
  <c r="P247" i="15"/>
  <c r="L240" i="15"/>
  <c r="L241" i="15"/>
  <c r="L242" i="15"/>
  <c r="L243" i="15"/>
  <c r="L244" i="15"/>
  <c r="L245" i="15"/>
  <c r="L246" i="15"/>
  <c r="L247" i="15"/>
  <c r="H240" i="15"/>
  <c r="H241" i="15"/>
  <c r="H242" i="15"/>
  <c r="H243" i="15"/>
  <c r="H244" i="15"/>
  <c r="H245" i="15"/>
  <c r="H246" i="15"/>
  <c r="H247" i="15"/>
  <c r="D240" i="15"/>
  <c r="D241" i="15"/>
  <c r="D242" i="15"/>
  <c r="D243" i="15"/>
  <c r="D244" i="15"/>
  <c r="D245" i="15"/>
  <c r="D246" i="15"/>
  <c r="D247" i="15"/>
  <c r="P230" i="15"/>
  <c r="P231" i="15"/>
  <c r="P232" i="15"/>
  <c r="P233" i="15"/>
  <c r="P234" i="15"/>
  <c r="P235" i="15"/>
  <c r="P236" i="15"/>
  <c r="P237" i="15"/>
  <c r="L230" i="15"/>
  <c r="L231" i="15"/>
  <c r="L232" i="15"/>
  <c r="L233" i="15"/>
  <c r="L234" i="15"/>
  <c r="L235" i="15"/>
  <c r="L236" i="15"/>
  <c r="L237" i="15"/>
  <c r="H230" i="15"/>
  <c r="H231" i="15"/>
  <c r="H232" i="15"/>
  <c r="H233" i="15"/>
  <c r="H234" i="15"/>
  <c r="H235" i="15"/>
  <c r="H236" i="15"/>
  <c r="H237" i="15"/>
  <c r="D230" i="15"/>
  <c r="D231" i="15"/>
  <c r="D232" i="15"/>
  <c r="D233" i="15"/>
  <c r="D234" i="15"/>
  <c r="D235" i="15"/>
  <c r="D236" i="15"/>
  <c r="D237" i="15"/>
  <c r="P221" i="15"/>
  <c r="P222" i="15"/>
  <c r="P223" i="15"/>
  <c r="P224" i="15"/>
  <c r="P225" i="15"/>
  <c r="P226" i="15"/>
  <c r="P227" i="15"/>
  <c r="L221" i="15"/>
  <c r="L222" i="15"/>
  <c r="L223" i="15"/>
  <c r="L224" i="15"/>
  <c r="L225" i="15"/>
  <c r="L226" i="15"/>
  <c r="L227" i="15"/>
  <c r="H221" i="15"/>
  <c r="H222" i="15"/>
  <c r="H223" i="15"/>
  <c r="H224" i="15"/>
  <c r="H225" i="15"/>
  <c r="H226" i="15"/>
  <c r="H227" i="15"/>
  <c r="D221" i="15"/>
  <c r="D222" i="15"/>
  <c r="D223" i="15"/>
  <c r="D224" i="15"/>
  <c r="D225" i="15"/>
  <c r="D226" i="15"/>
  <c r="D227" i="15"/>
  <c r="Q257" i="17"/>
  <c r="Q257" i="16"/>
  <c r="M257" i="17"/>
  <c r="M257" i="16"/>
  <c r="I257" i="17"/>
  <c r="I257" i="16"/>
  <c r="E257" i="17"/>
  <c r="E257" i="16"/>
  <c r="Q256" i="17"/>
  <c r="Q256" i="16"/>
  <c r="M256" i="17"/>
  <c r="M256" i="16"/>
  <c r="I256" i="17"/>
  <c r="I256" i="16"/>
  <c r="E256" i="17"/>
  <c r="E256" i="16"/>
  <c r="Q255" i="17"/>
  <c r="Q255" i="16"/>
  <c r="M255" i="17"/>
  <c r="M255" i="16"/>
  <c r="I255" i="17"/>
  <c r="I255" i="16"/>
  <c r="E255" i="17"/>
  <c r="E255" i="16"/>
  <c r="Q254" i="17"/>
  <c r="Q254" i="16"/>
  <c r="M254" i="17"/>
  <c r="M254" i="16"/>
  <c r="I254" i="17"/>
  <c r="I254" i="16"/>
  <c r="E254" i="17"/>
  <c r="E254" i="16"/>
  <c r="Q247" i="17"/>
  <c r="Q247" i="16"/>
  <c r="M247" i="17"/>
  <c r="M247" i="16"/>
  <c r="I247" i="17"/>
  <c r="I247" i="16"/>
  <c r="E247" i="17"/>
  <c r="E247" i="16"/>
  <c r="Q246" i="17"/>
  <c r="Q246" i="16"/>
  <c r="M246" i="17"/>
  <c r="M246" i="16"/>
  <c r="I246" i="17"/>
  <c r="I246" i="16"/>
  <c r="E246" i="17"/>
  <c r="E246" i="16"/>
  <c r="Q245" i="17"/>
  <c r="Q245" i="16"/>
  <c r="M245" i="17"/>
  <c r="M245" i="16"/>
  <c r="I245" i="17"/>
  <c r="I245" i="16"/>
  <c r="E245" i="17"/>
  <c r="E245" i="16"/>
  <c r="Q244" i="17"/>
  <c r="Q244" i="16"/>
  <c r="M244" i="17"/>
  <c r="M244" i="16"/>
  <c r="I244" i="17"/>
  <c r="I244" i="16"/>
  <c r="E244" i="17"/>
  <c r="E244" i="16"/>
  <c r="Q239" i="17"/>
  <c r="Q239" i="16"/>
  <c r="M239" i="17"/>
  <c r="M239" i="16"/>
  <c r="I239" i="17"/>
  <c r="I239" i="16"/>
  <c r="E239" i="17"/>
  <c r="E239" i="16"/>
  <c r="Q237" i="17"/>
  <c r="Q237" i="16"/>
  <c r="M237" i="17"/>
  <c r="M237" i="16"/>
  <c r="I237" i="17"/>
  <c r="I237" i="16"/>
  <c r="E237" i="17"/>
  <c r="E237" i="16"/>
  <c r="Q236" i="17"/>
  <c r="Q236" i="16"/>
  <c r="M236" i="17"/>
  <c r="M236" i="16"/>
  <c r="I236" i="17"/>
  <c r="I236" i="16"/>
  <c r="E236" i="17"/>
  <c r="E236" i="16"/>
  <c r="Q234" i="17"/>
  <c r="Q234" i="16"/>
  <c r="M234" i="17"/>
  <c r="M234" i="16"/>
  <c r="I234" i="17"/>
  <c r="I234" i="16"/>
  <c r="E234" i="17"/>
  <c r="E234" i="16"/>
  <c r="Q227" i="17"/>
  <c r="Q227" i="16"/>
  <c r="M227" i="17"/>
  <c r="M227" i="16"/>
  <c r="I227" i="17"/>
  <c r="I227" i="16"/>
  <c r="E227" i="17"/>
  <c r="E227" i="16"/>
  <c r="Q226" i="17"/>
  <c r="Q226" i="16"/>
  <c r="M226" i="17"/>
  <c r="M226" i="16"/>
  <c r="I226" i="17"/>
  <c r="I226" i="16"/>
  <c r="E226" i="17"/>
  <c r="E226" i="16"/>
  <c r="Q225" i="17"/>
  <c r="Q225" i="16"/>
  <c r="M225" i="17"/>
  <c r="M225" i="16"/>
  <c r="I225" i="17"/>
  <c r="I225" i="16"/>
  <c r="E225" i="17"/>
  <c r="E225" i="16"/>
  <c r="Q220" i="17"/>
  <c r="Q220" i="16"/>
  <c r="M220" i="17"/>
  <c r="M220" i="16"/>
  <c r="I220" i="17"/>
  <c r="I220" i="16"/>
  <c r="E220" i="17"/>
  <c r="E220" i="16"/>
  <c r="O234" i="16"/>
  <c r="O233" i="16"/>
  <c r="O232" i="16"/>
  <c r="O231" i="16"/>
  <c r="O230" i="16"/>
  <c r="O227" i="16"/>
  <c r="O226" i="16"/>
  <c r="O225" i="16"/>
  <c r="O224" i="16"/>
  <c r="O223" i="16"/>
  <c r="O222" i="16"/>
  <c r="O221" i="16"/>
  <c r="O220" i="16"/>
  <c r="N205" i="17"/>
  <c r="N206" i="17"/>
  <c r="N207" i="17"/>
  <c r="N209" i="17"/>
  <c r="N210" i="17"/>
  <c r="N212" i="17"/>
  <c r="N213" i="17"/>
  <c r="N214" i="17"/>
  <c r="N216" i="17"/>
  <c r="N249" i="17"/>
  <c r="J205" i="17"/>
  <c r="J206" i="17"/>
  <c r="J207" i="17"/>
  <c r="J209" i="17"/>
  <c r="J210" i="17"/>
  <c r="J212" i="17"/>
  <c r="J213" i="17"/>
  <c r="J214" i="17"/>
  <c r="J216" i="17"/>
  <c r="J249" i="17"/>
  <c r="F209" i="17"/>
  <c r="F210" i="17"/>
  <c r="F212" i="17"/>
  <c r="F213" i="17"/>
  <c r="F214" i="17"/>
  <c r="F216" i="17"/>
  <c r="F249" i="17"/>
  <c r="B209" i="17"/>
  <c r="B210" i="17"/>
  <c r="B212" i="17"/>
  <c r="B213" i="17"/>
  <c r="B214" i="17"/>
  <c r="B216" i="17"/>
  <c r="B249" i="17"/>
  <c r="N172" i="17"/>
  <c r="N174" i="17"/>
  <c r="N175" i="17"/>
  <c r="N177" i="17"/>
  <c r="N178" i="17"/>
  <c r="N179" i="17"/>
  <c r="N181" i="17"/>
  <c r="N229" i="17"/>
  <c r="J172" i="17"/>
  <c r="J174" i="17"/>
  <c r="J175" i="17"/>
  <c r="J177" i="17"/>
  <c r="J178" i="17"/>
  <c r="J179" i="17"/>
  <c r="J181" i="17"/>
  <c r="J229" i="17"/>
  <c r="F172" i="17"/>
  <c r="F174" i="17"/>
  <c r="F175" i="17"/>
  <c r="F177" i="17"/>
  <c r="F178" i="17"/>
  <c r="F179" i="17"/>
  <c r="F181" i="17"/>
  <c r="F229" i="17"/>
  <c r="B172" i="17"/>
  <c r="B174" i="17"/>
  <c r="B175" i="17"/>
  <c r="B177" i="17"/>
  <c r="B178" i="17"/>
  <c r="B179" i="17"/>
  <c r="B181" i="17"/>
  <c r="B229" i="17"/>
  <c r="M158" i="25"/>
  <c r="M155" i="25"/>
  <c r="M152" i="25"/>
  <c r="M150" i="25"/>
  <c r="Q61" i="22"/>
  <c r="Q167" i="25"/>
  <c r="Q168" i="25"/>
  <c r="Q169" i="25"/>
  <c r="Q172" i="25"/>
  <c r="Q173" i="25"/>
  <c r="Q176" i="25"/>
  <c r="Q202" i="25"/>
  <c r="I61" i="22"/>
  <c r="I167" i="25"/>
  <c r="I168" i="25"/>
  <c r="I169" i="25"/>
  <c r="I172" i="25"/>
  <c r="I173" i="25"/>
  <c r="I176" i="25"/>
  <c r="I202" i="25"/>
  <c r="Q59" i="22"/>
  <c r="Q134" i="25"/>
  <c r="Q136" i="25"/>
  <c r="Q137" i="25"/>
  <c r="Q138" i="25"/>
  <c r="Q139" i="25"/>
  <c r="Q141" i="25"/>
  <c r="Q180" i="25"/>
  <c r="I59" i="22"/>
  <c r="I134" i="25"/>
  <c r="I136" i="25"/>
  <c r="I137" i="25"/>
  <c r="I138" i="25"/>
  <c r="I139" i="25"/>
  <c r="I141" i="25"/>
  <c r="I180" i="25"/>
  <c r="O123" i="28"/>
  <c r="K123" i="28"/>
  <c r="G123" i="28"/>
  <c r="M95" i="28"/>
  <c r="I95" i="28"/>
  <c r="E95" i="28"/>
  <c r="B151" i="29"/>
  <c r="N119" i="29"/>
  <c r="J119" i="29"/>
  <c r="F119" i="29"/>
  <c r="N116" i="29"/>
  <c r="J116" i="29"/>
  <c r="F116" i="29"/>
  <c r="B116" i="29"/>
  <c r="N113" i="29"/>
  <c r="J113" i="29"/>
  <c r="F113" i="29"/>
  <c r="N112" i="29"/>
  <c r="N107" i="29" s="1"/>
  <c r="J112" i="29"/>
  <c r="F112" i="29"/>
  <c r="F107" i="29" s="1"/>
  <c r="P153" i="29"/>
  <c r="P59" i="26"/>
  <c r="L153" i="29"/>
  <c r="L59" i="26"/>
  <c r="H153" i="29"/>
  <c r="H59" i="26"/>
  <c r="D153" i="29"/>
  <c r="D59" i="26"/>
  <c r="P143" i="29"/>
  <c r="P58" i="26"/>
  <c r="L143" i="29"/>
  <c r="L58" i="26"/>
  <c r="H143" i="29"/>
  <c r="H58" i="26"/>
  <c r="D143" i="29"/>
  <c r="D58" i="26"/>
  <c r="P50" i="9"/>
  <c r="L50" i="9"/>
  <c r="H50" i="9"/>
  <c r="D50" i="9"/>
  <c r="P49" i="9"/>
  <c r="L49" i="9"/>
  <c r="H49" i="9"/>
  <c r="D49" i="9"/>
  <c r="P48" i="9"/>
  <c r="L48" i="9"/>
  <c r="H48" i="9"/>
  <c r="D48" i="9"/>
  <c r="P133" i="29"/>
  <c r="P57" i="26"/>
  <c r="L133" i="29"/>
  <c r="L57" i="26"/>
  <c r="H133" i="29"/>
  <c r="H57" i="26"/>
  <c r="D133" i="29"/>
  <c r="D57" i="26"/>
  <c r="Q36" i="30"/>
  <c r="M36" i="30"/>
  <c r="I36" i="30"/>
  <c r="E36" i="30"/>
  <c r="Q35" i="30"/>
  <c r="M35" i="30"/>
  <c r="I35" i="30"/>
  <c r="E35" i="30"/>
  <c r="O113" i="31"/>
  <c r="O114" i="31"/>
  <c r="O115" i="31"/>
  <c r="O116" i="31"/>
  <c r="O117" i="31"/>
  <c r="O118" i="31"/>
  <c r="O119" i="31"/>
  <c r="O120" i="31"/>
  <c r="O121" i="31"/>
  <c r="O122" i="31"/>
  <c r="O123" i="31"/>
  <c r="K113" i="31"/>
  <c r="K114" i="31"/>
  <c r="K115" i="31"/>
  <c r="K116" i="31"/>
  <c r="K117" i="31"/>
  <c r="K118" i="31"/>
  <c r="K119" i="31"/>
  <c r="K120" i="31"/>
  <c r="K121" i="31"/>
  <c r="K122" i="31"/>
  <c r="K123" i="31"/>
  <c r="G113" i="31"/>
  <c r="G114" i="31"/>
  <c r="G115" i="31"/>
  <c r="G116" i="31"/>
  <c r="G117" i="31"/>
  <c r="G118" i="31"/>
  <c r="G119" i="31"/>
  <c r="G120" i="31"/>
  <c r="G121" i="31"/>
  <c r="G122" i="31"/>
  <c r="G123" i="31"/>
  <c r="C113" i="31"/>
  <c r="C114" i="31"/>
  <c r="C115" i="31"/>
  <c r="C116" i="31"/>
  <c r="C117" i="31"/>
  <c r="C118" i="31"/>
  <c r="C119" i="31"/>
  <c r="C120" i="31"/>
  <c r="C121" i="31"/>
  <c r="C122" i="31"/>
  <c r="C123" i="31"/>
  <c r="P83" i="31"/>
  <c r="B118" i="6"/>
  <c r="B116" i="6"/>
  <c r="N4" i="6"/>
  <c r="J4" i="6"/>
  <c r="F4" i="6"/>
  <c r="B4" i="6"/>
  <c r="J62" i="10"/>
  <c r="B62" i="10"/>
  <c r="N60" i="10"/>
  <c r="J60" i="10"/>
  <c r="F60" i="10"/>
  <c r="B60" i="10"/>
  <c r="N59" i="10"/>
  <c r="J59" i="10"/>
  <c r="F59" i="10"/>
  <c r="B59" i="10"/>
  <c r="B37" i="9"/>
  <c r="Q57" i="10"/>
  <c r="Q61" i="10"/>
  <c r="E57" i="10"/>
  <c r="E61" i="10"/>
  <c r="K154" i="11"/>
  <c r="C154" i="11"/>
  <c r="K153" i="11"/>
  <c r="C153" i="11"/>
  <c r="K152" i="11"/>
  <c r="C152" i="11"/>
  <c r="K151" i="11"/>
  <c r="C151" i="11"/>
  <c r="K150" i="11"/>
  <c r="C150" i="11"/>
  <c r="K149" i="11"/>
  <c r="C149" i="11"/>
  <c r="K148" i="11"/>
  <c r="C148" i="11"/>
  <c r="K147" i="11"/>
  <c r="C147" i="11"/>
  <c r="K146" i="11"/>
  <c r="C146" i="11"/>
  <c r="K143" i="11"/>
  <c r="C143" i="11"/>
  <c r="K142" i="11"/>
  <c r="C142" i="11"/>
  <c r="K141" i="11"/>
  <c r="C141" i="11"/>
  <c r="K140" i="11"/>
  <c r="C140" i="11"/>
  <c r="K139" i="11"/>
  <c r="C139" i="11"/>
  <c r="K138" i="11"/>
  <c r="C138" i="11"/>
  <c r="K137" i="11"/>
  <c r="C137" i="11"/>
  <c r="K136" i="11"/>
  <c r="C136" i="11"/>
  <c r="K135" i="11"/>
  <c r="C135" i="11"/>
  <c r="L138" i="12"/>
  <c r="D138" i="12"/>
  <c r="L137" i="12"/>
  <c r="D137" i="12"/>
  <c r="L136" i="12"/>
  <c r="D136" i="12"/>
  <c r="L135" i="12"/>
  <c r="D135" i="12"/>
  <c r="O154" i="13"/>
  <c r="G154" i="13"/>
  <c r="O153" i="13"/>
  <c r="G153" i="13"/>
  <c r="O151" i="13"/>
  <c r="G151" i="13"/>
  <c r="O150" i="13"/>
  <c r="G150" i="13"/>
  <c r="O143" i="13"/>
  <c r="G143" i="13"/>
  <c r="O142" i="13"/>
  <c r="G142" i="13"/>
  <c r="O141" i="13"/>
  <c r="G141" i="13"/>
  <c r="O140" i="13"/>
  <c r="G140" i="13"/>
  <c r="O139" i="13"/>
  <c r="G139" i="13"/>
  <c r="O130" i="13"/>
  <c r="G130" i="13"/>
  <c r="O113" i="13"/>
  <c r="G113" i="13"/>
  <c r="P120" i="13"/>
  <c r="P121" i="13"/>
  <c r="P123" i="13"/>
  <c r="P124" i="13"/>
  <c r="P126" i="13"/>
  <c r="P127" i="13"/>
  <c r="P128" i="13"/>
  <c r="P130" i="13"/>
  <c r="P145" i="13"/>
  <c r="L120" i="13"/>
  <c r="L121" i="13"/>
  <c r="L123" i="13"/>
  <c r="L124" i="13"/>
  <c r="L126" i="13"/>
  <c r="L127" i="13"/>
  <c r="L128" i="13"/>
  <c r="L130" i="13"/>
  <c r="L145" i="13"/>
  <c r="H120" i="13"/>
  <c r="H121" i="13"/>
  <c r="H123" i="13"/>
  <c r="H124" i="13"/>
  <c r="H126" i="13"/>
  <c r="H127" i="13"/>
  <c r="H128" i="13"/>
  <c r="H130" i="13"/>
  <c r="H145" i="13"/>
  <c r="D120" i="13"/>
  <c r="D121" i="13"/>
  <c r="D123" i="13"/>
  <c r="D124" i="13"/>
  <c r="D126" i="13"/>
  <c r="D127" i="13"/>
  <c r="D128" i="13"/>
  <c r="D130" i="13"/>
  <c r="D145" i="13"/>
  <c r="P103" i="13"/>
  <c r="P104" i="13"/>
  <c r="P105" i="13"/>
  <c r="P106" i="13"/>
  <c r="P107" i="13"/>
  <c r="P109" i="13"/>
  <c r="P110" i="13"/>
  <c r="P111" i="13"/>
  <c r="P113" i="13"/>
  <c r="P134" i="13"/>
  <c r="L103" i="13"/>
  <c r="L104" i="13"/>
  <c r="L105" i="13"/>
  <c r="L106" i="13"/>
  <c r="L107" i="13"/>
  <c r="L109" i="13"/>
  <c r="L110" i="13"/>
  <c r="L111" i="13"/>
  <c r="L113" i="13"/>
  <c r="L134" i="13"/>
  <c r="H103" i="13"/>
  <c r="H104" i="13"/>
  <c r="H105" i="13"/>
  <c r="H106" i="13"/>
  <c r="H107" i="13"/>
  <c r="H109" i="13"/>
  <c r="H110" i="13"/>
  <c r="H111" i="13"/>
  <c r="H113" i="13"/>
  <c r="H134" i="13"/>
  <c r="D103" i="13"/>
  <c r="D104" i="13"/>
  <c r="D105" i="13"/>
  <c r="D106" i="13"/>
  <c r="D107" i="13"/>
  <c r="D109" i="13"/>
  <c r="D110" i="13"/>
  <c r="D111" i="13"/>
  <c r="D113" i="13"/>
  <c r="D134" i="13"/>
  <c r="O257" i="15"/>
  <c r="G257" i="15"/>
  <c r="O256" i="15"/>
  <c r="G256" i="15"/>
  <c r="O255" i="15"/>
  <c r="G255" i="15"/>
  <c r="O254" i="15"/>
  <c r="G254" i="15"/>
  <c r="O253" i="15"/>
  <c r="G253" i="15"/>
  <c r="O252" i="15"/>
  <c r="G252" i="15"/>
  <c r="O251" i="15"/>
  <c r="G251" i="15"/>
  <c r="O250" i="15"/>
  <c r="G250" i="15"/>
  <c r="O247" i="15"/>
  <c r="G247" i="15"/>
  <c r="O246" i="15"/>
  <c r="G246" i="15"/>
  <c r="O245" i="15"/>
  <c r="G245" i="15"/>
  <c r="O244" i="15"/>
  <c r="G244" i="15"/>
  <c r="O243" i="15"/>
  <c r="G243" i="15"/>
  <c r="O242" i="15"/>
  <c r="G242" i="15"/>
  <c r="O241" i="15"/>
  <c r="G241" i="15"/>
  <c r="O240" i="15"/>
  <c r="G240" i="15"/>
  <c r="O237" i="15"/>
  <c r="G237" i="15"/>
  <c r="O236" i="15"/>
  <c r="G236" i="15"/>
  <c r="O235" i="15"/>
  <c r="G235" i="15"/>
  <c r="O234" i="15"/>
  <c r="G234" i="15"/>
  <c r="O227" i="15"/>
  <c r="G227" i="15"/>
  <c r="O226" i="15"/>
  <c r="G226" i="15"/>
  <c r="O225" i="15"/>
  <c r="G225" i="15"/>
  <c r="K234" i="16"/>
  <c r="K227" i="16"/>
  <c r="K226" i="16"/>
  <c r="K225" i="16"/>
  <c r="K220" i="16"/>
  <c r="Q205" i="17"/>
  <c r="Q206" i="17"/>
  <c r="Q207" i="17"/>
  <c r="Q209" i="17"/>
  <c r="Q210" i="17"/>
  <c r="Q212" i="17"/>
  <c r="Q213" i="17"/>
  <c r="Q214" i="17"/>
  <c r="Q216" i="17"/>
  <c r="Q249" i="17"/>
  <c r="Q77" i="14"/>
  <c r="M205" i="17"/>
  <c r="M206" i="17"/>
  <c r="M207" i="17"/>
  <c r="M209" i="17"/>
  <c r="M210" i="17"/>
  <c r="M212" i="17"/>
  <c r="M213" i="17"/>
  <c r="M214" i="17"/>
  <c r="M216" i="17"/>
  <c r="M249" i="17"/>
  <c r="M77" i="14"/>
  <c r="I205" i="17"/>
  <c r="I206" i="17"/>
  <c r="I207" i="17"/>
  <c r="I209" i="17"/>
  <c r="I210" i="17"/>
  <c r="I212" i="17"/>
  <c r="I213" i="17"/>
  <c r="I214" i="17"/>
  <c r="I216" i="17"/>
  <c r="I249" i="17"/>
  <c r="I77" i="14"/>
  <c r="E209" i="17"/>
  <c r="E210" i="17"/>
  <c r="E212" i="17"/>
  <c r="E213" i="17"/>
  <c r="E214" i="17"/>
  <c r="E216" i="17"/>
  <c r="E249" i="17"/>
  <c r="E77" i="14"/>
  <c r="Q172" i="17"/>
  <c r="Q174" i="17"/>
  <c r="Q175" i="17"/>
  <c r="Q177" i="17"/>
  <c r="Q178" i="17"/>
  <c r="Q179" i="17"/>
  <c r="Q181" i="17"/>
  <c r="Q229" i="17"/>
  <c r="Q75" i="14"/>
  <c r="Q74" i="14" s="1"/>
  <c r="M172" i="17"/>
  <c r="M174" i="17"/>
  <c r="M175" i="17"/>
  <c r="M177" i="17"/>
  <c r="M178" i="17"/>
  <c r="M179" i="17"/>
  <c r="M181" i="17"/>
  <c r="M229" i="17"/>
  <c r="M75" i="14"/>
  <c r="M74" i="14" s="1"/>
  <c r="I172" i="17"/>
  <c r="I174" i="17"/>
  <c r="I175" i="17"/>
  <c r="I177" i="17"/>
  <c r="I178" i="17"/>
  <c r="I179" i="17"/>
  <c r="I181" i="17"/>
  <c r="I229" i="17"/>
  <c r="I75" i="14"/>
  <c r="I74" i="14" s="1"/>
  <c r="E172" i="17"/>
  <c r="E174" i="17"/>
  <c r="E175" i="17"/>
  <c r="E177" i="17"/>
  <c r="E178" i="17"/>
  <c r="E179" i="17"/>
  <c r="E181" i="17"/>
  <c r="E229" i="17"/>
  <c r="E75" i="14"/>
  <c r="E74" i="14" s="1"/>
  <c r="N180" i="21"/>
  <c r="N181" i="21"/>
  <c r="N182" i="21"/>
  <c r="N184" i="21"/>
  <c r="N185" i="21"/>
  <c r="N187" i="21"/>
  <c r="N188" i="21"/>
  <c r="N189" i="21"/>
  <c r="N192" i="21"/>
  <c r="N226" i="21"/>
  <c r="N80" i="18"/>
  <c r="N109" i="6" s="1"/>
  <c r="J180" i="21"/>
  <c r="J181" i="21"/>
  <c r="J182" i="21"/>
  <c r="J184" i="21"/>
  <c r="J185" i="21"/>
  <c r="J187" i="21"/>
  <c r="J188" i="21"/>
  <c r="J189" i="21"/>
  <c r="J192" i="21"/>
  <c r="J226" i="21"/>
  <c r="J80" i="18"/>
  <c r="J109" i="6" s="1"/>
  <c r="F180" i="21"/>
  <c r="F181" i="21"/>
  <c r="F182" i="21"/>
  <c r="F184" i="21"/>
  <c r="F185" i="21"/>
  <c r="F187" i="21"/>
  <c r="F188" i="21"/>
  <c r="F189" i="21"/>
  <c r="F192" i="21"/>
  <c r="F226" i="21"/>
  <c r="F80" i="18"/>
  <c r="F109" i="6" s="1"/>
  <c r="B180" i="21"/>
  <c r="B181" i="21"/>
  <c r="B182" i="21"/>
  <c r="B184" i="21"/>
  <c r="B185" i="21"/>
  <c r="B187" i="21"/>
  <c r="B188" i="21"/>
  <c r="B189" i="21"/>
  <c r="B192" i="21"/>
  <c r="B226" i="21"/>
  <c r="B80" i="18"/>
  <c r="B109" i="6" s="1"/>
  <c r="N162" i="21"/>
  <c r="N164" i="21"/>
  <c r="N165" i="21"/>
  <c r="N166" i="21"/>
  <c r="N168" i="21"/>
  <c r="N169" i="21"/>
  <c r="N170" i="21"/>
  <c r="N173" i="21"/>
  <c r="N214" i="21"/>
  <c r="N79" i="18"/>
  <c r="J162" i="21"/>
  <c r="J164" i="21"/>
  <c r="J165" i="21"/>
  <c r="J166" i="21"/>
  <c r="J168" i="21"/>
  <c r="J169" i="21"/>
  <c r="J170" i="21"/>
  <c r="J173" i="21"/>
  <c r="J214" i="21"/>
  <c r="J79" i="18"/>
  <c r="F162" i="21"/>
  <c r="F164" i="21"/>
  <c r="F165" i="21"/>
  <c r="F166" i="21"/>
  <c r="F168" i="21"/>
  <c r="F169" i="21"/>
  <c r="F170" i="21"/>
  <c r="F173" i="21"/>
  <c r="F214" i="21"/>
  <c r="F79" i="18"/>
  <c r="B162" i="21"/>
  <c r="B164" i="21"/>
  <c r="B165" i="21"/>
  <c r="B166" i="21"/>
  <c r="B168" i="21"/>
  <c r="B169" i="21"/>
  <c r="B170" i="21"/>
  <c r="B173" i="21"/>
  <c r="B214" i="21"/>
  <c r="B79" i="18"/>
  <c r="E76" i="22"/>
  <c r="E167" i="6" s="1"/>
  <c r="K107" i="28"/>
  <c r="Q153" i="28"/>
  <c r="Q72" i="26"/>
  <c r="M153" i="28"/>
  <c r="M72" i="26"/>
  <c r="I153" i="28"/>
  <c r="I72" i="26"/>
  <c r="E153" i="28"/>
  <c r="E72" i="26"/>
  <c r="M71" i="26"/>
  <c r="M143" i="28"/>
  <c r="I71" i="26"/>
  <c r="I143" i="28"/>
  <c r="E71" i="26"/>
  <c r="E143" i="28"/>
  <c r="M70" i="26"/>
  <c r="M133" i="28"/>
  <c r="I70" i="26"/>
  <c r="I133" i="28"/>
  <c r="E70" i="26"/>
  <c r="E133" i="28"/>
  <c r="B140" i="29"/>
  <c r="N139" i="29"/>
  <c r="J139" i="29"/>
  <c r="F139" i="29"/>
  <c r="B139" i="29"/>
  <c r="P128" i="29"/>
  <c r="P123" i="29" s="1"/>
  <c r="L128" i="29"/>
  <c r="H128" i="29"/>
  <c r="D128" i="29"/>
  <c r="N102" i="29"/>
  <c r="J102" i="29"/>
  <c r="F102" i="29"/>
  <c r="N101" i="29"/>
  <c r="J101" i="29"/>
  <c r="F101" i="29"/>
  <c r="B101" i="29"/>
  <c r="N100" i="29"/>
  <c r="J100" i="29"/>
  <c r="F100" i="29"/>
  <c r="N99" i="29"/>
  <c r="J99" i="29"/>
  <c r="F99" i="29"/>
  <c r="B99" i="29"/>
  <c r="N98" i="29"/>
  <c r="J98" i="29"/>
  <c r="F98" i="29"/>
  <c r="B98" i="29"/>
  <c r="N97" i="29"/>
  <c r="J97" i="29"/>
  <c r="F97" i="29"/>
  <c r="B97" i="29"/>
  <c r="N96" i="29"/>
  <c r="J96" i="29"/>
  <c r="F96" i="29"/>
  <c r="B96" i="29"/>
  <c r="P123" i="32"/>
  <c r="P123" i="31"/>
  <c r="L123" i="32"/>
  <c r="L123" i="31"/>
  <c r="H123" i="32"/>
  <c r="H123" i="31"/>
  <c r="D123" i="32"/>
  <c r="D123" i="31"/>
  <c r="P122" i="32"/>
  <c r="P122" i="31"/>
  <c r="L122" i="32"/>
  <c r="L122" i="31"/>
  <c r="H122" i="32"/>
  <c r="H122" i="31"/>
  <c r="D122" i="32"/>
  <c r="D122" i="31"/>
  <c r="P121" i="32"/>
  <c r="P121" i="31"/>
  <c r="L121" i="32"/>
  <c r="L121" i="31"/>
  <c r="H121" i="32"/>
  <c r="H121" i="31"/>
  <c r="D121" i="32"/>
  <c r="D121" i="31"/>
  <c r="P120" i="32"/>
  <c r="P120" i="31"/>
  <c r="L120" i="32"/>
  <c r="L120" i="31"/>
  <c r="H120" i="32"/>
  <c r="H120" i="31"/>
  <c r="D120" i="32"/>
  <c r="D120" i="31"/>
  <c r="P119" i="32"/>
  <c r="P119" i="31"/>
  <c r="L119" i="32"/>
  <c r="L119" i="31"/>
  <c r="H119" i="32"/>
  <c r="H119" i="31"/>
  <c r="D119" i="32"/>
  <c r="D119" i="31"/>
  <c r="P118" i="32"/>
  <c r="P118" i="31"/>
  <c r="L118" i="32"/>
  <c r="L118" i="31"/>
  <c r="H118" i="32"/>
  <c r="H118" i="31"/>
  <c r="D118" i="32"/>
  <c r="D118" i="31"/>
  <c r="P117" i="32"/>
  <c r="P117" i="31"/>
  <c r="L117" i="32"/>
  <c r="L117" i="31"/>
  <c r="H117" i="32"/>
  <c r="H117" i="31"/>
  <c r="D117" i="32"/>
  <c r="D117" i="31"/>
  <c r="P116" i="32"/>
  <c r="P116" i="31"/>
  <c r="L116" i="32"/>
  <c r="L116" i="31"/>
  <c r="H116" i="32"/>
  <c r="H116" i="31"/>
  <c r="D116" i="32"/>
  <c r="D116" i="31"/>
  <c r="P115" i="32"/>
  <c r="P115" i="31"/>
  <c r="L115" i="32"/>
  <c r="L115" i="31"/>
  <c r="H115" i="32"/>
  <c r="H115" i="31"/>
  <c r="D115" i="32"/>
  <c r="D115" i="31"/>
  <c r="P114" i="32"/>
  <c r="P114" i="31"/>
  <c r="L114" i="32"/>
  <c r="L114" i="31"/>
  <c r="H114" i="32"/>
  <c r="H114" i="31"/>
  <c r="D114" i="32"/>
  <c r="D114" i="31"/>
  <c r="P113" i="32"/>
  <c r="P113" i="31"/>
  <c r="L113" i="32"/>
  <c r="L113" i="31"/>
  <c r="H113" i="32"/>
  <c r="H113" i="31"/>
  <c r="D113" i="32"/>
  <c r="D113" i="31"/>
  <c r="I83" i="32"/>
  <c r="J119" i="33"/>
  <c r="J234" i="17"/>
  <c r="B234" i="17"/>
  <c r="J227" i="17"/>
  <c r="B227" i="17"/>
  <c r="J226" i="17"/>
  <c r="B226" i="17"/>
  <c r="J225" i="17"/>
  <c r="B225" i="17"/>
  <c r="J220" i="17"/>
  <c r="B220" i="17"/>
  <c r="N92" i="18"/>
  <c r="J92" i="18"/>
  <c r="F92" i="18"/>
  <c r="F102" i="18"/>
  <c r="F165" i="6" s="1"/>
  <c r="B92" i="18"/>
  <c r="B102" i="18"/>
  <c r="B165" i="6" s="1"/>
  <c r="N91" i="18"/>
  <c r="J91" i="18"/>
  <c r="F91" i="18"/>
  <c r="B91" i="18"/>
  <c r="N90" i="18"/>
  <c r="J90" i="18"/>
  <c r="F90" i="18"/>
  <c r="B90" i="18"/>
  <c r="J51" i="18"/>
  <c r="B51" i="18"/>
  <c r="P238" i="19"/>
  <c r="P239" i="19"/>
  <c r="P240" i="19"/>
  <c r="P241" i="19"/>
  <c r="P242" i="19"/>
  <c r="P243" i="19"/>
  <c r="P244" i="19"/>
  <c r="P245" i="19"/>
  <c r="P246" i="19"/>
  <c r="L238" i="19"/>
  <c r="L239" i="19"/>
  <c r="L240" i="19"/>
  <c r="L241" i="19"/>
  <c r="L242" i="19"/>
  <c r="L243" i="19"/>
  <c r="L244" i="19"/>
  <c r="L245" i="19"/>
  <c r="L246" i="19"/>
  <c r="H238" i="19"/>
  <c r="H239" i="19"/>
  <c r="H240" i="19"/>
  <c r="H241" i="19"/>
  <c r="H242" i="19"/>
  <c r="H243" i="19"/>
  <c r="H244" i="19"/>
  <c r="H245" i="19"/>
  <c r="H246" i="19"/>
  <c r="D238" i="19"/>
  <c r="D239" i="19"/>
  <c r="D240" i="19"/>
  <c r="D241" i="19"/>
  <c r="D242" i="19"/>
  <c r="D243" i="19"/>
  <c r="D244" i="19"/>
  <c r="D245" i="19"/>
  <c r="D246" i="19"/>
  <c r="P227" i="19"/>
  <c r="P228" i="19"/>
  <c r="P229" i="19"/>
  <c r="P230" i="19"/>
  <c r="P231" i="19"/>
  <c r="P232" i="19"/>
  <c r="P233" i="19"/>
  <c r="P234" i="19"/>
  <c r="P235" i="19"/>
  <c r="L227" i="19"/>
  <c r="L228" i="19"/>
  <c r="L229" i="19"/>
  <c r="L230" i="19"/>
  <c r="L231" i="19"/>
  <c r="L232" i="19"/>
  <c r="L233" i="19"/>
  <c r="L234" i="19"/>
  <c r="L235" i="19"/>
  <c r="H227" i="19"/>
  <c r="H228" i="19"/>
  <c r="H229" i="19"/>
  <c r="H230" i="19"/>
  <c r="H231" i="19"/>
  <c r="H232" i="19"/>
  <c r="H233" i="19"/>
  <c r="H234" i="19"/>
  <c r="H235" i="19"/>
  <c r="D227" i="19"/>
  <c r="D228" i="19"/>
  <c r="D229" i="19"/>
  <c r="D230" i="19"/>
  <c r="D231" i="19"/>
  <c r="D232" i="19"/>
  <c r="D233" i="19"/>
  <c r="D234" i="19"/>
  <c r="D235" i="19"/>
  <c r="P89" i="18"/>
  <c r="P215" i="19"/>
  <c r="P216" i="19"/>
  <c r="P217" i="19"/>
  <c r="P218" i="19"/>
  <c r="P219" i="19"/>
  <c r="P220" i="19"/>
  <c r="P221" i="19"/>
  <c r="P222" i="19"/>
  <c r="P223" i="19"/>
  <c r="P224" i="19"/>
  <c r="L89" i="18"/>
  <c r="L215" i="19"/>
  <c r="L216" i="19"/>
  <c r="L217" i="19"/>
  <c r="L218" i="19"/>
  <c r="L219" i="19"/>
  <c r="L220" i="19"/>
  <c r="L221" i="19"/>
  <c r="L222" i="19"/>
  <c r="L223" i="19"/>
  <c r="L224" i="19"/>
  <c r="H89" i="18"/>
  <c r="H215" i="19"/>
  <c r="H216" i="19"/>
  <c r="H217" i="19"/>
  <c r="H218" i="19"/>
  <c r="H219" i="19"/>
  <c r="H220" i="19"/>
  <c r="H221" i="19"/>
  <c r="H222" i="19"/>
  <c r="H223" i="19"/>
  <c r="H224" i="19"/>
  <c r="D89" i="18"/>
  <c r="D215" i="19"/>
  <c r="D216" i="19"/>
  <c r="D217" i="19"/>
  <c r="D218" i="19"/>
  <c r="D219" i="19"/>
  <c r="D220" i="19"/>
  <c r="D221" i="19"/>
  <c r="D222" i="19"/>
  <c r="D223" i="19"/>
  <c r="D224" i="19"/>
  <c r="P86" i="18"/>
  <c r="L86" i="18"/>
  <c r="H86" i="18"/>
  <c r="D86" i="18"/>
  <c r="P85" i="18"/>
  <c r="L85" i="18"/>
  <c r="H85" i="18"/>
  <c r="D85" i="18"/>
  <c r="P84" i="18"/>
  <c r="L84" i="18"/>
  <c r="H84" i="18"/>
  <c r="D84" i="18"/>
  <c r="Q214" i="20"/>
  <c r="M214" i="20"/>
  <c r="I214" i="20"/>
  <c r="E214" i="20"/>
  <c r="N98" i="18"/>
  <c r="J98" i="18"/>
  <c r="F98" i="18"/>
  <c r="B98" i="18"/>
  <c r="N97" i="18"/>
  <c r="J97" i="18"/>
  <c r="F97" i="18"/>
  <c r="B97" i="18"/>
  <c r="N95" i="18"/>
  <c r="J95" i="18"/>
  <c r="F95" i="18"/>
  <c r="B95" i="18"/>
  <c r="N96" i="18"/>
  <c r="J96" i="18"/>
  <c r="F96" i="18"/>
  <c r="B96" i="18"/>
  <c r="M245" i="21"/>
  <c r="E245" i="21"/>
  <c r="M244" i="21"/>
  <c r="E244" i="21"/>
  <c r="M243" i="21"/>
  <c r="E243" i="21"/>
  <c r="M242" i="21"/>
  <c r="E242" i="21"/>
  <c r="M237" i="21"/>
  <c r="E237" i="21"/>
  <c r="M234" i="21"/>
  <c r="E234" i="21"/>
  <c r="M233" i="21"/>
  <c r="E233" i="21"/>
  <c r="M232" i="21"/>
  <c r="E232" i="21"/>
  <c r="M231" i="21"/>
  <c r="E231" i="21"/>
  <c r="M223" i="21"/>
  <c r="E223" i="21"/>
  <c r="M222" i="21"/>
  <c r="E222" i="21"/>
  <c r="M221" i="21"/>
  <c r="E221" i="21"/>
  <c r="M219" i="21"/>
  <c r="E219" i="21"/>
  <c r="N203" i="23"/>
  <c r="N204" i="23"/>
  <c r="N205" i="23"/>
  <c r="N206" i="23"/>
  <c r="N207" i="23"/>
  <c r="N208" i="23"/>
  <c r="N209" i="23"/>
  <c r="N210" i="23"/>
  <c r="N211" i="23"/>
  <c r="J203" i="23"/>
  <c r="J204" i="23"/>
  <c r="J205" i="23"/>
  <c r="J206" i="23"/>
  <c r="J207" i="23"/>
  <c r="J208" i="23"/>
  <c r="J209" i="23"/>
  <c r="J210" i="23"/>
  <c r="J211" i="23"/>
  <c r="F203" i="23"/>
  <c r="F204" i="23"/>
  <c r="F205" i="23"/>
  <c r="F206" i="23"/>
  <c r="F207" i="23"/>
  <c r="F208" i="23"/>
  <c r="F209" i="23"/>
  <c r="F210" i="23"/>
  <c r="F211" i="23"/>
  <c r="B203" i="23"/>
  <c r="B204" i="23"/>
  <c r="B205" i="23"/>
  <c r="B206" i="23"/>
  <c r="B207" i="23"/>
  <c r="B208" i="23"/>
  <c r="B209" i="23"/>
  <c r="B210" i="23"/>
  <c r="B211" i="23"/>
  <c r="N192" i="23"/>
  <c r="N193" i="23"/>
  <c r="N194" i="23"/>
  <c r="N195" i="23"/>
  <c r="N196" i="23"/>
  <c r="N197" i="23"/>
  <c r="N198" i="23"/>
  <c r="N199" i="23"/>
  <c r="N200" i="23"/>
  <c r="J192" i="23"/>
  <c r="J193" i="23"/>
  <c r="J194" i="23"/>
  <c r="J195" i="23"/>
  <c r="J196" i="23"/>
  <c r="J197" i="23"/>
  <c r="J198" i="23"/>
  <c r="J199" i="23"/>
  <c r="J200" i="23"/>
  <c r="F192" i="23"/>
  <c r="F193" i="23"/>
  <c r="F194" i="23"/>
  <c r="F195" i="23"/>
  <c r="F196" i="23"/>
  <c r="F197" i="23"/>
  <c r="F198" i="23"/>
  <c r="F199" i="23"/>
  <c r="F200" i="23"/>
  <c r="B192" i="23"/>
  <c r="B193" i="23"/>
  <c r="B194" i="23"/>
  <c r="B195" i="23"/>
  <c r="B196" i="23"/>
  <c r="B197" i="23"/>
  <c r="B198" i="23"/>
  <c r="B199" i="23"/>
  <c r="B200" i="23"/>
  <c r="N181" i="23"/>
  <c r="N182" i="23"/>
  <c r="N183" i="23"/>
  <c r="N184" i="23"/>
  <c r="N185" i="23"/>
  <c r="N186" i="23"/>
  <c r="N187" i="23"/>
  <c r="N188" i="23"/>
  <c r="N189" i="23"/>
  <c r="J181" i="23"/>
  <c r="J182" i="23"/>
  <c r="J183" i="23"/>
  <c r="J184" i="23"/>
  <c r="J185" i="23"/>
  <c r="J186" i="23"/>
  <c r="J187" i="23"/>
  <c r="J188" i="23"/>
  <c r="J189" i="23"/>
  <c r="F181" i="23"/>
  <c r="F182" i="23"/>
  <c r="F183" i="23"/>
  <c r="F184" i="23"/>
  <c r="F185" i="23"/>
  <c r="F186" i="23"/>
  <c r="F187" i="23"/>
  <c r="F188" i="23"/>
  <c r="F189" i="23"/>
  <c r="B181" i="23"/>
  <c r="B182" i="23"/>
  <c r="B183" i="23"/>
  <c r="B184" i="23"/>
  <c r="B185" i="23"/>
  <c r="B186" i="23"/>
  <c r="B187" i="23"/>
  <c r="B188" i="23"/>
  <c r="B189" i="23"/>
  <c r="P162" i="24"/>
  <c r="L162" i="24"/>
  <c r="L143" i="24"/>
  <c r="P129" i="24"/>
  <c r="L129" i="24"/>
  <c r="Q210" i="25"/>
  <c r="Q208" i="25"/>
  <c r="Q207" i="25"/>
  <c r="Q200" i="25"/>
  <c r="Q199" i="25"/>
  <c r="Q198" i="25"/>
  <c r="Q196" i="25"/>
  <c r="Q188" i="25"/>
  <c r="Q187" i="25"/>
  <c r="Q185" i="25"/>
  <c r="P154" i="27"/>
  <c r="P155" i="27"/>
  <c r="P156" i="27"/>
  <c r="P157" i="27"/>
  <c r="P158" i="27"/>
  <c r="P159" i="27"/>
  <c r="P72" i="26"/>
  <c r="L154" i="27"/>
  <c r="L155" i="27"/>
  <c r="L156" i="27"/>
  <c r="L157" i="27"/>
  <c r="L158" i="27"/>
  <c r="L159" i="27"/>
  <c r="L72" i="26"/>
  <c r="L64" i="26"/>
  <c r="H154" i="27"/>
  <c r="H155" i="27"/>
  <c r="H156" i="27"/>
  <c r="H157" i="27"/>
  <c r="H158" i="27"/>
  <c r="H159" i="27"/>
  <c r="H72" i="26"/>
  <c r="D154" i="27"/>
  <c r="D155" i="27"/>
  <c r="D156" i="27"/>
  <c r="D157" i="27"/>
  <c r="D158" i="27"/>
  <c r="D159" i="27"/>
  <c r="D64" i="26"/>
  <c r="D72" i="26"/>
  <c r="P144" i="27"/>
  <c r="P145" i="27"/>
  <c r="P146" i="27"/>
  <c r="P147" i="27"/>
  <c r="P148" i="27"/>
  <c r="P149" i="27"/>
  <c r="P150" i="27"/>
  <c r="P151" i="27"/>
  <c r="P71" i="26"/>
  <c r="L144" i="27"/>
  <c r="L145" i="27"/>
  <c r="L146" i="27"/>
  <c r="L147" i="27"/>
  <c r="L148" i="27"/>
  <c r="L149" i="27"/>
  <c r="L150" i="27"/>
  <c r="L151" i="27"/>
  <c r="L71" i="26"/>
  <c r="L63" i="26"/>
  <c r="H144" i="27"/>
  <c r="H145" i="27"/>
  <c r="H146" i="27"/>
  <c r="H147" i="27"/>
  <c r="H148" i="27"/>
  <c r="H149" i="27"/>
  <c r="H150" i="27"/>
  <c r="H151" i="27"/>
  <c r="H71" i="26"/>
  <c r="D144" i="27"/>
  <c r="D145" i="27"/>
  <c r="D146" i="27"/>
  <c r="D147" i="27"/>
  <c r="D148" i="27"/>
  <c r="D149" i="27"/>
  <c r="D150" i="27"/>
  <c r="D151" i="27"/>
  <c r="D63" i="26"/>
  <c r="D71" i="26"/>
  <c r="P134" i="27"/>
  <c r="P135" i="27"/>
  <c r="P136" i="27"/>
  <c r="P137" i="27"/>
  <c r="P138" i="27"/>
  <c r="P139" i="27"/>
  <c r="P140" i="27"/>
  <c r="P141" i="27"/>
  <c r="P70" i="26"/>
  <c r="L134" i="27"/>
  <c r="L135" i="27"/>
  <c r="L136" i="27"/>
  <c r="L137" i="27"/>
  <c r="L138" i="27"/>
  <c r="L139" i="27"/>
  <c r="L140" i="27"/>
  <c r="L141" i="27"/>
  <c r="L70" i="26"/>
  <c r="L62" i="26"/>
  <c r="H134" i="27"/>
  <c r="H135" i="27"/>
  <c r="H136" i="27"/>
  <c r="H137" i="27"/>
  <c r="H138" i="27"/>
  <c r="H139" i="27"/>
  <c r="H140" i="27"/>
  <c r="H141" i="27"/>
  <c r="H70" i="26"/>
  <c r="D134" i="27"/>
  <c r="D135" i="27"/>
  <c r="D136" i="27"/>
  <c r="D137" i="27"/>
  <c r="D138" i="27"/>
  <c r="D139" i="27"/>
  <c r="D140" i="27"/>
  <c r="D141" i="27"/>
  <c r="D62" i="26"/>
  <c r="D70" i="26"/>
  <c r="Q37" i="34"/>
  <c r="Q175" i="6" s="1"/>
  <c r="M37" i="34"/>
  <c r="M175" i="6" s="1"/>
  <c r="I37" i="34"/>
  <c r="I175" i="6" s="1"/>
  <c r="E37" i="34"/>
  <c r="E175" i="6" s="1"/>
  <c r="O72" i="35"/>
  <c r="O73" i="35"/>
  <c r="O74" i="35"/>
  <c r="O75" i="35"/>
  <c r="O76" i="35"/>
  <c r="O77" i="35"/>
  <c r="O78" i="35"/>
  <c r="O79" i="35"/>
  <c r="O80" i="35"/>
  <c r="O81" i="35"/>
  <c r="O82" i="35"/>
  <c r="O36" i="34"/>
  <c r="K72" i="35"/>
  <c r="K73" i="35"/>
  <c r="K74" i="35"/>
  <c r="K75" i="35"/>
  <c r="K76" i="35"/>
  <c r="K77" i="35"/>
  <c r="K78" i="35"/>
  <c r="K79" i="35"/>
  <c r="K80" i="35"/>
  <c r="K81" i="35"/>
  <c r="K82" i="35"/>
  <c r="K36" i="34"/>
  <c r="G72" i="35"/>
  <c r="G73" i="35"/>
  <c r="G74" i="35"/>
  <c r="G75" i="35"/>
  <c r="G76" i="35"/>
  <c r="G77" i="35"/>
  <c r="G78" i="35"/>
  <c r="G79" i="35"/>
  <c r="G80" i="35"/>
  <c r="G81" i="35"/>
  <c r="G82" i="35"/>
  <c r="G36" i="34"/>
  <c r="C72" i="35"/>
  <c r="C73" i="35"/>
  <c r="C74" i="35"/>
  <c r="C75" i="35"/>
  <c r="C76" i="35"/>
  <c r="C77" i="35"/>
  <c r="C78" i="35"/>
  <c r="C79" i="35"/>
  <c r="C80" i="35"/>
  <c r="C81" i="35"/>
  <c r="C82" i="35"/>
  <c r="C36" i="34"/>
  <c r="J67" i="36"/>
  <c r="J82" i="36"/>
  <c r="F82" i="36"/>
  <c r="F67" i="36"/>
  <c r="N66" i="36"/>
  <c r="N81" i="36"/>
  <c r="F81" i="36"/>
  <c r="F66" i="36"/>
  <c r="B66" i="36"/>
  <c r="B81" i="36"/>
  <c r="J65" i="36"/>
  <c r="J80" i="36"/>
  <c r="F80" i="36"/>
  <c r="F65" i="36"/>
  <c r="N62" i="36"/>
  <c r="N79" i="36"/>
  <c r="F79" i="36"/>
  <c r="F62" i="36"/>
  <c r="B62" i="36"/>
  <c r="B79" i="36"/>
  <c r="J59" i="36"/>
  <c r="J78" i="36"/>
  <c r="F78" i="36"/>
  <c r="F59" i="36"/>
  <c r="N56" i="36"/>
  <c r="N77" i="36"/>
  <c r="F77" i="36"/>
  <c r="F56" i="36"/>
  <c r="B56" i="36"/>
  <c r="B77" i="36"/>
  <c r="J55" i="36"/>
  <c r="J76" i="36"/>
  <c r="F76" i="36"/>
  <c r="F55" i="36"/>
  <c r="N54" i="36"/>
  <c r="N75" i="36"/>
  <c r="F75" i="36"/>
  <c r="F54" i="36"/>
  <c r="B54" i="36"/>
  <c r="B75" i="36"/>
  <c r="J53" i="36"/>
  <c r="J74" i="36"/>
  <c r="F74" i="36"/>
  <c r="F53" i="36"/>
  <c r="N52" i="36"/>
  <c r="N73" i="36"/>
  <c r="F73" i="36"/>
  <c r="F52" i="36"/>
  <c r="B52" i="36"/>
  <c r="B73" i="36"/>
  <c r="J51" i="36"/>
  <c r="J72" i="36"/>
  <c r="F72" i="36"/>
  <c r="F51" i="36"/>
  <c r="N36" i="34"/>
  <c r="N71" i="36"/>
  <c r="F36" i="34"/>
  <c r="F71" i="36"/>
  <c r="B36" i="34"/>
  <c r="B71" i="36"/>
  <c r="O50" i="37"/>
  <c r="G50" i="37"/>
  <c r="O67" i="39"/>
  <c r="O82" i="40"/>
  <c r="O82" i="39"/>
  <c r="K67" i="39"/>
  <c r="K82" i="40"/>
  <c r="K82" i="39"/>
  <c r="G67" i="39"/>
  <c r="G82" i="40"/>
  <c r="G82" i="39"/>
  <c r="C67" i="39"/>
  <c r="C82" i="40"/>
  <c r="C82" i="39"/>
  <c r="O66" i="39"/>
  <c r="O81" i="40"/>
  <c r="O81" i="39"/>
  <c r="K66" i="39"/>
  <c r="K81" i="40"/>
  <c r="K81" i="39"/>
  <c r="G66" i="39"/>
  <c r="G81" i="40"/>
  <c r="G81" i="39"/>
  <c r="C66" i="39"/>
  <c r="C81" i="40"/>
  <c r="C81" i="39"/>
  <c r="O80" i="41"/>
  <c r="O65" i="39"/>
  <c r="O80" i="39"/>
  <c r="K80" i="41"/>
  <c r="K65" i="39"/>
  <c r="K80" i="39"/>
  <c r="K80" i="40"/>
  <c r="G80" i="41"/>
  <c r="G65" i="39"/>
  <c r="G80" i="39"/>
  <c r="G80" i="40"/>
  <c r="C80" i="41"/>
  <c r="C65" i="39"/>
  <c r="C80" i="40"/>
  <c r="C80" i="39"/>
  <c r="O79" i="41"/>
  <c r="O62" i="39"/>
  <c r="O79" i="39"/>
  <c r="O79" i="40"/>
  <c r="K79" i="41"/>
  <c r="K62" i="39"/>
  <c r="K79" i="39"/>
  <c r="K79" i="40"/>
  <c r="G79" i="41"/>
  <c r="G62" i="39"/>
  <c r="G79" i="39"/>
  <c r="G79" i="40"/>
  <c r="C79" i="41"/>
  <c r="C62" i="39"/>
  <c r="C79" i="40"/>
  <c r="C79" i="39"/>
  <c r="O78" i="41"/>
  <c r="O59" i="39"/>
  <c r="O78" i="39"/>
  <c r="K78" i="41"/>
  <c r="K59" i="39"/>
  <c r="K78" i="39"/>
  <c r="K78" i="40"/>
  <c r="G78" i="41"/>
  <c r="G59" i="39"/>
  <c r="G78" i="39"/>
  <c r="G78" i="40"/>
  <c r="C78" i="41"/>
  <c r="C59" i="39"/>
  <c r="C78" i="40"/>
  <c r="C78" i="39"/>
  <c r="O77" i="41"/>
  <c r="O56" i="39"/>
  <c r="O77" i="39"/>
  <c r="O77" i="40"/>
  <c r="K77" i="41"/>
  <c r="K56" i="39"/>
  <c r="K77" i="39"/>
  <c r="K77" i="40"/>
  <c r="G77" i="41"/>
  <c r="G56" i="39"/>
  <c r="G77" i="39"/>
  <c r="G77" i="40"/>
  <c r="C77" i="41"/>
  <c r="C56" i="39"/>
  <c r="C77" i="40"/>
  <c r="C77" i="39"/>
  <c r="O76" i="41"/>
  <c r="O55" i="39"/>
  <c r="O76" i="39"/>
  <c r="K76" i="41"/>
  <c r="K55" i="39"/>
  <c r="K76" i="39"/>
  <c r="K76" i="40"/>
  <c r="G76" i="41"/>
  <c r="G55" i="39"/>
  <c r="G76" i="39"/>
  <c r="G76" i="40"/>
  <c r="C76" i="41"/>
  <c r="C55" i="39"/>
  <c r="C76" i="40"/>
  <c r="C76" i="39"/>
  <c r="O54" i="39"/>
  <c r="O75" i="39"/>
  <c r="O75" i="40"/>
  <c r="K54" i="39"/>
  <c r="K75" i="39"/>
  <c r="K75" i="40"/>
  <c r="G54" i="39"/>
  <c r="G75" i="39"/>
  <c r="G75" i="40"/>
  <c r="C54" i="39"/>
  <c r="C75" i="40"/>
  <c r="C75" i="39"/>
  <c r="O53" i="39"/>
  <c r="O74" i="39"/>
  <c r="K53" i="39"/>
  <c r="K74" i="39"/>
  <c r="K74" i="40"/>
  <c r="G53" i="39"/>
  <c r="G74" i="39"/>
  <c r="G74" i="40"/>
  <c r="C53" i="39"/>
  <c r="C74" i="40"/>
  <c r="C74" i="39"/>
  <c r="O52" i="39"/>
  <c r="O73" i="39"/>
  <c r="O73" i="40"/>
  <c r="K52" i="39"/>
  <c r="K73" i="39"/>
  <c r="K73" i="40"/>
  <c r="G52" i="39"/>
  <c r="G73" i="39"/>
  <c r="G73" i="40"/>
  <c r="C52" i="39"/>
  <c r="C73" i="40"/>
  <c r="C73" i="39"/>
  <c r="O51" i="39"/>
  <c r="O72" i="39"/>
  <c r="K51" i="39"/>
  <c r="K72" i="39"/>
  <c r="K72" i="40"/>
  <c r="G51" i="39"/>
  <c r="G72" i="39"/>
  <c r="G72" i="40"/>
  <c r="C51" i="39"/>
  <c r="C72" i="40"/>
  <c r="C72" i="39"/>
  <c r="O71" i="41"/>
  <c r="O71" i="40"/>
  <c r="K71" i="41"/>
  <c r="K71" i="40"/>
  <c r="G71" i="41"/>
  <c r="G71" i="40"/>
  <c r="C71" i="41"/>
  <c r="C71" i="40"/>
  <c r="O80" i="40"/>
  <c r="O72" i="40"/>
  <c r="N234" i="17"/>
  <c r="F234" i="17"/>
  <c r="N227" i="17"/>
  <c r="F227" i="17"/>
  <c r="N226" i="17"/>
  <c r="F226" i="17"/>
  <c r="N225" i="17"/>
  <c r="F225" i="17"/>
  <c r="N220" i="17"/>
  <c r="F220" i="17"/>
  <c r="P92" i="18"/>
  <c r="P102" i="18"/>
  <c r="P165" i="6" s="1"/>
  <c r="L92" i="18"/>
  <c r="L102" i="18"/>
  <c r="L165" i="6" s="1"/>
  <c r="H92" i="18"/>
  <c r="H102" i="18"/>
  <c r="H165" i="6" s="1"/>
  <c r="D92" i="18"/>
  <c r="D102" i="18"/>
  <c r="D165" i="6" s="1"/>
  <c r="P91" i="18"/>
  <c r="P101" i="18"/>
  <c r="P164" i="6" s="1"/>
  <c r="L91" i="18"/>
  <c r="H91" i="18"/>
  <c r="D91" i="18"/>
  <c r="P90" i="18"/>
  <c r="L90" i="18"/>
  <c r="H90" i="18"/>
  <c r="D90" i="18"/>
  <c r="N51" i="18"/>
  <c r="F51" i="18"/>
  <c r="N238" i="19"/>
  <c r="N239" i="19"/>
  <c r="N240" i="19"/>
  <c r="N241" i="19"/>
  <c r="N242" i="19"/>
  <c r="N243" i="19"/>
  <c r="N244" i="19"/>
  <c r="N245" i="19"/>
  <c r="N246" i="19"/>
  <c r="J238" i="19"/>
  <c r="J239" i="19"/>
  <c r="J240" i="19"/>
  <c r="J241" i="19"/>
  <c r="J242" i="19"/>
  <c r="J243" i="19"/>
  <c r="J244" i="19"/>
  <c r="J245" i="19"/>
  <c r="J246" i="19"/>
  <c r="F238" i="19"/>
  <c r="F239" i="19"/>
  <c r="F240" i="19"/>
  <c r="F241" i="19"/>
  <c r="F242" i="19"/>
  <c r="F243" i="19"/>
  <c r="F244" i="19"/>
  <c r="F245" i="19"/>
  <c r="F246" i="19"/>
  <c r="B238" i="19"/>
  <c r="B239" i="19"/>
  <c r="B240" i="19"/>
  <c r="B241" i="19"/>
  <c r="B242" i="19"/>
  <c r="B243" i="19"/>
  <c r="B244" i="19"/>
  <c r="B245" i="19"/>
  <c r="B246" i="19"/>
  <c r="N227" i="19"/>
  <c r="N228" i="19"/>
  <c r="N229" i="19"/>
  <c r="N230" i="19"/>
  <c r="N231" i="19"/>
  <c r="N232" i="19"/>
  <c r="N233" i="19"/>
  <c r="N234" i="19"/>
  <c r="N235" i="19"/>
  <c r="J227" i="19"/>
  <c r="J228" i="19"/>
  <c r="J229" i="19"/>
  <c r="J230" i="19"/>
  <c r="J231" i="19"/>
  <c r="J232" i="19"/>
  <c r="J233" i="19"/>
  <c r="J234" i="19"/>
  <c r="J235" i="19"/>
  <c r="F227" i="19"/>
  <c r="F228" i="19"/>
  <c r="F229" i="19"/>
  <c r="F230" i="19"/>
  <c r="F231" i="19"/>
  <c r="F232" i="19"/>
  <c r="F233" i="19"/>
  <c r="F234" i="19"/>
  <c r="F235" i="19"/>
  <c r="B227" i="19"/>
  <c r="B228" i="19"/>
  <c r="B229" i="19"/>
  <c r="B230" i="19"/>
  <c r="B231" i="19"/>
  <c r="B232" i="19"/>
  <c r="B233" i="19"/>
  <c r="B234" i="19"/>
  <c r="B235" i="19"/>
  <c r="N215" i="19"/>
  <c r="N216" i="19"/>
  <c r="N217" i="19"/>
  <c r="N218" i="19"/>
  <c r="N219" i="19"/>
  <c r="N220" i="19"/>
  <c r="N221" i="19"/>
  <c r="N222" i="19"/>
  <c r="N223" i="19"/>
  <c r="N224" i="19"/>
  <c r="N89" i="18"/>
  <c r="J215" i="19"/>
  <c r="J216" i="19"/>
  <c r="J217" i="19"/>
  <c r="J218" i="19"/>
  <c r="J219" i="19"/>
  <c r="J220" i="19"/>
  <c r="J221" i="19"/>
  <c r="J222" i="19"/>
  <c r="J223" i="19"/>
  <c r="J224" i="19"/>
  <c r="J89" i="18"/>
  <c r="F215" i="19"/>
  <c r="F216" i="19"/>
  <c r="F217" i="19"/>
  <c r="F218" i="19"/>
  <c r="F219" i="19"/>
  <c r="F220" i="19"/>
  <c r="F221" i="19"/>
  <c r="F222" i="19"/>
  <c r="F223" i="19"/>
  <c r="F224" i="19"/>
  <c r="F89" i="18"/>
  <c r="B215" i="19"/>
  <c r="B216" i="19"/>
  <c r="B217" i="19"/>
  <c r="B218" i="19"/>
  <c r="B219" i="19"/>
  <c r="B220" i="19"/>
  <c r="B221" i="19"/>
  <c r="B222" i="19"/>
  <c r="B223" i="19"/>
  <c r="B224" i="19"/>
  <c r="B89" i="18"/>
  <c r="N86" i="18"/>
  <c r="J86" i="18"/>
  <c r="F86" i="18"/>
  <c r="B86" i="18"/>
  <c r="N85" i="18"/>
  <c r="J85" i="18"/>
  <c r="F85" i="18"/>
  <c r="B85" i="18"/>
  <c r="N84" i="18"/>
  <c r="J84" i="18"/>
  <c r="F84" i="18"/>
  <c r="B84" i="18"/>
  <c r="O214" i="20"/>
  <c r="K214" i="20"/>
  <c r="G214" i="20"/>
  <c r="C214" i="20"/>
  <c r="P98" i="18"/>
  <c r="L98" i="18"/>
  <c r="H98" i="18"/>
  <c r="D98" i="18"/>
  <c r="P97" i="18"/>
  <c r="L97" i="18"/>
  <c r="H97" i="18"/>
  <c r="D97" i="18"/>
  <c r="P95" i="18"/>
  <c r="L95" i="18"/>
  <c r="H95" i="18"/>
  <c r="D95" i="18"/>
  <c r="P96" i="18"/>
  <c r="L96" i="18"/>
  <c r="H96" i="18"/>
  <c r="D96" i="18"/>
  <c r="Q245" i="21"/>
  <c r="I245" i="21"/>
  <c r="Q244" i="21"/>
  <c r="I244" i="21"/>
  <c r="Q243" i="21"/>
  <c r="I243" i="21"/>
  <c r="Q242" i="21"/>
  <c r="I242" i="21"/>
  <c r="Q237" i="21"/>
  <c r="I237" i="21"/>
  <c r="Q234" i="21"/>
  <c r="I234" i="21"/>
  <c r="Q233" i="21"/>
  <c r="I233" i="21"/>
  <c r="Q232" i="21"/>
  <c r="I232" i="21"/>
  <c r="Q231" i="21"/>
  <c r="I231" i="21"/>
  <c r="Q223" i="21"/>
  <c r="I223" i="21"/>
  <c r="Q222" i="21"/>
  <c r="I222" i="21"/>
  <c r="Q221" i="21"/>
  <c r="I221" i="21"/>
  <c r="Q219" i="21"/>
  <c r="I219" i="21"/>
  <c r="P203" i="23"/>
  <c r="P204" i="23"/>
  <c r="P205" i="23"/>
  <c r="P206" i="23"/>
  <c r="P207" i="23"/>
  <c r="P208" i="23"/>
  <c r="P209" i="23"/>
  <c r="P210" i="23"/>
  <c r="P211" i="23"/>
  <c r="L203" i="23"/>
  <c r="L204" i="23"/>
  <c r="L205" i="23"/>
  <c r="L206" i="23"/>
  <c r="L207" i="23"/>
  <c r="L208" i="23"/>
  <c r="L209" i="23"/>
  <c r="L210" i="23"/>
  <c r="L211" i="23"/>
  <c r="H203" i="23"/>
  <c r="H204" i="23"/>
  <c r="H205" i="23"/>
  <c r="H206" i="23"/>
  <c r="H207" i="23"/>
  <c r="H208" i="23"/>
  <c r="H209" i="23"/>
  <c r="H210" i="23"/>
  <c r="H211" i="23"/>
  <c r="D203" i="23"/>
  <c r="D204" i="23"/>
  <c r="D205" i="23"/>
  <c r="D206" i="23"/>
  <c r="D207" i="23"/>
  <c r="D208" i="23"/>
  <c r="D209" i="23"/>
  <c r="D210" i="23"/>
  <c r="D211" i="23"/>
  <c r="P192" i="23"/>
  <c r="P193" i="23"/>
  <c r="P194" i="23"/>
  <c r="P195" i="23"/>
  <c r="P196" i="23"/>
  <c r="P197" i="23"/>
  <c r="P198" i="23"/>
  <c r="P199" i="23"/>
  <c r="P200" i="23"/>
  <c r="L192" i="23"/>
  <c r="L193" i="23"/>
  <c r="L194" i="23"/>
  <c r="L195" i="23"/>
  <c r="L196" i="23"/>
  <c r="L197" i="23"/>
  <c r="L198" i="23"/>
  <c r="L199" i="23"/>
  <c r="L200" i="23"/>
  <c r="H192" i="23"/>
  <c r="H193" i="23"/>
  <c r="H194" i="23"/>
  <c r="H195" i="23"/>
  <c r="H196" i="23"/>
  <c r="H197" i="23"/>
  <c r="H198" i="23"/>
  <c r="H199" i="23"/>
  <c r="H200" i="23"/>
  <c r="D192" i="23"/>
  <c r="D193" i="23"/>
  <c r="D194" i="23"/>
  <c r="D195" i="23"/>
  <c r="D196" i="23"/>
  <c r="D197" i="23"/>
  <c r="D198" i="23"/>
  <c r="D199" i="23"/>
  <c r="D200" i="23"/>
  <c r="P181" i="23"/>
  <c r="P182" i="23"/>
  <c r="P183" i="23"/>
  <c r="P184" i="23"/>
  <c r="P185" i="23"/>
  <c r="P186" i="23"/>
  <c r="P187" i="23"/>
  <c r="P188" i="23"/>
  <c r="P189" i="23"/>
  <c r="L181" i="23"/>
  <c r="L182" i="23"/>
  <c r="L183" i="23"/>
  <c r="L184" i="23"/>
  <c r="L185" i="23"/>
  <c r="L186" i="23"/>
  <c r="L187" i="23"/>
  <c r="L188" i="23"/>
  <c r="L189" i="23"/>
  <c r="H181" i="23"/>
  <c r="H182" i="23"/>
  <c r="H183" i="23"/>
  <c r="H184" i="23"/>
  <c r="H185" i="23"/>
  <c r="H186" i="23"/>
  <c r="H187" i="23"/>
  <c r="H188" i="23"/>
  <c r="H189" i="23"/>
  <c r="D181" i="23"/>
  <c r="D182" i="23"/>
  <c r="D183" i="23"/>
  <c r="D184" i="23"/>
  <c r="D185" i="23"/>
  <c r="D186" i="23"/>
  <c r="D187" i="23"/>
  <c r="D188" i="23"/>
  <c r="D189" i="23"/>
  <c r="I210" i="25"/>
  <c r="I208" i="25"/>
  <c r="I207" i="25"/>
  <c r="I200" i="25"/>
  <c r="I199" i="25"/>
  <c r="I198" i="25"/>
  <c r="I196" i="25"/>
  <c r="I188" i="25"/>
  <c r="I187" i="25"/>
  <c r="I185" i="25"/>
  <c r="O176" i="25"/>
  <c r="K173" i="25"/>
  <c r="G173" i="25"/>
  <c r="C172" i="25"/>
  <c r="C173" i="25"/>
  <c r="O210" i="25"/>
  <c r="K210" i="25"/>
  <c r="G210" i="25"/>
  <c r="C210" i="25"/>
  <c r="O208" i="25"/>
  <c r="K208" i="25"/>
  <c r="G208" i="25"/>
  <c r="C208" i="25"/>
  <c r="O167" i="25"/>
  <c r="O207" i="25"/>
  <c r="K207" i="25"/>
  <c r="G207" i="25"/>
  <c r="C207" i="25"/>
  <c r="O157" i="25"/>
  <c r="K160" i="25"/>
  <c r="G158" i="25"/>
  <c r="G160" i="25"/>
  <c r="C160" i="25"/>
  <c r="O200" i="25"/>
  <c r="K200" i="25"/>
  <c r="G200" i="25"/>
  <c r="C200" i="25"/>
  <c r="O199" i="25"/>
  <c r="K199" i="25"/>
  <c r="G199" i="25"/>
  <c r="C199" i="25"/>
  <c r="O198" i="25"/>
  <c r="K198" i="25"/>
  <c r="G198" i="25"/>
  <c r="C198" i="25"/>
  <c r="O196" i="25"/>
  <c r="K196" i="25"/>
  <c r="G196" i="25"/>
  <c r="C196" i="25"/>
  <c r="O137" i="25"/>
  <c r="K141" i="25"/>
  <c r="G138" i="25"/>
  <c r="C141" i="25"/>
  <c r="O139" i="25"/>
  <c r="O188" i="25"/>
  <c r="K188" i="25"/>
  <c r="G188" i="25"/>
  <c r="C188" i="25"/>
  <c r="O138" i="25"/>
  <c r="C138" i="25"/>
  <c r="O187" i="25"/>
  <c r="K187" i="25"/>
  <c r="G187" i="25"/>
  <c r="C187" i="25"/>
  <c r="O185" i="25"/>
  <c r="K134" i="25"/>
  <c r="K185" i="25"/>
  <c r="G185" i="25"/>
  <c r="C185" i="25"/>
  <c r="P51" i="26"/>
  <c r="L51" i="26"/>
  <c r="L66" i="26"/>
  <c r="H51" i="26"/>
  <c r="D51" i="26"/>
  <c r="D66" i="26"/>
  <c r="N154" i="27"/>
  <c r="N155" i="27"/>
  <c r="N156" i="27"/>
  <c r="N157" i="27"/>
  <c r="N158" i="27"/>
  <c r="N159" i="27"/>
  <c r="N64" i="26"/>
  <c r="J154" i="27"/>
  <c r="J155" i="27"/>
  <c r="J156" i="27"/>
  <c r="J157" i="27"/>
  <c r="J158" i="27"/>
  <c r="J159" i="27"/>
  <c r="F154" i="27"/>
  <c r="F155" i="27"/>
  <c r="F156" i="27"/>
  <c r="F157" i="27"/>
  <c r="F158" i="27"/>
  <c r="F159" i="27"/>
  <c r="F64" i="26"/>
  <c r="B154" i="27"/>
  <c r="B155" i="27"/>
  <c r="B156" i="27"/>
  <c r="B157" i="27"/>
  <c r="B158" i="27"/>
  <c r="B159" i="27"/>
  <c r="N144" i="27"/>
  <c r="N145" i="27"/>
  <c r="N146" i="27"/>
  <c r="N147" i="27"/>
  <c r="N148" i="27"/>
  <c r="N149" i="27"/>
  <c r="N150" i="27"/>
  <c r="N151" i="27"/>
  <c r="N63" i="26"/>
  <c r="J144" i="27"/>
  <c r="J145" i="27"/>
  <c r="J146" i="27"/>
  <c r="J147" i="27"/>
  <c r="J148" i="27"/>
  <c r="J149" i="27"/>
  <c r="J150" i="27"/>
  <c r="J151" i="27"/>
  <c r="F144" i="27"/>
  <c r="F145" i="27"/>
  <c r="F146" i="27"/>
  <c r="F147" i="27"/>
  <c r="F148" i="27"/>
  <c r="F149" i="27"/>
  <c r="F150" i="27"/>
  <c r="F151" i="27"/>
  <c r="F63" i="26"/>
  <c r="B144" i="27"/>
  <c r="B145" i="27"/>
  <c r="B146" i="27"/>
  <c r="B147" i="27"/>
  <c r="B148" i="27"/>
  <c r="B149" i="27"/>
  <c r="B150" i="27"/>
  <c r="B151" i="27"/>
  <c r="N134" i="27"/>
  <c r="N135" i="27"/>
  <c r="N136" i="27"/>
  <c r="N137" i="27"/>
  <c r="N138" i="27"/>
  <c r="N139" i="27"/>
  <c r="N140" i="27"/>
  <c r="N141" i="27"/>
  <c r="N62" i="26"/>
  <c r="J134" i="27"/>
  <c r="J135" i="27"/>
  <c r="J136" i="27"/>
  <c r="J137" i="27"/>
  <c r="J138" i="27"/>
  <c r="J139" i="27"/>
  <c r="J140" i="27"/>
  <c r="J141" i="27"/>
  <c r="F134" i="27"/>
  <c r="F135" i="27"/>
  <c r="F136" i="27"/>
  <c r="F137" i="27"/>
  <c r="F138" i="27"/>
  <c r="F139" i="27"/>
  <c r="F140" i="27"/>
  <c r="F141" i="27"/>
  <c r="F62" i="26"/>
  <c r="B134" i="27"/>
  <c r="B135" i="27"/>
  <c r="B136" i="27"/>
  <c r="B137" i="27"/>
  <c r="B138" i="27"/>
  <c r="B139" i="27"/>
  <c r="B140" i="27"/>
  <c r="B141" i="27"/>
  <c r="O123" i="27"/>
  <c r="G123" i="27"/>
  <c r="K107" i="27"/>
  <c r="O95" i="27"/>
  <c r="G95" i="27"/>
  <c r="C95" i="27"/>
  <c r="O158" i="29"/>
  <c r="O158" i="27"/>
  <c r="K158" i="29"/>
  <c r="K158" i="27"/>
  <c r="G158" i="29"/>
  <c r="G158" i="27"/>
  <c r="C158" i="29"/>
  <c r="C158" i="27"/>
  <c r="O151" i="29"/>
  <c r="O151" i="27"/>
  <c r="K151" i="29"/>
  <c r="K151" i="27"/>
  <c r="G151" i="29"/>
  <c r="G151" i="27"/>
  <c r="C151" i="29"/>
  <c r="C151" i="27"/>
  <c r="O150" i="29"/>
  <c r="O150" i="27"/>
  <c r="K150" i="29"/>
  <c r="K150" i="27"/>
  <c r="G150" i="29"/>
  <c r="G150" i="27"/>
  <c r="C150" i="29"/>
  <c r="C150" i="27"/>
  <c r="O149" i="29"/>
  <c r="O149" i="27"/>
  <c r="K149" i="29"/>
  <c r="K149" i="27"/>
  <c r="G149" i="29"/>
  <c r="G149" i="27"/>
  <c r="C149" i="29"/>
  <c r="C149" i="27"/>
  <c r="O148" i="29"/>
  <c r="O148" i="27"/>
  <c r="K148" i="29"/>
  <c r="K148" i="27"/>
  <c r="G148" i="29"/>
  <c r="G148" i="27"/>
  <c r="C148" i="29"/>
  <c r="C148" i="27"/>
  <c r="O140" i="29"/>
  <c r="O140" i="27"/>
  <c r="K140" i="29"/>
  <c r="K140" i="27"/>
  <c r="G140" i="29"/>
  <c r="G140" i="27"/>
  <c r="C140" i="29"/>
  <c r="C140" i="27"/>
  <c r="O138" i="29"/>
  <c r="O138" i="27"/>
  <c r="K138" i="29"/>
  <c r="K138" i="27"/>
  <c r="G138" i="29"/>
  <c r="G138" i="27"/>
  <c r="C138" i="29"/>
  <c r="C138" i="27"/>
  <c r="O37" i="34"/>
  <c r="O175" i="6" s="1"/>
  <c r="K37" i="34"/>
  <c r="K175" i="6" s="1"/>
  <c r="G37" i="34"/>
  <c r="G175" i="6" s="1"/>
  <c r="C37" i="34"/>
  <c r="C175" i="6" s="1"/>
  <c r="Q72" i="35"/>
  <c r="Q73" i="35"/>
  <c r="Q74" i="35"/>
  <c r="Q75" i="35"/>
  <c r="Q76" i="35"/>
  <c r="Q77" i="35"/>
  <c r="Q78" i="35"/>
  <c r="Q79" i="35"/>
  <c r="Q80" i="35"/>
  <c r="Q81" i="35"/>
  <c r="Q82" i="35"/>
  <c r="Q36" i="34"/>
  <c r="M72" i="35"/>
  <c r="M73" i="35"/>
  <c r="M74" i="35"/>
  <c r="M75" i="35"/>
  <c r="M76" i="35"/>
  <c r="M77" i="35"/>
  <c r="M78" i="35"/>
  <c r="M79" i="35"/>
  <c r="M80" i="35"/>
  <c r="M81" i="35"/>
  <c r="M82" i="35"/>
  <c r="M36" i="34"/>
  <c r="I72" i="35"/>
  <c r="I73" i="35"/>
  <c r="I74" i="35"/>
  <c r="I75" i="35"/>
  <c r="I76" i="35"/>
  <c r="I77" i="35"/>
  <c r="I78" i="35"/>
  <c r="I79" i="35"/>
  <c r="I80" i="35"/>
  <c r="I81" i="35"/>
  <c r="I82" i="35"/>
  <c r="E72" i="35"/>
  <c r="E73" i="35"/>
  <c r="E74" i="35"/>
  <c r="E75" i="35"/>
  <c r="E76" i="35"/>
  <c r="E77" i="35"/>
  <c r="E78" i="35"/>
  <c r="E79" i="35"/>
  <c r="E80" i="35"/>
  <c r="E81" i="35"/>
  <c r="E82" i="35"/>
  <c r="E36" i="34"/>
  <c r="B82" i="36"/>
  <c r="P82" i="36"/>
  <c r="P67" i="36"/>
  <c r="L82" i="36"/>
  <c r="L67" i="36"/>
  <c r="H82" i="36"/>
  <c r="H67" i="36"/>
  <c r="D82" i="36"/>
  <c r="D67" i="36"/>
  <c r="P81" i="36"/>
  <c r="P66" i="36"/>
  <c r="L81" i="36"/>
  <c r="L66" i="36"/>
  <c r="H81" i="36"/>
  <c r="H66" i="36"/>
  <c r="D81" i="36"/>
  <c r="D66" i="36"/>
  <c r="P80" i="36"/>
  <c r="P65" i="36"/>
  <c r="L80" i="36"/>
  <c r="L65" i="36"/>
  <c r="H80" i="36"/>
  <c r="H65" i="36"/>
  <c r="D80" i="36"/>
  <c r="D65" i="36"/>
  <c r="P79" i="36"/>
  <c r="P62" i="36"/>
  <c r="L79" i="36"/>
  <c r="L62" i="36"/>
  <c r="H79" i="36"/>
  <c r="H62" i="36"/>
  <c r="D79" i="36"/>
  <c r="D62" i="36"/>
  <c r="P78" i="36"/>
  <c r="P59" i="36"/>
  <c r="L78" i="36"/>
  <c r="L59" i="36"/>
  <c r="H78" i="36"/>
  <c r="H59" i="36"/>
  <c r="D78" i="36"/>
  <c r="D59" i="36"/>
  <c r="P77" i="36"/>
  <c r="P56" i="36"/>
  <c r="L77" i="36"/>
  <c r="L56" i="36"/>
  <c r="H77" i="36"/>
  <c r="H56" i="36"/>
  <c r="D77" i="36"/>
  <c r="D56" i="36"/>
  <c r="P76" i="36"/>
  <c r="P55" i="36"/>
  <c r="L76" i="36"/>
  <c r="L55" i="36"/>
  <c r="H76" i="36"/>
  <c r="H55" i="36"/>
  <c r="D76" i="36"/>
  <c r="D55" i="36"/>
  <c r="P75" i="36"/>
  <c r="P54" i="36"/>
  <c r="L75" i="36"/>
  <c r="L54" i="36"/>
  <c r="H75" i="36"/>
  <c r="H54" i="36"/>
  <c r="D75" i="36"/>
  <c r="D54" i="36"/>
  <c r="P74" i="36"/>
  <c r="P53" i="36"/>
  <c r="L74" i="36"/>
  <c r="L53" i="36"/>
  <c r="H74" i="36"/>
  <c r="H53" i="36"/>
  <c r="D74" i="36"/>
  <c r="D53" i="36"/>
  <c r="P73" i="36"/>
  <c r="P52" i="36"/>
  <c r="L73" i="36"/>
  <c r="L52" i="36"/>
  <c r="H73" i="36"/>
  <c r="H52" i="36"/>
  <c r="D73" i="36"/>
  <c r="D52" i="36"/>
  <c r="P72" i="36"/>
  <c r="P51" i="36"/>
  <c r="L72" i="36"/>
  <c r="L51" i="36"/>
  <c r="H72" i="36"/>
  <c r="H51" i="36"/>
  <c r="D72" i="36"/>
  <c r="D51" i="36"/>
  <c r="P36" i="34"/>
  <c r="P71" i="36"/>
  <c r="L36" i="34"/>
  <c r="L71" i="36"/>
  <c r="H36" i="34"/>
  <c r="H71" i="36"/>
  <c r="D36" i="34"/>
  <c r="D71" i="36"/>
  <c r="O76" i="40"/>
  <c r="P167" i="25"/>
  <c r="P168" i="25"/>
  <c r="P169" i="25"/>
  <c r="P172" i="25"/>
  <c r="P173" i="25"/>
  <c r="P176" i="25"/>
  <c r="P202" i="25"/>
  <c r="L167" i="25"/>
  <c r="L168" i="25"/>
  <c r="L169" i="25"/>
  <c r="L172" i="25"/>
  <c r="L173" i="25"/>
  <c r="L176" i="25"/>
  <c r="L202" i="25"/>
  <c r="H167" i="25"/>
  <c r="H168" i="25"/>
  <c r="H169" i="25"/>
  <c r="H172" i="25"/>
  <c r="H173" i="25"/>
  <c r="H176" i="25"/>
  <c r="H202" i="25"/>
  <c r="D167" i="25"/>
  <c r="D168" i="25"/>
  <c r="D169" i="25"/>
  <c r="D172" i="25"/>
  <c r="D173" i="25"/>
  <c r="D176" i="25"/>
  <c r="D202" i="25"/>
  <c r="P148" i="25"/>
  <c r="P150" i="25"/>
  <c r="P151" i="25"/>
  <c r="P152" i="25"/>
  <c r="P154" i="25"/>
  <c r="P155" i="25"/>
  <c r="P157" i="25"/>
  <c r="P158" i="25"/>
  <c r="P160" i="25"/>
  <c r="P191" i="25"/>
  <c r="L148" i="25"/>
  <c r="L150" i="25"/>
  <c r="L151" i="25"/>
  <c r="L152" i="25"/>
  <c r="L154" i="25"/>
  <c r="L155" i="25"/>
  <c r="L157" i="25"/>
  <c r="L158" i="25"/>
  <c r="L160" i="25"/>
  <c r="L191" i="25"/>
  <c r="H148" i="25"/>
  <c r="H150" i="25"/>
  <c r="H151" i="25"/>
  <c r="H152" i="25"/>
  <c r="H154" i="25"/>
  <c r="H155" i="25"/>
  <c r="H157" i="25"/>
  <c r="H158" i="25"/>
  <c r="H160" i="25"/>
  <c r="H191" i="25"/>
  <c r="D148" i="25"/>
  <c r="D150" i="25"/>
  <c r="D151" i="25"/>
  <c r="D152" i="25"/>
  <c r="D154" i="25"/>
  <c r="D155" i="25"/>
  <c r="D157" i="25"/>
  <c r="D158" i="25"/>
  <c r="D160" i="25"/>
  <c r="D191" i="25"/>
  <c r="P134" i="25"/>
  <c r="P136" i="25"/>
  <c r="P137" i="25"/>
  <c r="P138" i="25"/>
  <c r="P139" i="25"/>
  <c r="P141" i="25"/>
  <c r="P180" i="25"/>
  <c r="L134" i="25"/>
  <c r="L136" i="25"/>
  <c r="L137" i="25"/>
  <c r="L138" i="25"/>
  <c r="L139" i="25"/>
  <c r="L141" i="25"/>
  <c r="L180" i="25"/>
  <c r="H134" i="25"/>
  <c r="H136" i="25"/>
  <c r="H137" i="25"/>
  <c r="H138" i="25"/>
  <c r="H139" i="25"/>
  <c r="H141" i="25"/>
  <c r="H180" i="25"/>
  <c r="D134" i="25"/>
  <c r="D136" i="25"/>
  <c r="D137" i="25"/>
  <c r="D138" i="25"/>
  <c r="D139" i="25"/>
  <c r="D141" i="25"/>
  <c r="D180" i="25"/>
  <c r="F122" i="33"/>
  <c r="F121" i="33"/>
  <c r="F120" i="33"/>
  <c r="F119" i="33"/>
  <c r="F118" i="33"/>
  <c r="F117" i="33"/>
  <c r="F112" i="33"/>
  <c r="F67" i="35"/>
  <c r="F82" i="35"/>
  <c r="F66" i="35"/>
  <c r="F81" i="35"/>
  <c r="N80" i="37"/>
  <c r="N65" i="35"/>
  <c r="J80" i="37"/>
  <c r="J65" i="35"/>
  <c r="F80" i="37"/>
  <c r="F65" i="35"/>
  <c r="F80" i="35"/>
  <c r="B80" i="37"/>
  <c r="B65" i="35"/>
  <c r="N79" i="37"/>
  <c r="N62" i="35"/>
  <c r="J79" i="37"/>
  <c r="J62" i="35"/>
  <c r="F79" i="37"/>
  <c r="F62" i="35"/>
  <c r="F79" i="35"/>
  <c r="B79" i="37"/>
  <c r="B62" i="35"/>
  <c r="N78" i="37"/>
  <c r="N59" i="35"/>
  <c r="J78" i="37"/>
  <c r="J59" i="35"/>
  <c r="F78" i="37"/>
  <c r="F59" i="35"/>
  <c r="F78" i="35"/>
  <c r="B78" i="37"/>
  <c r="B59" i="35"/>
  <c r="N77" i="37"/>
  <c r="N56" i="35"/>
  <c r="J77" i="37"/>
  <c r="J56" i="35"/>
  <c r="F77" i="37"/>
  <c r="F56" i="35"/>
  <c r="F77" i="35"/>
  <c r="B77" i="37"/>
  <c r="B56" i="35"/>
  <c r="N76" i="37"/>
  <c r="N55" i="35"/>
  <c r="J76" i="37"/>
  <c r="J55" i="35"/>
  <c r="F76" i="37"/>
  <c r="F55" i="35"/>
  <c r="F76" i="35"/>
  <c r="B76" i="37"/>
  <c r="B55" i="35"/>
  <c r="F54" i="35"/>
  <c r="F75" i="35"/>
  <c r="F53" i="35"/>
  <c r="F74" i="35"/>
  <c r="F52" i="35"/>
  <c r="F73" i="35"/>
  <c r="F51" i="35"/>
  <c r="F72" i="35"/>
  <c r="P72" i="39"/>
  <c r="P73" i="39"/>
  <c r="P74" i="39"/>
  <c r="P75" i="39"/>
  <c r="P76" i="39"/>
  <c r="P77" i="39"/>
  <c r="P78" i="39"/>
  <c r="P79" i="39"/>
  <c r="P80" i="39"/>
  <c r="P81" i="39"/>
  <c r="P82" i="39"/>
  <c r="P35" i="38"/>
  <c r="P36" i="38"/>
  <c r="L72" i="39"/>
  <c r="L73" i="39"/>
  <c r="L74" i="39"/>
  <c r="L75" i="39"/>
  <c r="L76" i="39"/>
  <c r="L77" i="39"/>
  <c r="L78" i="39"/>
  <c r="L79" i="39"/>
  <c r="L80" i="39"/>
  <c r="L81" i="39"/>
  <c r="L82" i="39"/>
  <c r="L35" i="38"/>
  <c r="L36" i="38"/>
  <c r="H72" i="39"/>
  <c r="H73" i="39"/>
  <c r="H74" i="39"/>
  <c r="H75" i="39"/>
  <c r="H76" i="39"/>
  <c r="H77" i="39"/>
  <c r="H78" i="39"/>
  <c r="H79" i="39"/>
  <c r="H80" i="39"/>
  <c r="H81" i="39"/>
  <c r="H82" i="39"/>
  <c r="H35" i="38"/>
  <c r="H36" i="38"/>
  <c r="D72" i="39"/>
  <c r="D73" i="39"/>
  <c r="D74" i="39"/>
  <c r="D75" i="39"/>
  <c r="D76" i="39"/>
  <c r="D77" i="39"/>
  <c r="D78" i="39"/>
  <c r="D79" i="39"/>
  <c r="D80" i="39"/>
  <c r="D81" i="39"/>
  <c r="D82" i="39"/>
  <c r="D35" i="38"/>
  <c r="D36" i="38"/>
  <c r="N167" i="25"/>
  <c r="N168" i="25"/>
  <c r="N169" i="25"/>
  <c r="N172" i="25"/>
  <c r="N173" i="25"/>
  <c r="N176" i="25"/>
  <c r="N202" i="25"/>
  <c r="J167" i="25"/>
  <c r="J168" i="25"/>
  <c r="J169" i="25"/>
  <c r="J172" i="25"/>
  <c r="J173" i="25"/>
  <c r="J176" i="25"/>
  <c r="J202" i="25"/>
  <c r="F167" i="25"/>
  <c r="F168" i="25"/>
  <c r="F169" i="25"/>
  <c r="F172" i="25"/>
  <c r="F173" i="25"/>
  <c r="F176" i="25"/>
  <c r="F202" i="25"/>
  <c r="B167" i="25"/>
  <c r="B168" i="25"/>
  <c r="B169" i="25"/>
  <c r="B172" i="25"/>
  <c r="B173" i="25"/>
  <c r="B176" i="25"/>
  <c r="B202" i="25"/>
  <c r="N148" i="25"/>
  <c r="N150" i="25"/>
  <c r="N151" i="25"/>
  <c r="N152" i="25"/>
  <c r="N154" i="25"/>
  <c r="N155" i="25"/>
  <c r="N157" i="25"/>
  <c r="N158" i="25"/>
  <c r="N160" i="25"/>
  <c r="N191" i="25"/>
  <c r="J148" i="25"/>
  <c r="J150" i="25"/>
  <c r="J151" i="25"/>
  <c r="J152" i="25"/>
  <c r="J154" i="25"/>
  <c r="J155" i="25"/>
  <c r="J157" i="25"/>
  <c r="J158" i="25"/>
  <c r="J160" i="25"/>
  <c r="J191" i="25"/>
  <c r="F148" i="25"/>
  <c r="F150" i="25"/>
  <c r="F151" i="25"/>
  <c r="F152" i="25"/>
  <c r="F154" i="25"/>
  <c r="F155" i="25"/>
  <c r="F157" i="25"/>
  <c r="F158" i="25"/>
  <c r="F160" i="25"/>
  <c r="F191" i="25"/>
  <c r="B148" i="25"/>
  <c r="B150" i="25"/>
  <c r="B151" i="25"/>
  <c r="B152" i="25"/>
  <c r="B154" i="25"/>
  <c r="B155" i="25"/>
  <c r="B157" i="25"/>
  <c r="B158" i="25"/>
  <c r="B160" i="25"/>
  <c r="B191" i="25"/>
  <c r="N134" i="25"/>
  <c r="N136" i="25"/>
  <c r="N137" i="25"/>
  <c r="N138" i="25"/>
  <c r="N139" i="25"/>
  <c r="N141" i="25"/>
  <c r="N180" i="25"/>
  <c r="J134" i="25"/>
  <c r="J136" i="25"/>
  <c r="J137" i="25"/>
  <c r="J138" i="25"/>
  <c r="J139" i="25"/>
  <c r="J141" i="25"/>
  <c r="J180" i="25"/>
  <c r="F134" i="25"/>
  <c r="F136" i="25"/>
  <c r="F137" i="25"/>
  <c r="F138" i="25"/>
  <c r="F139" i="25"/>
  <c r="F141" i="25"/>
  <c r="F180" i="25"/>
  <c r="B134" i="25"/>
  <c r="B136" i="25"/>
  <c r="B137" i="25"/>
  <c r="B138" i="25"/>
  <c r="B139" i="25"/>
  <c r="B141" i="25"/>
  <c r="B180" i="25"/>
  <c r="P122" i="33"/>
  <c r="L122" i="33"/>
  <c r="H122" i="33"/>
  <c r="D122" i="33"/>
  <c r="P121" i="33"/>
  <c r="L121" i="33"/>
  <c r="H121" i="33"/>
  <c r="D121" i="33"/>
  <c r="P120" i="33"/>
  <c r="L120" i="33"/>
  <c r="H120" i="33"/>
  <c r="D120" i="33"/>
  <c r="P119" i="33"/>
  <c r="L119" i="33"/>
  <c r="H119" i="33"/>
  <c r="D119" i="33"/>
  <c r="P118" i="33"/>
  <c r="L118" i="33"/>
  <c r="H118" i="33"/>
  <c r="D118" i="33"/>
  <c r="P117" i="33"/>
  <c r="L117" i="33"/>
  <c r="H117" i="33"/>
  <c r="D117" i="33"/>
  <c r="P112" i="33"/>
  <c r="L112" i="33"/>
  <c r="H112" i="33"/>
  <c r="D112" i="33"/>
  <c r="B82" i="35"/>
  <c r="N80" i="35"/>
  <c r="J79" i="35"/>
  <c r="P67" i="35"/>
  <c r="P82" i="35"/>
  <c r="L67" i="35"/>
  <c r="L82" i="35"/>
  <c r="H67" i="35"/>
  <c r="H82" i="35"/>
  <c r="D67" i="35"/>
  <c r="D82" i="35"/>
  <c r="P66" i="35"/>
  <c r="P81" i="35"/>
  <c r="L66" i="35"/>
  <c r="L81" i="35"/>
  <c r="H66" i="35"/>
  <c r="H81" i="35"/>
  <c r="D66" i="35"/>
  <c r="D81" i="35"/>
  <c r="P80" i="37"/>
  <c r="P65" i="35"/>
  <c r="P80" i="35"/>
  <c r="L80" i="37"/>
  <c r="L65" i="35"/>
  <c r="L80" i="35"/>
  <c r="H80" i="37"/>
  <c r="H65" i="35"/>
  <c r="H80" i="35"/>
  <c r="D80" i="37"/>
  <c r="D65" i="35"/>
  <c r="D80" i="35"/>
  <c r="P79" i="37"/>
  <c r="P62" i="35"/>
  <c r="P79" i="35"/>
  <c r="L79" i="37"/>
  <c r="L62" i="35"/>
  <c r="L79" i="35"/>
  <c r="H79" i="37"/>
  <c r="H62" i="35"/>
  <c r="H79" i="35"/>
  <c r="D79" i="37"/>
  <c r="D62" i="35"/>
  <c r="D79" i="35"/>
  <c r="P78" i="37"/>
  <c r="P59" i="35"/>
  <c r="P78" i="35"/>
  <c r="L78" i="37"/>
  <c r="L59" i="35"/>
  <c r="L78" i="35"/>
  <c r="H78" i="37"/>
  <c r="H59" i="35"/>
  <c r="H78" i="35"/>
  <c r="D78" i="37"/>
  <c r="D59" i="35"/>
  <c r="D78" i="35"/>
  <c r="P77" i="37"/>
  <c r="P56" i="35"/>
  <c r="P77" i="35"/>
  <c r="L77" i="37"/>
  <c r="L56" i="35"/>
  <c r="L77" i="35"/>
  <c r="H77" i="37"/>
  <c r="H56" i="35"/>
  <c r="H77" i="35"/>
  <c r="D77" i="37"/>
  <c r="D56" i="35"/>
  <c r="D77" i="35"/>
  <c r="P76" i="37"/>
  <c r="P55" i="35"/>
  <c r="P76" i="35"/>
  <c r="L76" i="37"/>
  <c r="L55" i="35"/>
  <c r="L76" i="35"/>
  <c r="H76" i="37"/>
  <c r="H55" i="35"/>
  <c r="H76" i="35"/>
  <c r="D76" i="37"/>
  <c r="D55" i="35"/>
  <c r="D76" i="35"/>
  <c r="P54" i="35"/>
  <c r="P75" i="35"/>
  <c r="L54" i="35"/>
  <c r="L75" i="35"/>
  <c r="H54" i="35"/>
  <c r="H75" i="35"/>
  <c r="D54" i="35"/>
  <c r="D75" i="35"/>
  <c r="P53" i="35"/>
  <c r="P74" i="35"/>
  <c r="L53" i="35"/>
  <c r="L74" i="35"/>
  <c r="H53" i="35"/>
  <c r="H74" i="35"/>
  <c r="D53" i="35"/>
  <c r="D74" i="35"/>
  <c r="P52" i="35"/>
  <c r="P73" i="35"/>
  <c r="L52" i="35"/>
  <c r="L73" i="35"/>
  <c r="H52" i="35"/>
  <c r="H73" i="35"/>
  <c r="D52" i="35"/>
  <c r="D73" i="35"/>
  <c r="P51" i="35"/>
  <c r="P72" i="35"/>
  <c r="L51" i="35"/>
  <c r="L72" i="35"/>
  <c r="H51" i="35"/>
  <c r="H72" i="35"/>
  <c r="D51" i="35"/>
  <c r="D72" i="35"/>
  <c r="J35" i="38"/>
  <c r="M82" i="39"/>
  <c r="M81" i="39"/>
  <c r="M82" i="40"/>
  <c r="M81" i="40"/>
  <c r="N106" i="53"/>
  <c r="N91" i="53"/>
  <c r="J91" i="53"/>
  <c r="J106" i="53"/>
  <c r="F106" i="53"/>
  <c r="F91" i="53"/>
  <c r="B91" i="53"/>
  <c r="B106" i="53"/>
  <c r="N105" i="53"/>
  <c r="N90" i="53"/>
  <c r="J105" i="53"/>
  <c r="J90" i="53"/>
  <c r="F105" i="53"/>
  <c r="F90" i="53"/>
  <c r="B105" i="53"/>
  <c r="B90" i="53"/>
  <c r="N86" i="53"/>
  <c r="N104" i="53"/>
  <c r="J104" i="53"/>
  <c r="J86" i="53"/>
  <c r="F104" i="53"/>
  <c r="F86" i="53"/>
  <c r="B86" i="53"/>
  <c r="B104" i="53"/>
  <c r="N103" i="53"/>
  <c r="N82" i="53"/>
  <c r="J82" i="53"/>
  <c r="J103" i="53"/>
  <c r="F103" i="53"/>
  <c r="F82" i="53"/>
  <c r="N102" i="53"/>
  <c r="N79" i="53"/>
  <c r="J102" i="53"/>
  <c r="J79" i="53"/>
  <c r="F102" i="53"/>
  <c r="F79" i="53"/>
  <c r="B79" i="53"/>
  <c r="B102" i="53"/>
  <c r="N78" i="53"/>
  <c r="N101" i="53"/>
  <c r="J78" i="53"/>
  <c r="J101" i="53"/>
  <c r="F101" i="53"/>
  <c r="F78" i="53"/>
  <c r="B101" i="53"/>
  <c r="B78" i="53"/>
  <c r="N100" i="53"/>
  <c r="N77" i="53"/>
  <c r="J100" i="53"/>
  <c r="J77" i="53"/>
  <c r="F100" i="53"/>
  <c r="F77" i="53"/>
  <c r="B77" i="53"/>
  <c r="B100" i="53"/>
  <c r="N99" i="53"/>
  <c r="N76" i="53"/>
  <c r="J76" i="53"/>
  <c r="J99" i="53"/>
  <c r="F99" i="53"/>
  <c r="F76" i="53"/>
  <c r="B76" i="53"/>
  <c r="B99" i="53"/>
  <c r="N98" i="53"/>
  <c r="N75" i="53"/>
  <c r="J75" i="53"/>
  <c r="J98" i="53"/>
  <c r="F98" i="53"/>
  <c r="F75" i="53"/>
  <c r="B75" i="53"/>
  <c r="B98" i="53"/>
  <c r="N97" i="53"/>
  <c r="N74" i="53"/>
  <c r="J74" i="53"/>
  <c r="J97" i="53"/>
  <c r="F97" i="53"/>
  <c r="F74" i="53"/>
  <c r="B74" i="53"/>
  <c r="B97" i="53"/>
  <c r="N96" i="53"/>
  <c r="N73" i="53"/>
  <c r="J73" i="53"/>
  <c r="J96" i="53"/>
  <c r="F96" i="53"/>
  <c r="F73" i="53"/>
  <c r="B73" i="53"/>
  <c r="B96" i="53"/>
  <c r="N72" i="39"/>
  <c r="N73" i="39"/>
  <c r="N74" i="39"/>
  <c r="N75" i="39"/>
  <c r="N76" i="39"/>
  <c r="N77" i="39"/>
  <c r="N78" i="39"/>
  <c r="N79" i="39"/>
  <c r="N80" i="39"/>
  <c r="N81" i="39"/>
  <c r="N82" i="39"/>
  <c r="J72" i="39"/>
  <c r="J73" i="39"/>
  <c r="J74" i="39"/>
  <c r="J75" i="39"/>
  <c r="J76" i="39"/>
  <c r="J77" i="39"/>
  <c r="J78" i="39"/>
  <c r="J79" i="39"/>
  <c r="J80" i="39"/>
  <c r="J81" i="39"/>
  <c r="J82" i="39"/>
  <c r="F72" i="39"/>
  <c r="F73" i="39"/>
  <c r="F74" i="39"/>
  <c r="F75" i="39"/>
  <c r="F76" i="39"/>
  <c r="F77" i="39"/>
  <c r="F78" i="39"/>
  <c r="F79" i="39"/>
  <c r="F80" i="39"/>
  <c r="F81" i="39"/>
  <c r="F82" i="39"/>
  <c r="B72" i="39"/>
  <c r="B73" i="39"/>
  <c r="B74" i="39"/>
  <c r="B75" i="39"/>
  <c r="B76" i="39"/>
  <c r="B77" i="39"/>
  <c r="B78" i="39"/>
  <c r="B79" i="39"/>
  <c r="B80" i="39"/>
  <c r="B81" i="39"/>
  <c r="B82" i="39"/>
  <c r="Q80" i="41"/>
  <c r="Q80" i="40"/>
  <c r="Q65" i="39"/>
  <c r="M80" i="41"/>
  <c r="M80" i="40"/>
  <c r="M65" i="39"/>
  <c r="I80" i="41"/>
  <c r="I80" i="40"/>
  <c r="I65" i="39"/>
  <c r="E80" i="41"/>
  <c r="E80" i="40"/>
  <c r="E65" i="39"/>
  <c r="Q79" i="41"/>
  <c r="Q79" i="40"/>
  <c r="Q62" i="39"/>
  <c r="M79" i="41"/>
  <c r="M79" i="40"/>
  <c r="M62" i="39"/>
  <c r="I79" i="41"/>
  <c r="I79" i="40"/>
  <c r="I62" i="39"/>
  <c r="E79" i="41"/>
  <c r="E79" i="40"/>
  <c r="E62" i="39"/>
  <c r="Q78" i="41"/>
  <c r="Q78" i="40"/>
  <c r="Q59" i="39"/>
  <c r="M78" i="41"/>
  <c r="M78" i="40"/>
  <c r="M59" i="39"/>
  <c r="I78" i="41"/>
  <c r="I78" i="40"/>
  <c r="I59" i="39"/>
  <c r="E78" i="41"/>
  <c r="E78" i="40"/>
  <c r="E59" i="39"/>
  <c r="Q77" i="41"/>
  <c r="Q77" i="40"/>
  <c r="Q56" i="39"/>
  <c r="M77" i="41"/>
  <c r="M77" i="40"/>
  <c r="M56" i="39"/>
  <c r="I77" i="41"/>
  <c r="I77" i="40"/>
  <c r="I56" i="39"/>
  <c r="E77" i="41"/>
  <c r="E77" i="40"/>
  <c r="E56" i="39"/>
  <c r="Q76" i="41"/>
  <c r="Q76" i="40"/>
  <c r="Q55" i="39"/>
  <c r="M76" i="41"/>
  <c r="M76" i="40"/>
  <c r="M55" i="39"/>
  <c r="I76" i="41"/>
  <c r="I76" i="40"/>
  <c r="I55" i="39"/>
  <c r="E76" i="41"/>
  <c r="E76" i="40"/>
  <c r="E55" i="39"/>
  <c r="Q75" i="40"/>
  <c r="Q54" i="39"/>
  <c r="M75" i="40"/>
  <c r="M54" i="39"/>
  <c r="I75" i="40"/>
  <c r="I54" i="39"/>
  <c r="E75" i="40"/>
  <c r="E54" i="39"/>
  <c r="Q74" i="40"/>
  <c r="Q53" i="39"/>
  <c r="M74" i="40"/>
  <c r="M53" i="39"/>
  <c r="I74" i="40"/>
  <c r="I53" i="39"/>
  <c r="E74" i="40"/>
  <c r="E53" i="39"/>
  <c r="Q73" i="40"/>
  <c r="Q52" i="39"/>
  <c r="M73" i="40"/>
  <c r="M52" i="39"/>
  <c r="I73" i="40"/>
  <c r="I52" i="39"/>
  <c r="E73" i="40"/>
  <c r="E52" i="39"/>
  <c r="Q72" i="40"/>
  <c r="Q51" i="39"/>
  <c r="M72" i="40"/>
  <c r="M51" i="39"/>
  <c r="I72" i="40"/>
  <c r="I51" i="39"/>
  <c r="E72" i="40"/>
  <c r="E51" i="39"/>
  <c r="Q71" i="41"/>
  <c r="Q71" i="40"/>
  <c r="M71" i="41"/>
  <c r="M71" i="40"/>
  <c r="I71" i="41"/>
  <c r="I71" i="40"/>
  <c r="E71" i="41"/>
  <c r="E71" i="40"/>
  <c r="I82" i="40"/>
  <c r="I81" i="40"/>
  <c r="O34" i="46"/>
  <c r="O35" i="46"/>
  <c r="O37" i="46"/>
  <c r="O178" i="6" s="1"/>
  <c r="K35" i="46"/>
  <c r="K37" i="46"/>
  <c r="K178" i="6" s="1"/>
  <c r="G34" i="46"/>
  <c r="G35" i="46"/>
  <c r="G37" i="46"/>
  <c r="G178" i="6" s="1"/>
  <c r="C35" i="46"/>
  <c r="C37" i="46"/>
  <c r="C178" i="6" s="1"/>
  <c r="Q69" i="47"/>
  <c r="Q70" i="47"/>
  <c r="Q71" i="47"/>
  <c r="Q72" i="47"/>
  <c r="Q73" i="47"/>
  <c r="Q74" i="47"/>
  <c r="Q75" i="47"/>
  <c r="Q76" i="47"/>
  <c r="Q77" i="47"/>
  <c r="Q36" i="46"/>
  <c r="M71" i="47"/>
  <c r="M75" i="47"/>
  <c r="M36" i="46"/>
  <c r="M69" i="47"/>
  <c r="M73" i="47"/>
  <c r="M77" i="47"/>
  <c r="M70" i="47"/>
  <c r="I69" i="47"/>
  <c r="I73" i="47"/>
  <c r="I77" i="47"/>
  <c r="I36" i="46"/>
  <c r="I71" i="47"/>
  <c r="I75" i="47"/>
  <c r="I70" i="47"/>
  <c r="E71" i="47"/>
  <c r="E75" i="47"/>
  <c r="E36" i="46"/>
  <c r="E69" i="47"/>
  <c r="E73" i="47"/>
  <c r="E77" i="47"/>
  <c r="E70" i="47"/>
  <c r="E74" i="47"/>
  <c r="M76" i="47"/>
  <c r="E76" i="47"/>
  <c r="I74" i="47"/>
  <c r="F51" i="47"/>
  <c r="I51" i="48"/>
  <c r="I72" i="51"/>
  <c r="O68" i="26"/>
  <c r="K68" i="26"/>
  <c r="G68" i="26"/>
  <c r="C68" i="26"/>
  <c r="O67" i="26"/>
  <c r="K67" i="26"/>
  <c r="G67" i="26"/>
  <c r="C67" i="26"/>
  <c r="O66" i="26"/>
  <c r="K66" i="26"/>
  <c r="G66" i="26"/>
  <c r="C66" i="26"/>
  <c r="Q34" i="46"/>
  <c r="Q35" i="46"/>
  <c r="Q37" i="46"/>
  <c r="Q178" i="6" s="1"/>
  <c r="M34" i="46"/>
  <c r="M35" i="46"/>
  <c r="M37" i="46"/>
  <c r="M178" i="6" s="1"/>
  <c r="I35" i="46"/>
  <c r="I37" i="46"/>
  <c r="I178" i="6" s="1"/>
  <c r="E35" i="46"/>
  <c r="E37" i="46"/>
  <c r="E178" i="6" s="1"/>
  <c r="E34" i="46"/>
  <c r="I76" i="47"/>
  <c r="M74" i="47"/>
  <c r="O51" i="47"/>
  <c r="E72" i="52"/>
  <c r="N80" i="41"/>
  <c r="F80" i="41"/>
  <c r="N79" i="41"/>
  <c r="F79" i="41"/>
  <c r="N78" i="41"/>
  <c r="F78" i="41"/>
  <c r="N77" i="41"/>
  <c r="F77" i="41"/>
  <c r="N76" i="41"/>
  <c r="F76" i="41"/>
  <c r="N71" i="41"/>
  <c r="F71" i="41"/>
  <c r="O81" i="43"/>
  <c r="O82" i="43"/>
  <c r="O83" i="43"/>
  <c r="O84" i="43"/>
  <c r="O85" i="43"/>
  <c r="O86" i="43"/>
  <c r="O87" i="43"/>
  <c r="O88" i="43"/>
  <c r="O89" i="43"/>
  <c r="O90" i="43"/>
  <c r="K81" i="43"/>
  <c r="K82" i="43"/>
  <c r="K83" i="43"/>
  <c r="K84" i="43"/>
  <c r="K85" i="43"/>
  <c r="K86" i="43"/>
  <c r="K87" i="43"/>
  <c r="K88" i="43"/>
  <c r="K89" i="43"/>
  <c r="K90" i="43"/>
  <c r="G81" i="43"/>
  <c r="G82" i="43"/>
  <c r="G83" i="43"/>
  <c r="G84" i="43"/>
  <c r="G85" i="43"/>
  <c r="G86" i="43"/>
  <c r="G87" i="43"/>
  <c r="G88" i="43"/>
  <c r="G89" i="43"/>
  <c r="G90" i="43"/>
  <c r="C81" i="43"/>
  <c r="C82" i="43"/>
  <c r="C83" i="43"/>
  <c r="C84" i="43"/>
  <c r="C85" i="43"/>
  <c r="C86" i="43"/>
  <c r="C87" i="43"/>
  <c r="C88" i="43"/>
  <c r="C89" i="43"/>
  <c r="C90" i="43"/>
  <c r="N89" i="45"/>
  <c r="N71" i="43"/>
  <c r="J89" i="45"/>
  <c r="J71" i="43"/>
  <c r="F89" i="45"/>
  <c r="F71" i="43"/>
  <c r="B89" i="45"/>
  <c r="B71" i="43"/>
  <c r="N87" i="45"/>
  <c r="N69" i="43"/>
  <c r="J87" i="45"/>
  <c r="J69" i="43"/>
  <c r="F87" i="45"/>
  <c r="F69" i="43"/>
  <c r="B87" i="45"/>
  <c r="B69" i="43"/>
  <c r="N86" i="45"/>
  <c r="N68" i="43"/>
  <c r="J86" i="45"/>
  <c r="J68" i="43"/>
  <c r="F86" i="45"/>
  <c r="F68" i="43"/>
  <c r="B86" i="45"/>
  <c r="B68" i="43"/>
  <c r="N85" i="45"/>
  <c r="N67" i="43"/>
  <c r="J85" i="45"/>
  <c r="J67" i="43"/>
  <c r="F85" i="45"/>
  <c r="F67" i="43"/>
  <c r="B85" i="45"/>
  <c r="B67" i="43"/>
  <c r="N90" i="44"/>
  <c r="F90" i="44"/>
  <c r="N89" i="44"/>
  <c r="F89" i="44"/>
  <c r="N88" i="44"/>
  <c r="F88" i="44"/>
  <c r="N87" i="44"/>
  <c r="F87" i="44"/>
  <c r="J86" i="44"/>
  <c r="J85" i="44"/>
  <c r="P84" i="44"/>
  <c r="J84" i="44"/>
  <c r="P83" i="44"/>
  <c r="J83" i="44"/>
  <c r="P82" i="44"/>
  <c r="J82" i="44"/>
  <c r="P81" i="44"/>
  <c r="J81" i="44"/>
  <c r="P80" i="44"/>
  <c r="J80" i="44"/>
  <c r="C51" i="49"/>
  <c r="J80" i="41"/>
  <c r="B80" i="41"/>
  <c r="J79" i="41"/>
  <c r="B79" i="41"/>
  <c r="J78" i="41"/>
  <c r="B78" i="41"/>
  <c r="J77" i="41"/>
  <c r="B77" i="41"/>
  <c r="J76" i="41"/>
  <c r="B76" i="41"/>
  <c r="J71" i="41"/>
  <c r="B71" i="41"/>
  <c r="Q81" i="43"/>
  <c r="Q82" i="43"/>
  <c r="Q83" i="43"/>
  <c r="Q84" i="43"/>
  <c r="Q85" i="43"/>
  <c r="Q86" i="43"/>
  <c r="Q87" i="43"/>
  <c r="Q88" i="43"/>
  <c r="Q89" i="43"/>
  <c r="Q90" i="43"/>
  <c r="M81" i="43"/>
  <c r="M82" i="43"/>
  <c r="M83" i="43"/>
  <c r="M84" i="43"/>
  <c r="M85" i="43"/>
  <c r="M86" i="43"/>
  <c r="M87" i="43"/>
  <c r="M88" i="43"/>
  <c r="M89" i="43"/>
  <c r="M90" i="43"/>
  <c r="I81" i="43"/>
  <c r="I82" i="43"/>
  <c r="I83" i="43"/>
  <c r="I84" i="43"/>
  <c r="I85" i="43"/>
  <c r="I86" i="43"/>
  <c r="I87" i="43"/>
  <c r="I88" i="43"/>
  <c r="I89" i="43"/>
  <c r="I90" i="43"/>
  <c r="E81" i="43"/>
  <c r="E82" i="43"/>
  <c r="E83" i="43"/>
  <c r="E84" i="43"/>
  <c r="E85" i="43"/>
  <c r="E86" i="43"/>
  <c r="E87" i="43"/>
  <c r="E88" i="43"/>
  <c r="E89" i="43"/>
  <c r="E90" i="43"/>
  <c r="P89" i="45"/>
  <c r="P71" i="43"/>
  <c r="L89" i="45"/>
  <c r="L71" i="43"/>
  <c r="H89" i="45"/>
  <c r="H71" i="43"/>
  <c r="D89" i="45"/>
  <c r="D71" i="43"/>
  <c r="P87" i="45"/>
  <c r="P69" i="43"/>
  <c r="L87" i="45"/>
  <c r="L69" i="43"/>
  <c r="H87" i="45"/>
  <c r="H69" i="43"/>
  <c r="D87" i="45"/>
  <c r="D69" i="43"/>
  <c r="P86" i="45"/>
  <c r="P68" i="43"/>
  <c r="L86" i="45"/>
  <c r="L68" i="43"/>
  <c r="H86" i="45"/>
  <c r="H68" i="43"/>
  <c r="D86" i="45"/>
  <c r="D68" i="43"/>
  <c r="P85" i="45"/>
  <c r="P67" i="43"/>
  <c r="L85" i="45"/>
  <c r="L67" i="43"/>
  <c r="H85" i="45"/>
  <c r="H67" i="43"/>
  <c r="D85" i="45"/>
  <c r="D67" i="43"/>
  <c r="J90" i="44"/>
  <c r="B90" i="44"/>
  <c r="J89" i="44"/>
  <c r="B89" i="44"/>
  <c r="J88" i="44"/>
  <c r="B88" i="44"/>
  <c r="J87" i="44"/>
  <c r="B87" i="44"/>
  <c r="H86" i="44"/>
  <c r="B86" i="44"/>
  <c r="H85" i="44"/>
  <c r="B85" i="44"/>
  <c r="H84" i="44"/>
  <c r="B84" i="44"/>
  <c r="H83" i="44"/>
  <c r="B83" i="44"/>
  <c r="H82" i="44"/>
  <c r="B82" i="44"/>
  <c r="H81" i="44"/>
  <c r="B81" i="44"/>
  <c r="H80" i="44"/>
  <c r="B80" i="44"/>
  <c r="K51" i="47"/>
  <c r="K51" i="49"/>
  <c r="L64" i="47"/>
  <c r="L77" i="48"/>
  <c r="L77" i="47"/>
  <c r="D64" i="47"/>
  <c r="D77" i="48"/>
  <c r="L59" i="47"/>
  <c r="L76" i="48"/>
  <c r="L76" i="47"/>
  <c r="D76" i="49"/>
  <c r="D59" i="47"/>
  <c r="D76" i="48"/>
  <c r="L58" i="47"/>
  <c r="L75" i="48"/>
  <c r="L75" i="47"/>
  <c r="D58" i="47"/>
  <c r="D75" i="48"/>
  <c r="P57" i="47"/>
  <c r="P74" i="49"/>
  <c r="L57" i="47"/>
  <c r="L74" i="48"/>
  <c r="L74" i="47"/>
  <c r="L74" i="49"/>
  <c r="H57" i="47"/>
  <c r="H74" i="49"/>
  <c r="D74" i="49"/>
  <c r="D57" i="47"/>
  <c r="D74" i="48"/>
  <c r="L56" i="47"/>
  <c r="L73" i="48"/>
  <c r="L73" i="47"/>
  <c r="D73" i="49"/>
  <c r="D56" i="47"/>
  <c r="D73" i="48"/>
  <c r="P72" i="48"/>
  <c r="P55" i="47"/>
  <c r="L72" i="48"/>
  <c r="L55" i="47"/>
  <c r="L72" i="47"/>
  <c r="H72" i="48"/>
  <c r="H55" i="47"/>
  <c r="D72" i="48"/>
  <c r="D55" i="47"/>
  <c r="P71" i="48"/>
  <c r="P54" i="47"/>
  <c r="L71" i="48"/>
  <c r="L54" i="47"/>
  <c r="L71" i="47"/>
  <c r="H71" i="48"/>
  <c r="H54" i="47"/>
  <c r="D71" i="48"/>
  <c r="D54" i="47"/>
  <c r="P70" i="48"/>
  <c r="P53" i="47"/>
  <c r="L70" i="48"/>
  <c r="L53" i="47"/>
  <c r="L70" i="47"/>
  <c r="H70" i="48"/>
  <c r="H53" i="47"/>
  <c r="D70" i="48"/>
  <c r="D53" i="47"/>
  <c r="P69" i="48"/>
  <c r="P52" i="47"/>
  <c r="L69" i="48"/>
  <c r="L52" i="47"/>
  <c r="L69" i="47"/>
  <c r="H69" i="48"/>
  <c r="H52" i="47"/>
  <c r="D69" i="48"/>
  <c r="D52" i="47"/>
  <c r="P68" i="48"/>
  <c r="P68" i="49"/>
  <c r="L68" i="48"/>
  <c r="L68" i="49"/>
  <c r="H68" i="48"/>
  <c r="H68" i="49"/>
  <c r="D68" i="48"/>
  <c r="D68" i="49"/>
  <c r="N64" i="48"/>
  <c r="N77" i="48"/>
  <c r="F64" i="48"/>
  <c r="F77" i="48"/>
  <c r="N59" i="48"/>
  <c r="N76" i="48"/>
  <c r="F59" i="48"/>
  <c r="F76" i="48"/>
  <c r="N58" i="48"/>
  <c r="N75" i="48"/>
  <c r="F58" i="48"/>
  <c r="F75" i="48"/>
  <c r="N57" i="48"/>
  <c r="N74" i="48"/>
  <c r="F57" i="48"/>
  <c r="F74" i="48"/>
  <c r="N56" i="48"/>
  <c r="N73" i="48"/>
  <c r="F56" i="48"/>
  <c r="F73" i="48"/>
  <c r="N72" i="48"/>
  <c r="N55" i="48"/>
  <c r="J55" i="48"/>
  <c r="J72" i="48"/>
  <c r="F55" i="48"/>
  <c r="F72" i="48"/>
  <c r="B55" i="48"/>
  <c r="B72" i="48"/>
  <c r="N71" i="48"/>
  <c r="N54" i="48"/>
  <c r="N70" i="48"/>
  <c r="N53" i="48"/>
  <c r="J53" i="48"/>
  <c r="J70" i="48"/>
  <c r="F53" i="48"/>
  <c r="F70" i="48"/>
  <c r="B53" i="48"/>
  <c r="B70" i="48"/>
  <c r="N69" i="48"/>
  <c r="N52" i="48"/>
  <c r="N68" i="48"/>
  <c r="J68" i="48"/>
  <c r="F68" i="48"/>
  <c r="B68" i="48"/>
  <c r="H76" i="49"/>
  <c r="L73" i="49"/>
  <c r="N64" i="49"/>
  <c r="N77" i="49"/>
  <c r="J64" i="49"/>
  <c r="J77" i="49"/>
  <c r="F64" i="49"/>
  <c r="F77" i="49"/>
  <c r="B64" i="49"/>
  <c r="B77" i="49"/>
  <c r="N76" i="49"/>
  <c r="N59" i="49"/>
  <c r="J76" i="49"/>
  <c r="J59" i="49"/>
  <c r="J74" i="49"/>
  <c r="J57" i="49"/>
  <c r="F57" i="49"/>
  <c r="F74" i="49"/>
  <c r="B74" i="49"/>
  <c r="B57" i="49"/>
  <c r="N56" i="49"/>
  <c r="N73" i="49"/>
  <c r="J73" i="49"/>
  <c r="J56" i="49"/>
  <c r="J68" i="49"/>
  <c r="F68" i="49"/>
  <c r="B68" i="49"/>
  <c r="O37" i="50"/>
  <c r="O179" i="6" s="1"/>
  <c r="K37" i="50"/>
  <c r="K179" i="6" s="1"/>
  <c r="C37" i="50"/>
  <c r="C179" i="6" s="1"/>
  <c r="O34" i="50"/>
  <c r="O106" i="52"/>
  <c r="O91" i="52"/>
  <c r="K91" i="52"/>
  <c r="K106" i="52"/>
  <c r="C91" i="52"/>
  <c r="C106" i="52"/>
  <c r="O105" i="52"/>
  <c r="O90" i="52"/>
  <c r="K90" i="52"/>
  <c r="K105" i="52"/>
  <c r="G90" i="52"/>
  <c r="G105" i="52"/>
  <c r="O104" i="52"/>
  <c r="O86" i="52"/>
  <c r="K86" i="52"/>
  <c r="K104" i="52"/>
  <c r="G86" i="52"/>
  <c r="G104" i="52"/>
  <c r="C86" i="52"/>
  <c r="C104" i="52"/>
  <c r="O103" i="52"/>
  <c r="O82" i="52"/>
  <c r="K82" i="52"/>
  <c r="K103" i="52"/>
  <c r="C82" i="52"/>
  <c r="C103" i="52"/>
  <c r="O102" i="52"/>
  <c r="O79" i="52"/>
  <c r="K79" i="52"/>
  <c r="K102" i="52"/>
  <c r="G79" i="52"/>
  <c r="G102" i="52"/>
  <c r="C79" i="52"/>
  <c r="C102" i="52"/>
  <c r="O101" i="52"/>
  <c r="O78" i="52"/>
  <c r="G78" i="52"/>
  <c r="G101" i="52"/>
  <c r="C78" i="52"/>
  <c r="C101" i="52"/>
  <c r="O100" i="52"/>
  <c r="O77" i="52"/>
  <c r="K77" i="52"/>
  <c r="K100" i="52"/>
  <c r="G77" i="52"/>
  <c r="G100" i="52"/>
  <c r="C77" i="52"/>
  <c r="C100" i="52"/>
  <c r="O99" i="52"/>
  <c r="O76" i="52"/>
  <c r="K76" i="52"/>
  <c r="K99" i="52"/>
  <c r="G76" i="52"/>
  <c r="G99" i="52"/>
  <c r="C76" i="52"/>
  <c r="C99" i="52"/>
  <c r="O98" i="52"/>
  <c r="O75" i="52"/>
  <c r="G75" i="52"/>
  <c r="G98" i="52"/>
  <c r="C75" i="52"/>
  <c r="C98" i="52"/>
  <c r="O97" i="52"/>
  <c r="O74" i="52"/>
  <c r="K74" i="52"/>
  <c r="K97" i="52"/>
  <c r="G74" i="52"/>
  <c r="G97" i="52"/>
  <c r="O96" i="52"/>
  <c r="O73" i="52"/>
  <c r="K73" i="52"/>
  <c r="K96" i="52"/>
  <c r="G73" i="52"/>
  <c r="G96" i="52"/>
  <c r="C73" i="52"/>
  <c r="C96" i="52"/>
  <c r="O95" i="52"/>
  <c r="O36" i="50"/>
  <c r="C95" i="52"/>
  <c r="C36" i="50"/>
  <c r="P77" i="47"/>
  <c r="D76" i="47"/>
  <c r="H74" i="47"/>
  <c r="B69" i="48"/>
  <c r="P76" i="49"/>
  <c r="B76" i="49"/>
  <c r="F73" i="49"/>
  <c r="G34" i="50"/>
  <c r="G35" i="50"/>
  <c r="Q91" i="52"/>
  <c r="Q106" i="52"/>
  <c r="M106" i="52"/>
  <c r="M91" i="52"/>
  <c r="I91" i="52"/>
  <c r="I106" i="52"/>
  <c r="Q105" i="52"/>
  <c r="Q90" i="52"/>
  <c r="M90" i="52"/>
  <c r="M105" i="52"/>
  <c r="Q104" i="52"/>
  <c r="Q86" i="52"/>
  <c r="M104" i="52"/>
  <c r="M86" i="52"/>
  <c r="I104" i="52"/>
  <c r="I86" i="52"/>
  <c r="Q82" i="52"/>
  <c r="Q103" i="52"/>
  <c r="M82" i="52"/>
  <c r="M103" i="52"/>
  <c r="I82" i="52"/>
  <c r="I103" i="52"/>
  <c r="Q102" i="52"/>
  <c r="Q79" i="52"/>
  <c r="M102" i="52"/>
  <c r="M79" i="52"/>
  <c r="Q78" i="52"/>
  <c r="Q101" i="52"/>
  <c r="M101" i="52"/>
  <c r="M78" i="52"/>
  <c r="I78" i="52"/>
  <c r="I101" i="52"/>
  <c r="Q100" i="52"/>
  <c r="Q77" i="52"/>
  <c r="I100" i="52"/>
  <c r="I77" i="52"/>
  <c r="Q99" i="52"/>
  <c r="Q76" i="52"/>
  <c r="M99" i="52"/>
  <c r="M76" i="52"/>
  <c r="I76" i="52"/>
  <c r="I99" i="52"/>
  <c r="M98" i="52"/>
  <c r="M75" i="52"/>
  <c r="I75" i="52"/>
  <c r="I98" i="52"/>
  <c r="Q74" i="52"/>
  <c r="Q97" i="52"/>
  <c r="M74" i="52"/>
  <c r="M97" i="52"/>
  <c r="Q96" i="52"/>
  <c r="Q73" i="52"/>
  <c r="M96" i="52"/>
  <c r="M73" i="52"/>
  <c r="I96" i="52"/>
  <c r="I73" i="52"/>
  <c r="Q36" i="50"/>
  <c r="Q95" i="52"/>
  <c r="I95" i="52"/>
  <c r="I36" i="50"/>
  <c r="E95" i="52"/>
  <c r="E36" i="50"/>
  <c r="O76" i="49"/>
  <c r="O74" i="49"/>
  <c r="O73" i="49"/>
  <c r="O68" i="49"/>
  <c r="L34" i="50"/>
  <c r="L35" i="50"/>
  <c r="N35" i="50"/>
  <c r="N96" i="51"/>
  <c r="N97" i="51"/>
  <c r="N98" i="51"/>
  <c r="N99" i="51"/>
  <c r="N100" i="51"/>
  <c r="J35" i="50"/>
  <c r="J98" i="51"/>
  <c r="J101" i="51"/>
  <c r="J102" i="51"/>
  <c r="J103" i="51"/>
  <c r="J104" i="51"/>
  <c r="J105" i="51"/>
  <c r="J106" i="51"/>
  <c r="F35" i="50"/>
  <c r="F96" i="51"/>
  <c r="F100" i="51"/>
  <c r="B35" i="50"/>
  <c r="B98" i="51"/>
  <c r="F106" i="51"/>
  <c r="C105" i="51"/>
  <c r="F104" i="51"/>
  <c r="F102" i="51"/>
  <c r="B101" i="51"/>
  <c r="B100" i="51"/>
  <c r="J99" i="51"/>
  <c r="F97" i="51"/>
  <c r="O91" i="51"/>
  <c r="C79" i="51"/>
  <c r="G103" i="53"/>
  <c r="O104" i="53"/>
  <c r="C103" i="53"/>
  <c r="O77" i="48"/>
  <c r="O77" i="47"/>
  <c r="K77" i="48"/>
  <c r="K77" i="47"/>
  <c r="G77" i="48"/>
  <c r="G77" i="47"/>
  <c r="C77" i="48"/>
  <c r="C77" i="47"/>
  <c r="O76" i="48"/>
  <c r="O76" i="47"/>
  <c r="K76" i="48"/>
  <c r="K76" i="47"/>
  <c r="G76" i="48"/>
  <c r="G76" i="47"/>
  <c r="C76" i="48"/>
  <c r="C76" i="47"/>
  <c r="O75" i="48"/>
  <c r="O75" i="47"/>
  <c r="K75" i="48"/>
  <c r="K75" i="47"/>
  <c r="G75" i="48"/>
  <c r="G75" i="47"/>
  <c r="C75" i="48"/>
  <c r="C75" i="47"/>
  <c r="O74" i="48"/>
  <c r="O74" i="47"/>
  <c r="K74" i="48"/>
  <c r="K74" i="47"/>
  <c r="G74" i="48"/>
  <c r="G74" i="47"/>
  <c r="C74" i="48"/>
  <c r="C74" i="47"/>
  <c r="O73" i="48"/>
  <c r="O73" i="47"/>
  <c r="K73" i="48"/>
  <c r="K73" i="47"/>
  <c r="G73" i="48"/>
  <c r="G73" i="47"/>
  <c r="C73" i="48"/>
  <c r="C73" i="47"/>
  <c r="O72" i="47"/>
  <c r="K72" i="47"/>
  <c r="G72" i="47"/>
  <c r="C72" i="48"/>
  <c r="C72" i="47"/>
  <c r="O71" i="47"/>
  <c r="K71" i="47"/>
  <c r="G71" i="47"/>
  <c r="C71" i="48"/>
  <c r="C71" i="47"/>
  <c r="O70" i="47"/>
  <c r="K70" i="47"/>
  <c r="G70" i="47"/>
  <c r="C70" i="48"/>
  <c r="C70" i="47"/>
  <c r="O69" i="47"/>
  <c r="K69" i="47"/>
  <c r="G69" i="47"/>
  <c r="C69" i="48"/>
  <c r="C69" i="47"/>
  <c r="K71" i="48"/>
  <c r="O69" i="48"/>
  <c r="G69" i="48"/>
  <c r="G76" i="49"/>
  <c r="K73" i="49"/>
  <c r="C73" i="49"/>
  <c r="O102" i="51"/>
  <c r="O102" i="53"/>
  <c r="C101" i="51"/>
  <c r="C101" i="53"/>
  <c r="G76" i="51"/>
  <c r="G72" i="51" s="1"/>
  <c r="G99" i="51"/>
  <c r="O103" i="53"/>
  <c r="G100" i="53"/>
  <c r="O105" i="53"/>
  <c r="K105" i="53"/>
  <c r="K104" i="53"/>
  <c r="C104" i="53"/>
  <c r="K103" i="53"/>
  <c r="K102" i="53"/>
  <c r="G102" i="53"/>
  <c r="O101" i="53"/>
  <c r="K101" i="53"/>
  <c r="K100" i="53"/>
  <c r="C100" i="53"/>
  <c r="K95" i="53"/>
  <c r="P106" i="52"/>
  <c r="P91" i="51"/>
  <c r="L106" i="52"/>
  <c r="L91" i="51"/>
  <c r="H106" i="52"/>
  <c r="H91" i="51"/>
  <c r="D106" i="52"/>
  <c r="D91" i="51"/>
  <c r="P105" i="52"/>
  <c r="P90" i="51"/>
  <c r="L105" i="52"/>
  <c r="L90" i="51"/>
  <c r="H105" i="52"/>
  <c r="H90" i="51"/>
  <c r="D105" i="52"/>
  <c r="D90" i="51"/>
  <c r="P104" i="52"/>
  <c r="P86" i="51"/>
  <c r="L104" i="52"/>
  <c r="L86" i="51"/>
  <c r="H104" i="52"/>
  <c r="H86" i="51"/>
  <c r="D104" i="52"/>
  <c r="D86" i="51"/>
  <c r="P103" i="52"/>
  <c r="P82" i="51"/>
  <c r="L103" i="52"/>
  <c r="L82" i="51"/>
  <c r="H103" i="52"/>
  <c r="H82" i="51"/>
  <c r="D103" i="52"/>
  <c r="D82" i="51"/>
  <c r="P102" i="52"/>
  <c r="P79" i="51"/>
  <c r="L102" i="52"/>
  <c r="L79" i="51"/>
  <c r="H102" i="52"/>
  <c r="H79" i="51"/>
  <c r="D102" i="52"/>
  <c r="D79" i="51"/>
  <c r="P101" i="52"/>
  <c r="P78" i="51"/>
  <c r="L101" i="52"/>
  <c r="L78" i="51"/>
  <c r="H101" i="52"/>
  <c r="H78" i="51"/>
  <c r="D101" i="52"/>
  <c r="D78" i="51"/>
  <c r="P100" i="52"/>
  <c r="P77" i="51"/>
  <c r="L100" i="52"/>
  <c r="L77" i="51"/>
  <c r="H100" i="52"/>
  <c r="H77" i="51"/>
  <c r="H100" i="51"/>
  <c r="D100" i="52"/>
  <c r="D77" i="51"/>
  <c r="P99" i="52"/>
  <c r="P76" i="51"/>
  <c r="L99" i="52"/>
  <c r="L76" i="51"/>
  <c r="H99" i="52"/>
  <c r="H76" i="51"/>
  <c r="H99" i="51"/>
  <c r="D99" i="52"/>
  <c r="D76" i="51"/>
  <c r="P98" i="52"/>
  <c r="P75" i="51"/>
  <c r="L98" i="52"/>
  <c r="L75" i="51"/>
  <c r="H98" i="52"/>
  <c r="H75" i="51"/>
  <c r="H98" i="51"/>
  <c r="D98" i="52"/>
  <c r="D75" i="51"/>
  <c r="P97" i="52"/>
  <c r="P74" i="51"/>
  <c r="L97" i="52"/>
  <c r="L74" i="51"/>
  <c r="H97" i="52"/>
  <c r="H74" i="51"/>
  <c r="H97" i="51"/>
  <c r="D97" i="52"/>
  <c r="D74" i="51"/>
  <c r="P96" i="52"/>
  <c r="P73" i="51"/>
  <c r="L96" i="52"/>
  <c r="L73" i="51"/>
  <c r="H96" i="52"/>
  <c r="H73" i="51"/>
  <c r="H96" i="51"/>
  <c r="D96" i="52"/>
  <c r="D73" i="51"/>
  <c r="N36" i="50"/>
  <c r="J95" i="52"/>
  <c r="J36" i="50"/>
  <c r="F36" i="50"/>
  <c r="B36" i="50"/>
  <c r="G106" i="53"/>
  <c r="G104" i="53"/>
  <c r="G101" i="53"/>
  <c r="G79" i="53"/>
  <c r="G76" i="53"/>
  <c r="G75" i="53"/>
  <c r="G74" i="53"/>
  <c r="G73" i="53"/>
  <c r="Q106" i="51"/>
  <c r="M106" i="51"/>
  <c r="I106" i="51"/>
  <c r="E106" i="51"/>
  <c r="Q105" i="53"/>
  <c r="Q105" i="51"/>
  <c r="M105" i="53"/>
  <c r="M105" i="51"/>
  <c r="I105" i="53"/>
  <c r="I105" i="51"/>
  <c r="E105" i="53"/>
  <c r="E105" i="51"/>
  <c r="Q104" i="53"/>
  <c r="Q104" i="51"/>
  <c r="M104" i="53"/>
  <c r="M104" i="51"/>
  <c r="I104" i="53"/>
  <c r="I104" i="51"/>
  <c r="E104" i="53"/>
  <c r="E104" i="51"/>
  <c r="Q103" i="53"/>
  <c r="Q103" i="51"/>
  <c r="M103" i="53"/>
  <c r="M103" i="51"/>
  <c r="I103" i="53"/>
  <c r="I103" i="51"/>
  <c r="E103" i="53"/>
  <c r="E103" i="51"/>
  <c r="Q102" i="53"/>
  <c r="Q102" i="51"/>
  <c r="M102" i="53"/>
  <c r="M102" i="51"/>
  <c r="I102" i="53"/>
  <c r="I102" i="51"/>
  <c r="E102" i="53"/>
  <c r="E102" i="51"/>
  <c r="Q101" i="53"/>
  <c r="Q101" i="51"/>
  <c r="M101" i="53"/>
  <c r="M101" i="51"/>
  <c r="I101" i="53"/>
  <c r="I101" i="51"/>
  <c r="E101" i="53"/>
  <c r="E101" i="51"/>
  <c r="Q100" i="53"/>
  <c r="Q100" i="51"/>
  <c r="M100" i="53"/>
  <c r="M100" i="51"/>
  <c r="I100" i="53"/>
  <c r="I100" i="51"/>
  <c r="E100" i="53"/>
  <c r="E100" i="51"/>
  <c r="Q99" i="51"/>
  <c r="M99" i="51"/>
  <c r="I99" i="51"/>
  <c r="E99" i="51"/>
  <c r="Q98" i="51"/>
  <c r="M98" i="51"/>
  <c r="I98" i="51"/>
  <c r="E98" i="51"/>
  <c r="Q97" i="51"/>
  <c r="M97" i="51"/>
  <c r="I97" i="51"/>
  <c r="E97" i="51"/>
  <c r="Q96" i="51"/>
  <c r="M96" i="51"/>
  <c r="I96" i="51"/>
  <c r="E96" i="51"/>
  <c r="E129" i="23" l="1"/>
  <c r="N83" i="31"/>
  <c r="H56" i="6"/>
  <c r="H131" i="6" s="1"/>
  <c r="Q30" i="6"/>
  <c r="N58" i="10"/>
  <c r="I71" i="39"/>
  <c r="B129" i="23"/>
  <c r="Q51" i="49"/>
  <c r="I50" i="36"/>
  <c r="K62" i="44"/>
  <c r="J50" i="41"/>
  <c r="K50" i="41"/>
  <c r="C129" i="24"/>
  <c r="G129" i="24"/>
  <c r="N129" i="24"/>
  <c r="C175" i="20"/>
  <c r="I129" i="24"/>
  <c r="J143" i="23"/>
  <c r="D157" i="20"/>
  <c r="N183" i="17"/>
  <c r="O115" i="11"/>
  <c r="F98" i="11"/>
  <c r="F50" i="40"/>
  <c r="M50" i="40"/>
  <c r="G50" i="40"/>
  <c r="K167" i="15"/>
  <c r="K62" i="43"/>
  <c r="E143" i="24"/>
  <c r="N102" i="18"/>
  <c r="N165" i="6" s="1"/>
  <c r="M107" i="27"/>
  <c r="E143" i="25"/>
  <c r="I157" i="19"/>
  <c r="K50" i="36"/>
  <c r="B83" i="32"/>
  <c r="B83" i="31"/>
  <c r="P95" i="28"/>
  <c r="Q95" i="28"/>
  <c r="F162" i="24"/>
  <c r="O143" i="23"/>
  <c r="K200" i="16"/>
  <c r="L115" i="11"/>
  <c r="Q98" i="12"/>
  <c r="J115" i="11"/>
  <c r="G115" i="12"/>
  <c r="E50" i="36"/>
  <c r="M129" i="24"/>
  <c r="Q129" i="25"/>
  <c r="G39" i="6"/>
  <c r="D104" i="6"/>
  <c r="G51" i="49"/>
  <c r="E62" i="43"/>
  <c r="M175" i="19"/>
  <c r="L130" i="6"/>
  <c r="B50" i="40"/>
  <c r="G50" i="36"/>
  <c r="B50" i="41"/>
  <c r="H50" i="41"/>
  <c r="B107" i="29"/>
  <c r="O50" i="41"/>
  <c r="G123" i="29"/>
  <c r="B143" i="24"/>
  <c r="I194" i="21"/>
  <c r="F194" i="21"/>
  <c r="P157" i="20"/>
  <c r="P175" i="20"/>
  <c r="C98" i="11"/>
  <c r="G200" i="15"/>
  <c r="F115" i="12"/>
  <c r="P115" i="12"/>
  <c r="Q62" i="14"/>
  <c r="Q54" i="6" s="1"/>
  <c r="Q129" i="6" s="1"/>
  <c r="P123" i="28"/>
  <c r="G183" i="15"/>
  <c r="P50" i="41"/>
  <c r="E95" i="29"/>
  <c r="O98" i="12"/>
  <c r="G107" i="28"/>
  <c r="J107" i="28"/>
  <c r="H107" i="27"/>
  <c r="J72" i="52"/>
  <c r="P157" i="19"/>
  <c r="E83" i="31"/>
  <c r="F183" i="16"/>
  <c r="K83" i="31"/>
  <c r="B107" i="27"/>
  <c r="Q50" i="37"/>
  <c r="Q95" i="27"/>
  <c r="G98" i="12"/>
  <c r="H50" i="40"/>
  <c r="I50" i="40"/>
  <c r="L50" i="40"/>
  <c r="L200" i="16"/>
  <c r="K183" i="16"/>
  <c r="M62" i="44"/>
  <c r="O62" i="44"/>
  <c r="N62" i="44"/>
  <c r="F62" i="44"/>
  <c r="O62" i="43"/>
  <c r="O107" i="29"/>
  <c r="Q200" i="16"/>
  <c r="L183" i="15"/>
  <c r="C115" i="11"/>
  <c r="Q115" i="11"/>
  <c r="N50" i="41"/>
  <c r="D101" i="18"/>
  <c r="D164" i="6" s="1"/>
  <c r="E200" i="17"/>
  <c r="O51" i="48"/>
  <c r="O50" i="36"/>
  <c r="F50" i="41"/>
  <c r="D62" i="45"/>
  <c r="K107" i="29"/>
  <c r="Q107" i="28"/>
  <c r="B167" i="16"/>
  <c r="M158" i="16"/>
  <c r="O175" i="20"/>
  <c r="D194" i="19"/>
  <c r="K175" i="19"/>
  <c r="P83" i="33"/>
  <c r="G183" i="16"/>
  <c r="C107" i="6"/>
  <c r="B50" i="37"/>
  <c r="D72" i="52"/>
  <c r="Q183" i="16"/>
  <c r="E72" i="51"/>
  <c r="Q72" i="51"/>
  <c r="D183" i="17"/>
  <c r="N64" i="10"/>
  <c r="N153" i="6" s="1"/>
  <c r="J157" i="19"/>
  <c r="M183" i="16"/>
  <c r="P56" i="26"/>
  <c r="P115" i="6" s="1"/>
  <c r="N56" i="26"/>
  <c r="N115" i="6" s="1"/>
  <c r="H83" i="33"/>
  <c r="N62" i="45"/>
  <c r="K175" i="20"/>
  <c r="Q157" i="20"/>
  <c r="K194" i="20"/>
  <c r="L175" i="20"/>
  <c r="E194" i="20"/>
  <c r="C194" i="20"/>
  <c r="F64" i="6"/>
  <c r="F137" i="6" s="1"/>
  <c r="I51" i="49"/>
  <c r="D107" i="29"/>
  <c r="P95" i="27"/>
  <c r="D129" i="23"/>
  <c r="D143" i="23"/>
  <c r="P123" i="27"/>
  <c r="I129" i="23"/>
  <c r="K50" i="40"/>
  <c r="B51" i="47"/>
  <c r="B50" i="35"/>
  <c r="K153" i="27"/>
  <c r="H143" i="23"/>
  <c r="L107" i="27"/>
  <c r="F175" i="19"/>
  <c r="L157" i="20"/>
  <c r="N72" i="52"/>
  <c r="J72" i="51"/>
  <c r="K72" i="51"/>
  <c r="G42" i="6"/>
  <c r="P51" i="48"/>
  <c r="E51" i="48"/>
  <c r="M51" i="48"/>
  <c r="C51" i="48"/>
  <c r="J51" i="47"/>
  <c r="G51" i="47"/>
  <c r="I30" i="6"/>
  <c r="P62" i="45"/>
  <c r="L62" i="45"/>
  <c r="K62" i="45"/>
  <c r="I62" i="44"/>
  <c r="P62" i="44"/>
  <c r="E62" i="44"/>
  <c r="B62" i="43"/>
  <c r="I62" i="43"/>
  <c r="F62" i="43"/>
  <c r="C62" i="43"/>
  <c r="L80" i="43"/>
  <c r="D80" i="43"/>
  <c r="M50" i="41"/>
  <c r="I50" i="41"/>
  <c r="Q50" i="41"/>
  <c r="E50" i="41"/>
  <c r="N50" i="40"/>
  <c r="J50" i="40"/>
  <c r="E50" i="40"/>
  <c r="D50" i="40"/>
  <c r="I42" i="6"/>
  <c r="E71" i="39"/>
  <c r="E33" i="6"/>
  <c r="F50" i="37"/>
  <c r="L50" i="37"/>
  <c r="C50" i="37"/>
  <c r="D50" i="37"/>
  <c r="N50" i="37"/>
  <c r="I50" i="37"/>
  <c r="C50" i="36"/>
  <c r="D50" i="36"/>
  <c r="Q50" i="36"/>
  <c r="Q42" i="6"/>
  <c r="F83" i="33"/>
  <c r="L83" i="33"/>
  <c r="C83" i="33"/>
  <c r="N83" i="33"/>
  <c r="E83" i="33"/>
  <c r="K83" i="32"/>
  <c r="M83" i="32"/>
  <c r="L83" i="32"/>
  <c r="N83" i="32"/>
  <c r="P83" i="32"/>
  <c r="G83" i="32"/>
  <c r="H83" i="32"/>
  <c r="J83" i="32"/>
  <c r="Q83" i="32"/>
  <c r="G83" i="31"/>
  <c r="H83" i="31"/>
  <c r="I83" i="31"/>
  <c r="J83" i="31"/>
  <c r="F83" i="31"/>
  <c r="Q39" i="6"/>
  <c r="K75" i="26"/>
  <c r="K172" i="6" s="1"/>
  <c r="I56" i="26"/>
  <c r="I73" i="26" s="1"/>
  <c r="I170" i="6" s="1"/>
  <c r="K56" i="26"/>
  <c r="C107" i="29"/>
  <c r="D56" i="26"/>
  <c r="D115" i="6" s="1"/>
  <c r="E107" i="28"/>
  <c r="C123" i="28"/>
  <c r="C107" i="28"/>
  <c r="B123" i="28"/>
  <c r="L107" i="28"/>
  <c r="E95" i="27"/>
  <c r="N107" i="27"/>
  <c r="H123" i="27"/>
  <c r="F95" i="27"/>
  <c r="M123" i="27"/>
  <c r="K95" i="27"/>
  <c r="O107" i="27"/>
  <c r="D95" i="27"/>
  <c r="P107" i="27"/>
  <c r="L95" i="27"/>
  <c r="E39" i="6"/>
  <c r="Q143" i="27"/>
  <c r="I33" i="6"/>
  <c r="K33" i="6"/>
  <c r="M76" i="22"/>
  <c r="M167" i="6" s="1"/>
  <c r="K143" i="24"/>
  <c r="I143" i="24"/>
  <c r="E129" i="24"/>
  <c r="Q129" i="24"/>
  <c r="H162" i="24"/>
  <c r="O143" i="24"/>
  <c r="K129" i="24"/>
  <c r="I143" i="23"/>
  <c r="C129" i="23"/>
  <c r="K143" i="23"/>
  <c r="P129" i="23"/>
  <c r="B143" i="23"/>
  <c r="Q33" i="6"/>
  <c r="J194" i="21"/>
  <c r="J102" i="18"/>
  <c r="J165" i="6" s="1"/>
  <c r="N194" i="21"/>
  <c r="H194" i="21"/>
  <c r="P5" i="9"/>
  <c r="Q194" i="20"/>
  <c r="G194" i="20"/>
  <c r="J175" i="20"/>
  <c r="Q175" i="20"/>
  <c r="I175" i="20"/>
  <c r="M157" i="20"/>
  <c r="M175" i="20"/>
  <c r="N157" i="20"/>
  <c r="O157" i="19"/>
  <c r="B157" i="19"/>
  <c r="D157" i="19"/>
  <c r="Q194" i="19"/>
  <c r="H175" i="19"/>
  <c r="M157" i="19"/>
  <c r="I194" i="19"/>
  <c r="B194" i="19"/>
  <c r="E194" i="19"/>
  <c r="C157" i="19"/>
  <c r="O175" i="19"/>
  <c r="N175" i="19"/>
  <c r="G99" i="18"/>
  <c r="G162" i="6" s="1"/>
  <c r="M42" i="6"/>
  <c r="C33" i="6"/>
  <c r="N158" i="17"/>
  <c r="B200" i="17"/>
  <c r="B183" i="17"/>
  <c r="B99" i="14"/>
  <c r="B160" i="6" s="1"/>
  <c r="F200" i="17"/>
  <c r="C200" i="17"/>
  <c r="D167" i="17"/>
  <c r="K167" i="17"/>
  <c r="L158" i="17"/>
  <c r="B158" i="17"/>
  <c r="G200" i="16"/>
  <c r="C200" i="16"/>
  <c r="B183" i="16"/>
  <c r="O183" i="16"/>
  <c r="O200" i="16"/>
  <c r="L183" i="16"/>
  <c r="E200" i="16"/>
  <c r="M167" i="15"/>
  <c r="P167" i="15"/>
  <c r="L167" i="15"/>
  <c r="M183" i="15"/>
  <c r="J167" i="15"/>
  <c r="N167" i="15"/>
  <c r="N183" i="15"/>
  <c r="D200" i="15"/>
  <c r="Q158" i="15"/>
  <c r="J183" i="15"/>
  <c r="H183" i="15"/>
  <c r="H200" i="15"/>
  <c r="O183" i="15"/>
  <c r="C42" i="6"/>
  <c r="B39" i="6"/>
  <c r="F39" i="6"/>
  <c r="J39" i="6"/>
  <c r="L64" i="10"/>
  <c r="L153" i="6" s="1"/>
  <c r="C98" i="12"/>
  <c r="E98" i="12"/>
  <c r="D98" i="12"/>
  <c r="B115" i="12"/>
  <c r="Q115" i="12"/>
  <c r="F98" i="12"/>
  <c r="I115" i="11"/>
  <c r="G115" i="11"/>
  <c r="E58" i="10"/>
  <c r="L5" i="8"/>
  <c r="B56" i="26"/>
  <c r="B115" i="6" s="1"/>
  <c r="Q26" i="8"/>
  <c r="H15" i="9"/>
  <c r="N26" i="9"/>
  <c r="D50" i="35"/>
  <c r="C176" i="25"/>
  <c r="H56" i="26"/>
  <c r="H115" i="6" s="1"/>
  <c r="Q143" i="25"/>
  <c r="H175" i="20"/>
  <c r="C183" i="16"/>
  <c r="G141" i="25"/>
  <c r="L56" i="6"/>
  <c r="L131" i="6" s="1"/>
  <c r="G50" i="41"/>
  <c r="L51" i="6"/>
  <c r="F26" i="8"/>
  <c r="L56" i="26"/>
  <c r="L115" i="6" s="1"/>
  <c r="G56" i="26"/>
  <c r="K15" i="8"/>
  <c r="K5" i="8" s="1"/>
  <c r="K10" i="9"/>
  <c r="F15" i="9"/>
  <c r="E15" i="8"/>
  <c r="F123" i="29"/>
  <c r="D83" i="33"/>
  <c r="G62" i="45"/>
  <c r="E50" i="37"/>
  <c r="G194" i="19"/>
  <c r="O115" i="6"/>
  <c r="Q26" i="9"/>
  <c r="Q5" i="9" s="1"/>
  <c r="C15" i="8"/>
  <c r="J15" i="7"/>
  <c r="G10" i="7"/>
  <c r="C158" i="25"/>
  <c r="K115" i="6"/>
  <c r="Q115" i="6"/>
  <c r="Q10" i="8"/>
  <c r="M10" i="9"/>
  <c r="G26" i="9"/>
  <c r="D15" i="8"/>
  <c r="I10" i="8"/>
  <c r="O15" i="7"/>
  <c r="M175" i="21"/>
  <c r="C175" i="19"/>
  <c r="C26" i="9"/>
  <c r="J143" i="24"/>
  <c r="C194" i="19"/>
  <c r="L85" i="14"/>
  <c r="L143" i="23"/>
  <c r="I26" i="8"/>
  <c r="E26" i="9"/>
  <c r="L26" i="9"/>
  <c r="L5" i="9" s="1"/>
  <c r="Q158" i="16"/>
  <c r="L62" i="44"/>
  <c r="B62" i="45"/>
  <c r="G15" i="9"/>
  <c r="I26" i="9"/>
  <c r="M26" i="9"/>
  <c r="M72" i="52"/>
  <c r="M26" i="8"/>
  <c r="H10" i="8"/>
  <c r="K136" i="25"/>
  <c r="B157" i="20"/>
  <c r="C15" i="9"/>
  <c r="D10" i="9"/>
  <c r="C150" i="25"/>
  <c r="J88" i="18"/>
  <c r="J107" i="29"/>
  <c r="H62" i="44"/>
  <c r="E169" i="25"/>
  <c r="G143" i="23"/>
  <c r="N194" i="19"/>
  <c r="E15" i="9"/>
  <c r="P26" i="8"/>
  <c r="M15" i="7"/>
  <c r="C137" i="25"/>
  <c r="F72" i="52"/>
  <c r="M72" i="53"/>
  <c r="J162" i="23"/>
  <c r="O162" i="21"/>
  <c r="O173" i="21"/>
  <c r="D77" i="14"/>
  <c r="L50" i="41"/>
  <c r="O62" i="45"/>
  <c r="J68" i="6"/>
  <c r="J141" i="6" s="1"/>
  <c r="F10" i="9"/>
  <c r="I15" i="8"/>
  <c r="G10" i="8"/>
  <c r="L10" i="7"/>
  <c r="J26" i="9"/>
  <c r="K137" i="25"/>
  <c r="G150" i="25"/>
  <c r="O30" i="6"/>
  <c r="M33" i="6"/>
  <c r="F194" i="19"/>
  <c r="I75" i="26"/>
  <c r="I172" i="6" s="1"/>
  <c r="D205" i="17"/>
  <c r="C10" i="9"/>
  <c r="P10" i="7"/>
  <c r="L50" i="36"/>
  <c r="E175" i="19"/>
  <c r="J157" i="20"/>
  <c r="D207" i="17"/>
  <c r="H26" i="8"/>
  <c r="M15" i="8"/>
  <c r="I15" i="7"/>
  <c r="J15" i="9"/>
  <c r="K138" i="25"/>
  <c r="K150" i="25"/>
  <c r="Q167" i="17"/>
  <c r="F56" i="26"/>
  <c r="F115" i="6" s="1"/>
  <c r="B72" i="52"/>
  <c r="C175" i="21"/>
  <c r="G162" i="23"/>
  <c r="D206" i="17"/>
  <c r="N51" i="49"/>
  <c r="K39" i="6"/>
  <c r="B175" i="19"/>
  <c r="M115" i="6"/>
  <c r="J26" i="8"/>
  <c r="D26" i="9"/>
  <c r="J10" i="7"/>
  <c r="J10" i="8"/>
  <c r="K15" i="7"/>
  <c r="O151" i="25"/>
  <c r="J56" i="26"/>
  <c r="J115" i="6" s="1"/>
  <c r="N51" i="47"/>
  <c r="G94" i="18"/>
  <c r="Q62" i="44"/>
  <c r="L51" i="49"/>
  <c r="N131" i="6"/>
  <c r="C10" i="8"/>
  <c r="F10" i="8"/>
  <c r="L15" i="7"/>
  <c r="P15" i="7"/>
  <c r="Q50" i="39"/>
  <c r="P129" i="25"/>
  <c r="C152" i="25"/>
  <c r="P75" i="22"/>
  <c r="P166" i="6" s="1"/>
  <c r="L104" i="6"/>
  <c r="M58" i="22"/>
  <c r="M75" i="22" s="1"/>
  <c r="M166" i="6" s="1"/>
  <c r="H95" i="27"/>
  <c r="J33" i="6"/>
  <c r="G85" i="14"/>
  <c r="G194" i="21"/>
  <c r="N10" i="9"/>
  <c r="H10" i="7"/>
  <c r="C15" i="7"/>
  <c r="O26" i="9"/>
  <c r="J51" i="49"/>
  <c r="G139" i="25"/>
  <c r="D95" i="29"/>
  <c r="E129" i="25"/>
  <c r="G129" i="23"/>
  <c r="M153" i="27"/>
  <c r="E75" i="26"/>
  <c r="E172" i="6" s="1"/>
  <c r="E117" i="6"/>
  <c r="G75" i="26"/>
  <c r="G172" i="6" s="1"/>
  <c r="N26" i="8"/>
  <c r="N5" i="8" s="1"/>
  <c r="H26" i="9"/>
  <c r="G15" i="8"/>
  <c r="K26" i="9"/>
  <c r="K99" i="18"/>
  <c r="K162" i="6" s="1"/>
  <c r="K51" i="48"/>
  <c r="I10" i="9"/>
  <c r="O15" i="8"/>
  <c r="M10" i="7"/>
  <c r="M85" i="14"/>
  <c r="M56" i="6"/>
  <c r="M131" i="6" s="1"/>
  <c r="D26" i="8"/>
  <c r="E115" i="6"/>
  <c r="I115" i="6"/>
  <c r="C148" i="25"/>
  <c r="C154" i="25"/>
  <c r="K42" i="6"/>
  <c r="K139" i="25"/>
  <c r="L95" i="29"/>
  <c r="J194" i="20"/>
  <c r="P15" i="8"/>
  <c r="D15" i="9"/>
  <c r="F26" i="9"/>
  <c r="E10" i="8"/>
  <c r="O10" i="8"/>
  <c r="O15" i="9"/>
  <c r="F33" i="6"/>
  <c r="L39" i="6"/>
  <c r="O42" i="6"/>
  <c r="J74" i="14"/>
  <c r="J72" i="14" s="1"/>
  <c r="J101" i="6" s="1"/>
  <c r="B105" i="6"/>
  <c r="O85" i="14"/>
  <c r="O56" i="6"/>
  <c r="O131" i="6" s="1"/>
  <c r="O33" i="6"/>
  <c r="C85" i="14"/>
  <c r="D62" i="14"/>
  <c r="D54" i="6" s="1"/>
  <c r="D129" i="6" s="1"/>
  <c r="F85" i="14"/>
  <c r="F56" i="6"/>
  <c r="F131" i="6" s="1"/>
  <c r="J85" i="14"/>
  <c r="J56" i="6"/>
  <c r="J131" i="6" s="1"/>
  <c r="B85" i="14"/>
  <c r="B56" i="6"/>
  <c r="B131" i="6" s="1"/>
  <c r="J62" i="14"/>
  <c r="J54" i="6" s="1"/>
  <c r="J129" i="6" s="1"/>
  <c r="F62" i="14"/>
  <c r="F54" i="6" s="1"/>
  <c r="F129" i="6" s="1"/>
  <c r="K56" i="6"/>
  <c r="K131" i="6" s="1"/>
  <c r="K85" i="14"/>
  <c r="N62" i="14"/>
  <c r="N54" i="6" s="1"/>
  <c r="N129" i="6" s="1"/>
  <c r="H42" i="6"/>
  <c r="K62" i="14"/>
  <c r="K54" i="6" s="1"/>
  <c r="K129" i="6" s="1"/>
  <c r="L42" i="6"/>
  <c r="H30" i="6"/>
  <c r="H100" i="14"/>
  <c r="H161" i="6" s="1"/>
  <c r="L30" i="6"/>
  <c r="G62" i="14"/>
  <c r="G54" i="6" s="1"/>
  <c r="G129" i="6" s="1"/>
  <c r="B62" i="14"/>
  <c r="B54" i="6" s="1"/>
  <c r="B129" i="6" s="1"/>
  <c r="F74" i="14"/>
  <c r="F72" i="14" s="1"/>
  <c r="D42" i="6"/>
  <c r="P104" i="6"/>
  <c r="P74" i="14"/>
  <c r="F99" i="14"/>
  <c r="F160" i="6" s="1"/>
  <c r="I56" i="6"/>
  <c r="I131" i="6" s="1"/>
  <c r="I85" i="14"/>
  <c r="C62" i="14"/>
  <c r="C54" i="6" s="1"/>
  <c r="C129" i="6" s="1"/>
  <c r="G33" i="6"/>
  <c r="E56" i="6"/>
  <c r="E131" i="6" s="1"/>
  <c r="E85" i="14"/>
  <c r="N30" i="6"/>
  <c r="N39" i="6"/>
  <c r="B42" i="6"/>
  <c r="F42" i="6"/>
  <c r="B64" i="10"/>
  <c r="B153" i="6" s="1"/>
  <c r="J30" i="6"/>
  <c r="K202" i="23"/>
  <c r="P71" i="35"/>
  <c r="E214" i="19"/>
  <c r="M180" i="23"/>
  <c r="D112" i="31"/>
  <c r="C249" i="15"/>
  <c r="F68" i="47"/>
  <c r="N68" i="47"/>
  <c r="G180" i="23"/>
  <c r="J68" i="47"/>
  <c r="O88" i="18"/>
  <c r="K143" i="27"/>
  <c r="K95" i="51"/>
  <c r="P80" i="43"/>
  <c r="Q214" i="19"/>
  <c r="M214" i="19"/>
  <c r="I191" i="23"/>
  <c r="B68" i="47"/>
  <c r="Q71" i="39"/>
  <c r="B112" i="31"/>
  <c r="O95" i="51"/>
  <c r="J95" i="51"/>
  <c r="C95" i="51"/>
  <c r="D95" i="51"/>
  <c r="K220" i="15"/>
  <c r="D131" i="6"/>
  <c r="D132" i="6"/>
  <c r="L132" i="6"/>
  <c r="G153" i="27"/>
  <c r="O153" i="27"/>
  <c r="I153" i="27"/>
  <c r="C143" i="27"/>
  <c r="O143" i="27"/>
  <c r="Q133" i="27"/>
  <c r="E202" i="23"/>
  <c r="M202" i="23"/>
  <c r="Q191" i="23"/>
  <c r="E191" i="23"/>
  <c r="E180" i="23"/>
  <c r="C180" i="23"/>
  <c r="K94" i="18"/>
  <c r="Q88" i="18"/>
  <c r="I226" i="19"/>
  <c r="I237" i="19"/>
  <c r="Q220" i="15"/>
  <c r="K176" i="25"/>
  <c r="H68" i="47"/>
  <c r="G226" i="19"/>
  <c r="I175" i="19"/>
  <c r="M237" i="19"/>
  <c r="E95" i="51"/>
  <c r="E153" i="27"/>
  <c r="G62" i="43"/>
  <c r="O160" i="25"/>
  <c r="O134" i="11"/>
  <c r="H80" i="43"/>
  <c r="K180" i="23"/>
  <c r="Q175" i="19"/>
  <c r="I229" i="15"/>
  <c r="I239" i="15"/>
  <c r="I249" i="15"/>
  <c r="B83" i="33"/>
  <c r="N157" i="21"/>
  <c r="M200" i="17"/>
  <c r="B15" i="8"/>
  <c r="C62" i="45"/>
  <c r="H143" i="25"/>
  <c r="G143" i="27"/>
  <c r="C139" i="25"/>
  <c r="O150" i="25"/>
  <c r="P68" i="47"/>
  <c r="G100" i="18"/>
  <c r="G163" i="6" s="1"/>
  <c r="G108" i="6"/>
  <c r="K151" i="25"/>
  <c r="G167" i="25"/>
  <c r="F98" i="13"/>
  <c r="N115" i="13"/>
  <c r="I72" i="53"/>
  <c r="C133" i="27"/>
  <c r="I180" i="23"/>
  <c r="P50" i="39"/>
  <c r="C50" i="40"/>
  <c r="B26" i="8"/>
  <c r="P95" i="51"/>
  <c r="C167" i="16"/>
  <c r="F115" i="13"/>
  <c r="Q62" i="43"/>
  <c r="H50" i="36"/>
  <c r="C239" i="15"/>
  <c r="D72" i="53"/>
  <c r="K191" i="23"/>
  <c r="H129" i="23"/>
  <c r="B132" i="6"/>
  <c r="G168" i="25"/>
  <c r="F157" i="21"/>
  <c r="F143" i="24"/>
  <c r="E61" i="22"/>
  <c r="E167" i="25"/>
  <c r="E168" i="25"/>
  <c r="E172" i="25"/>
  <c r="E202" i="25"/>
  <c r="B162" i="25"/>
  <c r="K154" i="25"/>
  <c r="L162" i="23"/>
  <c r="M220" i="15"/>
  <c r="H112" i="31"/>
  <c r="D123" i="29"/>
  <c r="K200" i="17"/>
  <c r="J42" i="6"/>
  <c r="N95" i="27"/>
  <c r="D64" i="10"/>
  <c r="D153" i="6" s="1"/>
  <c r="O72" i="51"/>
  <c r="L51" i="47"/>
  <c r="P50" i="36"/>
  <c r="G133" i="27"/>
  <c r="C155" i="25"/>
  <c r="O168" i="25"/>
  <c r="L72" i="53"/>
  <c r="D33" i="6"/>
  <c r="L97" i="14"/>
  <c r="L158" i="6" s="1"/>
  <c r="O115" i="13"/>
  <c r="K72" i="53"/>
  <c r="B50" i="39"/>
  <c r="L107" i="29"/>
  <c r="O169" i="21"/>
  <c r="C134" i="25"/>
  <c r="O141" i="25"/>
  <c r="K155" i="25"/>
  <c r="O169" i="25"/>
  <c r="N101" i="18"/>
  <c r="N164" i="6" s="1"/>
  <c r="L112" i="31"/>
  <c r="L123" i="29"/>
  <c r="Q200" i="17"/>
  <c r="I175" i="21"/>
  <c r="C214" i="19"/>
  <c r="E237" i="19"/>
  <c r="N175" i="20"/>
  <c r="K133" i="27"/>
  <c r="H33" i="6"/>
  <c r="B123" i="27"/>
  <c r="H162" i="23"/>
  <c r="K237" i="19"/>
  <c r="E226" i="19"/>
  <c r="J194" i="19"/>
  <c r="O162" i="23"/>
  <c r="C157" i="25"/>
  <c r="P112" i="31"/>
  <c r="M61" i="10"/>
  <c r="I162" i="25"/>
  <c r="M62" i="43"/>
  <c r="K214" i="19"/>
  <c r="N42" i="6"/>
  <c r="N194" i="20"/>
  <c r="I88" i="18"/>
  <c r="L194" i="20"/>
  <c r="O194" i="19"/>
  <c r="O133" i="27"/>
  <c r="G172" i="25"/>
  <c r="G145" i="11"/>
  <c r="B10" i="9"/>
  <c r="L33" i="6"/>
  <c r="B30" i="6"/>
  <c r="G107" i="6"/>
  <c r="C72" i="53"/>
  <c r="J50" i="39"/>
  <c r="C153" i="27"/>
  <c r="F123" i="27"/>
  <c r="I202" i="23"/>
  <c r="Q134" i="11"/>
  <c r="D62" i="43"/>
  <c r="J62" i="43"/>
  <c r="N175" i="21"/>
  <c r="L100" i="14"/>
  <c r="L161" i="6" s="1"/>
  <c r="K157" i="21"/>
  <c r="G88" i="18"/>
  <c r="B26" i="9"/>
  <c r="G72" i="52"/>
  <c r="F72" i="53"/>
  <c r="N50" i="35"/>
  <c r="G148" i="25"/>
  <c r="K157" i="25"/>
  <c r="B10" i="8"/>
  <c r="F30" i="6"/>
  <c r="N50" i="39"/>
  <c r="J123" i="27"/>
  <c r="M133" i="27"/>
  <c r="Q153" i="27"/>
  <c r="P162" i="23"/>
  <c r="E145" i="11"/>
  <c r="C143" i="23"/>
  <c r="H62" i="43"/>
  <c r="N62" i="43"/>
  <c r="C136" i="25"/>
  <c r="O172" i="25"/>
  <c r="J115" i="13"/>
  <c r="E229" i="15"/>
  <c r="C75" i="26"/>
  <c r="C172" i="6" s="1"/>
  <c r="C117" i="6"/>
  <c r="F51" i="48"/>
  <c r="E50" i="39"/>
  <c r="K148" i="25"/>
  <c r="J50" i="36"/>
  <c r="C229" i="15"/>
  <c r="N123" i="27"/>
  <c r="J129" i="23"/>
  <c r="G202" i="23"/>
  <c r="J175" i="19"/>
  <c r="D194" i="20"/>
  <c r="L62" i="43"/>
  <c r="K158" i="25"/>
  <c r="O173" i="25"/>
  <c r="O162" i="25" s="1"/>
  <c r="D39" i="6"/>
  <c r="L72" i="14"/>
  <c r="M98" i="13"/>
  <c r="E115" i="13"/>
  <c r="C202" i="23"/>
  <c r="C157" i="21"/>
  <c r="E249" i="15"/>
  <c r="E173" i="25"/>
  <c r="H194" i="20"/>
  <c r="P143" i="25"/>
  <c r="P162" i="25"/>
  <c r="O148" i="25"/>
  <c r="O158" i="25"/>
  <c r="G58" i="10"/>
  <c r="B33" i="6"/>
  <c r="I143" i="27"/>
  <c r="B162" i="23"/>
  <c r="K175" i="21"/>
  <c r="K162" i="23"/>
  <c r="P62" i="43"/>
  <c r="D71" i="35"/>
  <c r="Q162" i="25"/>
  <c r="K58" i="10"/>
  <c r="I143" i="25"/>
  <c r="H39" i="6"/>
  <c r="L95" i="51"/>
  <c r="F162" i="23"/>
  <c r="I68" i="6"/>
  <c r="O226" i="21"/>
  <c r="O80" i="18"/>
  <c r="D68" i="47"/>
  <c r="I68" i="47"/>
  <c r="M68" i="47"/>
  <c r="I50" i="39"/>
  <c r="N72" i="53"/>
  <c r="M71" i="39"/>
  <c r="H71" i="35"/>
  <c r="B71" i="35"/>
  <c r="N129" i="25"/>
  <c r="F143" i="25"/>
  <c r="N143" i="25"/>
  <c r="N162" i="25"/>
  <c r="G134" i="25"/>
  <c r="O134" i="25"/>
  <c r="O129" i="25" s="1"/>
  <c r="G136" i="25"/>
  <c r="O136" i="25"/>
  <c r="O152" i="25"/>
  <c r="G154" i="25"/>
  <c r="O154" i="25"/>
  <c r="C167" i="25"/>
  <c r="K167" i="25"/>
  <c r="C168" i="25"/>
  <c r="K168" i="25"/>
  <c r="K169" i="25"/>
  <c r="O50" i="39"/>
  <c r="H88" i="18"/>
  <c r="N95" i="29"/>
  <c r="H123" i="29"/>
  <c r="J157" i="21"/>
  <c r="B175" i="21"/>
  <c r="J175" i="21"/>
  <c r="M167" i="17"/>
  <c r="O220" i="15"/>
  <c r="H98" i="13"/>
  <c r="P98" i="13"/>
  <c r="P115" i="13"/>
  <c r="K134" i="11"/>
  <c r="I57" i="10"/>
  <c r="B64" i="6"/>
  <c r="B137" i="6" s="1"/>
  <c r="M143" i="25"/>
  <c r="J200" i="17"/>
  <c r="B145" i="11"/>
  <c r="C58" i="10"/>
  <c r="P95" i="29"/>
  <c r="D157" i="21"/>
  <c r="L157" i="21"/>
  <c r="H175" i="21"/>
  <c r="G167" i="17"/>
  <c r="G200" i="17"/>
  <c r="H132" i="6"/>
  <c r="C128" i="6"/>
  <c r="M157" i="21"/>
  <c r="I58" i="10"/>
  <c r="N127" i="6"/>
  <c r="N33" i="6"/>
  <c r="F64" i="10"/>
  <c r="F153" i="6" s="1"/>
  <c r="J64" i="10"/>
  <c r="J153" i="6" s="1"/>
  <c r="D98" i="6"/>
  <c r="B80" i="43"/>
  <c r="J80" i="43"/>
  <c r="D50" i="39"/>
  <c r="L50" i="39"/>
  <c r="J83" i="33"/>
  <c r="K73" i="26"/>
  <c r="K170" i="6" s="1"/>
  <c r="K68" i="6"/>
  <c r="K141" i="6" s="1"/>
  <c r="E73" i="26"/>
  <c r="E170" i="6" s="1"/>
  <c r="E68" i="6"/>
  <c r="J50" i="37"/>
  <c r="Q72" i="53"/>
  <c r="F107" i="27"/>
  <c r="N75" i="22"/>
  <c r="O182" i="21"/>
  <c r="O192" i="21"/>
  <c r="M191" i="23"/>
  <c r="Q202" i="23"/>
  <c r="F129" i="23"/>
  <c r="G191" i="23"/>
  <c r="D194" i="21"/>
  <c r="C237" i="19"/>
  <c r="I214" i="19"/>
  <c r="Q237" i="19"/>
  <c r="O237" i="19"/>
  <c r="B175" i="20"/>
  <c r="F194" i="20"/>
  <c r="G214" i="19"/>
  <c r="O214" i="19"/>
  <c r="I158" i="16"/>
  <c r="M145" i="11"/>
  <c r="I134" i="11"/>
  <c r="Q239" i="15"/>
  <c r="L75" i="22"/>
  <c r="L166" i="6" s="1"/>
  <c r="G175" i="21"/>
  <c r="H104" i="6"/>
  <c r="M95" i="51"/>
  <c r="L72" i="51"/>
  <c r="J71" i="35"/>
  <c r="K50" i="39"/>
  <c r="F101" i="18"/>
  <c r="F164" i="6" s="1"/>
  <c r="F95" i="29"/>
  <c r="O229" i="15"/>
  <c r="F167" i="17"/>
  <c r="D220" i="15"/>
  <c r="H95" i="29"/>
  <c r="N73" i="26"/>
  <c r="N170" i="6" s="1"/>
  <c r="H157" i="21"/>
  <c r="P157" i="21"/>
  <c r="P175" i="21"/>
  <c r="O167" i="17"/>
  <c r="O200" i="17"/>
  <c r="B115" i="13"/>
  <c r="C61" i="10"/>
  <c r="P131" i="6"/>
  <c r="P132" i="6"/>
  <c r="P127" i="6"/>
  <c r="P30" i="6"/>
  <c r="P33" i="6"/>
  <c r="P39" i="6"/>
  <c r="P42" i="6"/>
  <c r="F80" i="43"/>
  <c r="N80" i="43"/>
  <c r="H50" i="39"/>
  <c r="C73" i="26"/>
  <c r="C170" i="6" s="1"/>
  <c r="C68" i="6"/>
  <c r="C141" i="6" s="1"/>
  <c r="M73" i="26"/>
  <c r="M170" i="6" s="1"/>
  <c r="M68" i="6"/>
  <c r="M141" i="6" s="1"/>
  <c r="M129" i="25"/>
  <c r="M77" i="22"/>
  <c r="M168" i="6" s="1"/>
  <c r="M113" i="6"/>
  <c r="B73" i="26"/>
  <c r="B170" i="6" s="1"/>
  <c r="B68" i="6"/>
  <c r="B141" i="6" s="1"/>
  <c r="M162" i="25"/>
  <c r="O184" i="21"/>
  <c r="O188" i="21"/>
  <c r="Q180" i="23"/>
  <c r="N129" i="23"/>
  <c r="D162" i="23"/>
  <c r="H98" i="14"/>
  <c r="H159" i="6" s="1"/>
  <c r="C226" i="19"/>
  <c r="F175" i="20"/>
  <c r="M249" i="15"/>
  <c r="O94" i="18"/>
  <c r="K226" i="19"/>
  <c r="L167" i="17"/>
  <c r="I220" i="15"/>
  <c r="Q229" i="15"/>
  <c r="Q249" i="15"/>
  <c r="I145" i="11"/>
  <c r="N98" i="13"/>
  <c r="O73" i="26"/>
  <c r="O170" i="6" s="1"/>
  <c r="O68" i="6"/>
  <c r="O141" i="6" s="1"/>
  <c r="E143" i="27"/>
  <c r="O180" i="21"/>
  <c r="O187" i="21"/>
  <c r="E134" i="11"/>
  <c r="Q145" i="11"/>
  <c r="G68" i="47"/>
  <c r="F51" i="49"/>
  <c r="D162" i="25"/>
  <c r="L101" i="18"/>
  <c r="L164" i="6" s="1"/>
  <c r="C71" i="39"/>
  <c r="G71" i="39"/>
  <c r="P88" i="18"/>
  <c r="B157" i="21"/>
  <c r="E167" i="17"/>
  <c r="B167" i="17"/>
  <c r="J167" i="17"/>
  <c r="N167" i="17"/>
  <c r="N200" i="17"/>
  <c r="G95" i="51"/>
  <c r="B51" i="49"/>
  <c r="N71" i="35"/>
  <c r="J50" i="35"/>
  <c r="C151" i="25"/>
  <c r="K152" i="25"/>
  <c r="O155" i="25"/>
  <c r="G157" i="25"/>
  <c r="C169" i="25"/>
  <c r="K172" i="25"/>
  <c r="G176" i="25"/>
  <c r="D191" i="23"/>
  <c r="D202" i="23"/>
  <c r="F50" i="36"/>
  <c r="F175" i="21"/>
  <c r="I167" i="17"/>
  <c r="I200" i="17"/>
  <c r="G220" i="15"/>
  <c r="D98" i="13"/>
  <c r="L98" i="13"/>
  <c r="D115" i="13"/>
  <c r="H115" i="13"/>
  <c r="L115" i="13"/>
  <c r="C134" i="11"/>
  <c r="N123" i="29"/>
  <c r="D175" i="21"/>
  <c r="L175" i="21"/>
  <c r="C167" i="17"/>
  <c r="B98" i="13"/>
  <c r="J98" i="13"/>
  <c r="J75" i="22"/>
  <c r="J166" i="6" s="1"/>
  <c r="I157" i="21"/>
  <c r="Q157" i="21"/>
  <c r="O98" i="13"/>
  <c r="G98" i="13"/>
  <c r="G115" i="13"/>
  <c r="I115" i="13"/>
  <c r="M115" i="13"/>
  <c r="Q115" i="13"/>
  <c r="O72" i="53"/>
  <c r="F50" i="39"/>
  <c r="B75" i="26"/>
  <c r="B172" i="6" s="1"/>
  <c r="G73" i="26"/>
  <c r="G170" i="6" s="1"/>
  <c r="G68" i="6"/>
  <c r="G141" i="6" s="1"/>
  <c r="M143" i="27"/>
  <c r="Q73" i="26"/>
  <c r="Q170" i="6" s="1"/>
  <c r="Q68" i="6"/>
  <c r="B95" i="27"/>
  <c r="J95" i="27"/>
  <c r="E72" i="53"/>
  <c r="E77" i="22"/>
  <c r="E168" i="6" s="1"/>
  <c r="E113" i="6"/>
  <c r="I133" i="27"/>
  <c r="M78" i="22"/>
  <c r="M169" i="6" s="1"/>
  <c r="M114" i="6"/>
  <c r="N162" i="23"/>
  <c r="O181" i="21"/>
  <c r="O185" i="21"/>
  <c r="O189" i="21"/>
  <c r="O180" i="23"/>
  <c r="D75" i="22"/>
  <c r="D166" i="6" s="1"/>
  <c r="O214" i="21"/>
  <c r="O79" i="18"/>
  <c r="O226" i="19"/>
  <c r="Q226" i="19"/>
  <c r="M88" i="18"/>
  <c r="K101" i="18"/>
  <c r="K164" i="6" s="1"/>
  <c r="K109" i="6"/>
  <c r="C88" i="18"/>
  <c r="K88" i="18"/>
  <c r="F157" i="20"/>
  <c r="B194" i="20"/>
  <c r="M229" i="15"/>
  <c r="M239" i="15"/>
  <c r="C94" i="18"/>
  <c r="G237" i="19"/>
  <c r="H167" i="17"/>
  <c r="H200" i="17"/>
  <c r="L200" i="17"/>
  <c r="N157" i="19"/>
  <c r="M134" i="11"/>
  <c r="E239" i="15"/>
  <c r="E220" i="15"/>
  <c r="B71" i="39"/>
  <c r="G80" i="43"/>
  <c r="O80" i="43"/>
  <c r="F129" i="25"/>
  <c r="B143" i="25"/>
  <c r="J143" i="25"/>
  <c r="F162" i="25"/>
  <c r="L71" i="39"/>
  <c r="F50" i="35"/>
  <c r="H129" i="25"/>
  <c r="D143" i="25"/>
  <c r="L143" i="25"/>
  <c r="H162" i="25"/>
  <c r="D180" i="23"/>
  <c r="L94" i="18"/>
  <c r="B214" i="19"/>
  <c r="F95" i="51"/>
  <c r="D133" i="27"/>
  <c r="P133" i="27"/>
  <c r="P153" i="27"/>
  <c r="F180" i="23"/>
  <c r="F191" i="23"/>
  <c r="F202" i="23"/>
  <c r="N94" i="18"/>
  <c r="L214" i="19"/>
  <c r="P226" i="19"/>
  <c r="P237" i="19"/>
  <c r="J226" i="19"/>
  <c r="J237" i="19"/>
  <c r="B129" i="25"/>
  <c r="J129" i="25"/>
  <c r="J162" i="25"/>
  <c r="D129" i="25"/>
  <c r="L129" i="25"/>
  <c r="L162" i="25"/>
  <c r="F143" i="27"/>
  <c r="J143" i="27"/>
  <c r="J153" i="27"/>
  <c r="L68" i="6"/>
  <c r="L141" i="6" s="1"/>
  <c r="B101" i="6"/>
  <c r="F78" i="18"/>
  <c r="F99" i="18" s="1"/>
  <c r="F162" i="6" s="1"/>
  <c r="F108" i="6"/>
  <c r="H57" i="10"/>
  <c r="H58" i="10"/>
  <c r="H61" i="10"/>
  <c r="I129" i="25"/>
  <c r="J74" i="26"/>
  <c r="J171" i="6" s="1"/>
  <c r="J116" i="6"/>
  <c r="H95" i="51"/>
  <c r="B95" i="51"/>
  <c r="G72" i="53"/>
  <c r="H72" i="51"/>
  <c r="O68" i="47"/>
  <c r="N95" i="51"/>
  <c r="C72" i="52"/>
  <c r="J51" i="48"/>
  <c r="C80" i="43"/>
  <c r="M50" i="39"/>
  <c r="E71" i="35"/>
  <c r="F153" i="27"/>
  <c r="L180" i="23"/>
  <c r="L191" i="23"/>
  <c r="L202" i="23"/>
  <c r="D94" i="18"/>
  <c r="B88" i="18"/>
  <c r="J214" i="19"/>
  <c r="B237" i="19"/>
  <c r="F60" i="6"/>
  <c r="F133" i="6" s="1"/>
  <c r="H101" i="18"/>
  <c r="H164" i="6" s="1"/>
  <c r="C50" i="39"/>
  <c r="B50" i="36"/>
  <c r="N50" i="36"/>
  <c r="D143" i="27"/>
  <c r="P143" i="27"/>
  <c r="D153" i="27"/>
  <c r="N180" i="23"/>
  <c r="N191" i="23"/>
  <c r="N202" i="23"/>
  <c r="F94" i="18"/>
  <c r="D214" i="19"/>
  <c r="H226" i="19"/>
  <c r="H237" i="19"/>
  <c r="J60" i="6"/>
  <c r="J133" i="6" s="1"/>
  <c r="B78" i="18"/>
  <c r="B99" i="18" s="1"/>
  <c r="B162" i="6" s="1"/>
  <c r="B108" i="6"/>
  <c r="J78" i="18"/>
  <c r="J99" i="18" s="1"/>
  <c r="J162" i="6" s="1"/>
  <c r="J108" i="6"/>
  <c r="Q98" i="14"/>
  <c r="Q159" i="6" s="1"/>
  <c r="Q104" i="6"/>
  <c r="I100" i="14"/>
  <c r="I161" i="6" s="1"/>
  <c r="I106" i="6"/>
  <c r="G229" i="15"/>
  <c r="G239" i="15"/>
  <c r="G249" i="15"/>
  <c r="C145" i="11"/>
  <c r="O112" i="31"/>
  <c r="P47" i="9"/>
  <c r="L220" i="15"/>
  <c r="B57" i="10"/>
  <c r="B58" i="10"/>
  <c r="B61" i="10"/>
  <c r="J134" i="11"/>
  <c r="J145" i="11"/>
  <c r="C98" i="14"/>
  <c r="C159" i="6" s="1"/>
  <c r="C104" i="6"/>
  <c r="C100" i="14"/>
  <c r="C161" i="6" s="1"/>
  <c r="C106" i="6"/>
  <c r="K229" i="15"/>
  <c r="K239" i="15"/>
  <c r="K249" i="15"/>
  <c r="O145" i="11"/>
  <c r="D128" i="6"/>
  <c r="M112" i="31"/>
  <c r="F74" i="26"/>
  <c r="F171" i="6" s="1"/>
  <c r="F116" i="6"/>
  <c r="N74" i="26"/>
  <c r="N171" i="6" s="1"/>
  <c r="N116" i="6"/>
  <c r="J47" i="9"/>
  <c r="J75" i="26"/>
  <c r="J172" i="6" s="1"/>
  <c r="J117" i="6"/>
  <c r="F76" i="26"/>
  <c r="F173" i="6" s="1"/>
  <c r="F118" i="6"/>
  <c r="N76" i="26"/>
  <c r="N173" i="6" s="1"/>
  <c r="N118" i="6"/>
  <c r="I101" i="18"/>
  <c r="I164" i="6" s="1"/>
  <c r="I109" i="6"/>
  <c r="Q175" i="21"/>
  <c r="J220" i="15"/>
  <c r="P134" i="11"/>
  <c r="P145" i="11"/>
  <c r="C66" i="10"/>
  <c r="C155" i="6" s="1"/>
  <c r="C100" i="6"/>
  <c r="K66" i="10"/>
  <c r="K155" i="6" s="1"/>
  <c r="K100" i="6"/>
  <c r="Q98" i="13"/>
  <c r="I98" i="14"/>
  <c r="I159" i="6" s="1"/>
  <c r="I104" i="6"/>
  <c r="Q100" i="14"/>
  <c r="Q161" i="6" s="1"/>
  <c r="Q106" i="6"/>
  <c r="H47" i="9"/>
  <c r="B134" i="11"/>
  <c r="K98" i="14"/>
  <c r="K159" i="6" s="1"/>
  <c r="K104" i="6"/>
  <c r="K100" i="14"/>
  <c r="K161" i="6" s="1"/>
  <c r="K106" i="6"/>
  <c r="L57" i="10"/>
  <c r="L58" i="10"/>
  <c r="L61" i="10"/>
  <c r="L129" i="6"/>
  <c r="E112" i="31"/>
  <c r="B47" i="9"/>
  <c r="B15" i="9"/>
  <c r="F75" i="26"/>
  <c r="F172" i="6" s="1"/>
  <c r="F117" i="6"/>
  <c r="N75" i="26"/>
  <c r="N172" i="6" s="1"/>
  <c r="N117" i="6"/>
  <c r="J76" i="26"/>
  <c r="J173" i="6" s="1"/>
  <c r="J118" i="6"/>
  <c r="Q77" i="22"/>
  <c r="Q168" i="6" s="1"/>
  <c r="Q113" i="6"/>
  <c r="Q95" i="51"/>
  <c r="K68" i="47"/>
  <c r="P72" i="51"/>
  <c r="C68" i="47"/>
  <c r="I72" i="52"/>
  <c r="Q72" i="52"/>
  <c r="K72" i="52"/>
  <c r="B51" i="48"/>
  <c r="P51" i="47"/>
  <c r="K80" i="43"/>
  <c r="E68" i="47"/>
  <c r="J71" i="39"/>
  <c r="L71" i="35"/>
  <c r="D71" i="39"/>
  <c r="F133" i="27"/>
  <c r="J133" i="27"/>
  <c r="H68" i="6"/>
  <c r="H141" i="6" s="1"/>
  <c r="B226" i="19"/>
  <c r="I95" i="51"/>
  <c r="D72" i="51"/>
  <c r="O72" i="52"/>
  <c r="N51" i="48"/>
  <c r="D51" i="47"/>
  <c r="L68" i="47"/>
  <c r="E80" i="43"/>
  <c r="M80" i="43"/>
  <c r="F71" i="39"/>
  <c r="B72" i="53"/>
  <c r="J72" i="53"/>
  <c r="L50" i="35"/>
  <c r="H71" i="39"/>
  <c r="F71" i="35"/>
  <c r="N133" i="27"/>
  <c r="B143" i="27"/>
  <c r="B153" i="27"/>
  <c r="N153" i="27"/>
  <c r="G137" i="25"/>
  <c r="C180" i="25"/>
  <c r="C59" i="22"/>
  <c r="K180" i="25"/>
  <c r="K59" i="22"/>
  <c r="G151" i="25"/>
  <c r="G152" i="25"/>
  <c r="G155" i="25"/>
  <c r="C191" i="25"/>
  <c r="C60" i="22"/>
  <c r="K191" i="25"/>
  <c r="K60" i="22"/>
  <c r="G169" i="25"/>
  <c r="C202" i="25"/>
  <c r="C61" i="22"/>
  <c r="K202" i="25"/>
  <c r="K61" i="22"/>
  <c r="P180" i="23"/>
  <c r="P191" i="23"/>
  <c r="P202" i="23"/>
  <c r="H94" i="18"/>
  <c r="F214" i="19"/>
  <c r="N88" i="18"/>
  <c r="F226" i="19"/>
  <c r="F237" i="19"/>
  <c r="N60" i="6"/>
  <c r="N133" i="6" s="1"/>
  <c r="K71" i="39"/>
  <c r="C71" i="35"/>
  <c r="G71" i="35"/>
  <c r="K71" i="35"/>
  <c r="O71" i="35"/>
  <c r="L133" i="27"/>
  <c r="H143" i="27"/>
  <c r="B180" i="23"/>
  <c r="B191" i="23"/>
  <c r="B202" i="23"/>
  <c r="J94" i="18"/>
  <c r="D88" i="18"/>
  <c r="P214" i="19"/>
  <c r="L226" i="19"/>
  <c r="L237" i="19"/>
  <c r="B100" i="18"/>
  <c r="B163" i="6" s="1"/>
  <c r="J100" i="18"/>
  <c r="J163" i="6" s="1"/>
  <c r="B101" i="18"/>
  <c r="B164" i="6" s="1"/>
  <c r="J101" i="18"/>
  <c r="J164" i="6" s="1"/>
  <c r="J95" i="29"/>
  <c r="E98" i="14"/>
  <c r="E159" i="6" s="1"/>
  <c r="E104" i="6"/>
  <c r="E100" i="14"/>
  <c r="E161" i="6" s="1"/>
  <c r="E106" i="6"/>
  <c r="O239" i="15"/>
  <c r="O249" i="15"/>
  <c r="K145" i="11"/>
  <c r="K112" i="31"/>
  <c r="D74" i="26"/>
  <c r="D171" i="6" s="1"/>
  <c r="D116" i="6"/>
  <c r="L74" i="26"/>
  <c r="L171" i="6" s="1"/>
  <c r="L116" i="6"/>
  <c r="D47" i="9"/>
  <c r="D75" i="26"/>
  <c r="D172" i="6" s="1"/>
  <c r="D117" i="6"/>
  <c r="L75" i="26"/>
  <c r="L172" i="6" s="1"/>
  <c r="L117" i="6"/>
  <c r="D76" i="26"/>
  <c r="D173" i="6" s="1"/>
  <c r="D118" i="6"/>
  <c r="L76" i="26"/>
  <c r="L173" i="6" s="1"/>
  <c r="L118" i="6"/>
  <c r="H220" i="15"/>
  <c r="J57" i="10"/>
  <c r="J58" i="10"/>
  <c r="N134" i="11"/>
  <c r="N145" i="11"/>
  <c r="F112" i="31"/>
  <c r="N112" i="31"/>
  <c r="H78" i="18"/>
  <c r="H108" i="6"/>
  <c r="P78" i="18"/>
  <c r="P108" i="6"/>
  <c r="G98" i="14"/>
  <c r="G159" i="6" s="1"/>
  <c r="G104" i="6"/>
  <c r="O100" i="14"/>
  <c r="O161" i="6" s="1"/>
  <c r="O106" i="6"/>
  <c r="C220" i="15"/>
  <c r="G134" i="11"/>
  <c r="D57" i="10"/>
  <c r="D58" i="10"/>
  <c r="D61" i="10"/>
  <c r="H129" i="6"/>
  <c r="I112" i="31"/>
  <c r="N47" i="9"/>
  <c r="E78" i="18"/>
  <c r="E100" i="18"/>
  <c r="E163" i="6" s="1"/>
  <c r="E108" i="6"/>
  <c r="E157" i="21"/>
  <c r="M78" i="18"/>
  <c r="M100" i="18"/>
  <c r="M163" i="6" s="1"/>
  <c r="M108" i="6"/>
  <c r="E101" i="18"/>
  <c r="E164" i="6" s="1"/>
  <c r="E109" i="6"/>
  <c r="H166" i="6"/>
  <c r="G53" i="10"/>
  <c r="G65" i="10"/>
  <c r="G154" i="6" s="1"/>
  <c r="G99" i="6"/>
  <c r="K115" i="13"/>
  <c r="J61" i="10"/>
  <c r="E98" i="13"/>
  <c r="I98" i="13"/>
  <c r="N128" i="6"/>
  <c r="H128" i="6"/>
  <c r="N78" i="18"/>
  <c r="N108" i="6"/>
  <c r="G112" i="31"/>
  <c r="B103" i="6"/>
  <c r="B97" i="14"/>
  <c r="B158" i="6" s="1"/>
  <c r="L128" i="6"/>
  <c r="H51" i="47"/>
  <c r="I80" i="43"/>
  <c r="Q80" i="43"/>
  <c r="Q68" i="47"/>
  <c r="N71" i="39"/>
  <c r="H50" i="35"/>
  <c r="P50" i="35"/>
  <c r="P71" i="39"/>
  <c r="I71" i="35"/>
  <c r="M71" i="35"/>
  <c r="Q71" i="35"/>
  <c r="B133" i="27"/>
  <c r="N143" i="27"/>
  <c r="D73" i="26"/>
  <c r="D170" i="6" s="1"/>
  <c r="D68" i="6"/>
  <c r="D141" i="6" s="1"/>
  <c r="P73" i="26"/>
  <c r="P170" i="6" s="1"/>
  <c r="P68" i="6"/>
  <c r="P141" i="6" s="1"/>
  <c r="G180" i="25"/>
  <c r="G59" i="22"/>
  <c r="O180" i="25"/>
  <c r="O59" i="22"/>
  <c r="G191" i="25"/>
  <c r="G60" i="22"/>
  <c r="O191" i="25"/>
  <c r="O60" i="22"/>
  <c r="G202" i="25"/>
  <c r="G61" i="22"/>
  <c r="O202" i="25"/>
  <c r="O61" i="22"/>
  <c r="H180" i="23"/>
  <c r="H191" i="23"/>
  <c r="H202" i="23"/>
  <c r="P94" i="18"/>
  <c r="F88" i="18"/>
  <c r="N214" i="19"/>
  <c r="N226" i="19"/>
  <c r="N237" i="19"/>
  <c r="G50" i="39"/>
  <c r="O71" i="39"/>
  <c r="H133" i="27"/>
  <c r="L143" i="27"/>
  <c r="H153" i="27"/>
  <c r="L153" i="27"/>
  <c r="J180" i="23"/>
  <c r="J191" i="23"/>
  <c r="J202" i="23"/>
  <c r="B94" i="18"/>
  <c r="H214" i="19"/>
  <c r="L88" i="18"/>
  <c r="D226" i="19"/>
  <c r="D237" i="19"/>
  <c r="B60" i="6"/>
  <c r="B133" i="6" s="1"/>
  <c r="F100" i="18"/>
  <c r="F163" i="6" s="1"/>
  <c r="N100" i="18"/>
  <c r="N163" i="6" s="1"/>
  <c r="B95" i="29"/>
  <c r="M98" i="14"/>
  <c r="M159" i="6" s="1"/>
  <c r="M104" i="6"/>
  <c r="M100" i="14"/>
  <c r="M161" i="6" s="1"/>
  <c r="M106" i="6"/>
  <c r="P57" i="10"/>
  <c r="P58" i="10"/>
  <c r="P61" i="10"/>
  <c r="C112" i="31"/>
  <c r="H74" i="26"/>
  <c r="H171" i="6" s="1"/>
  <c r="H116" i="6"/>
  <c r="P74" i="26"/>
  <c r="P171" i="6" s="1"/>
  <c r="P116" i="6"/>
  <c r="L47" i="9"/>
  <c r="H75" i="26"/>
  <c r="H172" i="6" s="1"/>
  <c r="H117" i="6"/>
  <c r="P75" i="26"/>
  <c r="P172" i="6" s="1"/>
  <c r="P117" i="6"/>
  <c r="H76" i="26"/>
  <c r="H173" i="6" s="1"/>
  <c r="H118" i="6"/>
  <c r="P76" i="26"/>
  <c r="P173" i="6" s="1"/>
  <c r="P118" i="6"/>
  <c r="M111" i="6"/>
  <c r="I58" i="22"/>
  <c r="I76" i="22"/>
  <c r="I167" i="6" s="1"/>
  <c r="I112" i="6"/>
  <c r="Q58" i="22"/>
  <c r="Q76" i="22"/>
  <c r="Q167" i="6" s="1"/>
  <c r="Q112" i="6"/>
  <c r="I78" i="22"/>
  <c r="I169" i="6" s="1"/>
  <c r="I114" i="6"/>
  <c r="Q78" i="22"/>
  <c r="Q169" i="6" s="1"/>
  <c r="Q114" i="6"/>
  <c r="P220" i="15"/>
  <c r="D229" i="15"/>
  <c r="H229" i="15"/>
  <c r="L229" i="15"/>
  <c r="P229" i="15"/>
  <c r="D239" i="15"/>
  <c r="H239" i="15"/>
  <c r="L239" i="15"/>
  <c r="P239" i="15"/>
  <c r="D249" i="15"/>
  <c r="H249" i="15"/>
  <c r="L249" i="15"/>
  <c r="P249" i="15"/>
  <c r="F134" i="11"/>
  <c r="F145" i="11"/>
  <c r="J112" i="31"/>
  <c r="D78" i="18"/>
  <c r="D108" i="6"/>
  <c r="L78" i="18"/>
  <c r="L108" i="6"/>
  <c r="O98" i="14"/>
  <c r="O159" i="6" s="1"/>
  <c r="O104" i="6"/>
  <c r="G100" i="14"/>
  <c r="G161" i="6" s="1"/>
  <c r="G106" i="6"/>
  <c r="P129" i="6"/>
  <c r="P72" i="53"/>
  <c r="Q112" i="31"/>
  <c r="F47" i="9"/>
  <c r="I78" i="18"/>
  <c r="I100" i="18"/>
  <c r="I163" i="6" s="1"/>
  <c r="I108" i="6"/>
  <c r="Q78" i="18"/>
  <c r="Q100" i="18"/>
  <c r="Q163" i="6" s="1"/>
  <c r="Q108" i="6"/>
  <c r="E175" i="21"/>
  <c r="M101" i="18"/>
  <c r="M164" i="6" s="1"/>
  <c r="M109" i="6"/>
  <c r="C98" i="13"/>
  <c r="K98" i="13"/>
  <c r="C115" i="13"/>
  <c r="B220" i="15"/>
  <c r="H134" i="11"/>
  <c r="H145" i="11"/>
  <c r="P98" i="6"/>
  <c r="P64" i="10"/>
  <c r="P153" i="6" s="1"/>
  <c r="O53" i="10"/>
  <c r="O65" i="10"/>
  <c r="O154" i="6" s="1"/>
  <c r="O99" i="6"/>
  <c r="G66" i="10"/>
  <c r="G155" i="6" s="1"/>
  <c r="G100" i="6"/>
  <c r="O66" i="10"/>
  <c r="O155" i="6" s="1"/>
  <c r="O100" i="6"/>
  <c r="F128" i="6"/>
  <c r="I77" i="22"/>
  <c r="I168" i="6" s="1"/>
  <c r="I113" i="6"/>
  <c r="Q101" i="18"/>
  <c r="Q164" i="6" s="1"/>
  <c r="Q109" i="6"/>
  <c r="N220" i="15"/>
  <c r="B229" i="15"/>
  <c r="F229" i="15"/>
  <c r="J229" i="15"/>
  <c r="N229" i="15"/>
  <c r="B239" i="15"/>
  <c r="F239" i="15"/>
  <c r="J239" i="15"/>
  <c r="N239" i="15"/>
  <c r="B249" i="15"/>
  <c r="F249" i="15"/>
  <c r="J249" i="15"/>
  <c r="N249" i="15"/>
  <c r="N103" i="6"/>
  <c r="N97" i="14"/>
  <c r="N158" i="6" s="1"/>
  <c r="L134" i="11"/>
  <c r="L145" i="11"/>
  <c r="K53" i="10"/>
  <c r="K65" i="10"/>
  <c r="K154" i="6" s="1"/>
  <c r="K99" i="6"/>
  <c r="E66" i="10"/>
  <c r="E155" i="6" s="1"/>
  <c r="E100" i="6"/>
  <c r="M66" i="10"/>
  <c r="M155" i="6" s="1"/>
  <c r="M100" i="6"/>
  <c r="J128" i="6"/>
  <c r="F220" i="15"/>
  <c r="N101" i="6"/>
  <c r="D134" i="11"/>
  <c r="D145" i="11"/>
  <c r="H98" i="6"/>
  <c r="H64" i="10"/>
  <c r="H153" i="6" s="1"/>
  <c r="C53" i="10"/>
  <c r="C65" i="10"/>
  <c r="C154" i="6" s="1"/>
  <c r="C99" i="6"/>
  <c r="E53" i="10"/>
  <c r="E65" i="10"/>
  <c r="E154" i="6" s="1"/>
  <c r="E99" i="6"/>
  <c r="I53" i="10"/>
  <c r="I65" i="10"/>
  <c r="I154" i="6" s="1"/>
  <c r="I99" i="6"/>
  <c r="M53" i="10"/>
  <c r="M65" i="10"/>
  <c r="M154" i="6" s="1"/>
  <c r="M99" i="6"/>
  <c r="Q53" i="10"/>
  <c r="Q65" i="10"/>
  <c r="Q154" i="6" s="1"/>
  <c r="Q99" i="6"/>
  <c r="I66" i="10"/>
  <c r="I155" i="6" s="1"/>
  <c r="I100" i="6"/>
  <c r="Q66" i="10"/>
  <c r="Q155" i="6" s="1"/>
  <c r="Q100" i="6"/>
  <c r="B128" i="6"/>
  <c r="J97" i="14" l="1"/>
  <c r="J158" i="6" s="1"/>
  <c r="J103" i="6"/>
  <c r="L73" i="26"/>
  <c r="L170" i="6" s="1"/>
  <c r="C162" i="25"/>
  <c r="O157" i="21"/>
  <c r="F73" i="26"/>
  <c r="F170" i="6" s="1"/>
  <c r="J73" i="26"/>
  <c r="J170" i="6" s="1"/>
  <c r="C129" i="25"/>
  <c r="C5" i="9"/>
  <c r="C51" i="9" s="1"/>
  <c r="Q26" i="7"/>
  <c r="Q5" i="7" s="1"/>
  <c r="H73" i="26"/>
  <c r="H170" i="6" s="1"/>
  <c r="K129" i="25"/>
  <c r="C143" i="25"/>
  <c r="G5" i="9"/>
  <c r="G51" i="9" s="1"/>
  <c r="O143" i="25"/>
  <c r="G129" i="25"/>
  <c r="E5" i="8"/>
  <c r="E43" i="8" s="1"/>
  <c r="P5" i="8"/>
  <c r="O5" i="8"/>
  <c r="O41" i="8" s="1"/>
  <c r="E5" i="9"/>
  <c r="E51" i="9" s="1"/>
  <c r="K5" i="9"/>
  <c r="K53" i="9" s="1"/>
  <c r="H5" i="9"/>
  <c r="H52" i="9" s="1"/>
  <c r="N5" i="9"/>
  <c r="N51" i="9" s="1"/>
  <c r="G5" i="8"/>
  <c r="G43" i="8" s="1"/>
  <c r="M5" i="8"/>
  <c r="M47" i="8" s="1"/>
  <c r="B5" i="8"/>
  <c r="B41" i="8" s="1"/>
  <c r="N95" i="14"/>
  <c r="N156" i="6" s="1"/>
  <c r="J5" i="9"/>
  <c r="J53" i="9" s="1"/>
  <c r="D5" i="9"/>
  <c r="D52" i="9" s="1"/>
  <c r="C26" i="7"/>
  <c r="C5" i="7" s="1"/>
  <c r="C41" i="7" s="1"/>
  <c r="I26" i="7"/>
  <c r="I5" i="7" s="1"/>
  <c r="F5" i="9"/>
  <c r="I5" i="9"/>
  <c r="I52" i="9" s="1"/>
  <c r="M5" i="9"/>
  <c r="M52" i="9" s="1"/>
  <c r="O5" i="9"/>
  <c r="O53" i="9" s="1"/>
  <c r="N43" i="8"/>
  <c r="N41" i="8"/>
  <c r="F5" i="8"/>
  <c r="F41" i="8" s="1"/>
  <c r="C5" i="8"/>
  <c r="C47" i="8" s="1"/>
  <c r="H5" i="8"/>
  <c r="H41" i="8" s="1"/>
  <c r="I5" i="8"/>
  <c r="D5" i="8"/>
  <c r="D47" i="8" s="1"/>
  <c r="O47" i="8"/>
  <c r="J5" i="8"/>
  <c r="J43" i="8" s="1"/>
  <c r="K45" i="8"/>
  <c r="K47" i="8"/>
  <c r="K44" i="8"/>
  <c r="K42" i="8"/>
  <c r="K46" i="8"/>
  <c r="K41" i="8"/>
  <c r="K43" i="8"/>
  <c r="E162" i="25"/>
  <c r="G115" i="6"/>
  <c r="M26" i="7"/>
  <c r="M5" i="7" s="1"/>
  <c r="M45" i="7" s="1"/>
  <c r="Q5" i="8"/>
  <c r="Q45" i="8" s="1"/>
  <c r="K143" i="25"/>
  <c r="D106" i="6"/>
  <c r="D72" i="14"/>
  <c r="D95" i="14" s="1"/>
  <c r="D156" i="6" s="1"/>
  <c r="D100" i="14"/>
  <c r="D161" i="6" s="1"/>
  <c r="K26" i="7"/>
  <c r="K5" i="7" s="1"/>
  <c r="K46" i="7" s="1"/>
  <c r="G162" i="25"/>
  <c r="E26" i="7"/>
  <c r="E5" i="7" s="1"/>
  <c r="D200" i="17"/>
  <c r="N50" i="6"/>
  <c r="O26" i="7"/>
  <c r="O5" i="7" s="1"/>
  <c r="F101" i="6"/>
  <c r="F26" i="7"/>
  <c r="F5" i="7" s="1"/>
  <c r="F47" i="7" s="1"/>
  <c r="F103" i="6"/>
  <c r="J95" i="14"/>
  <c r="J156" i="6" s="1"/>
  <c r="F95" i="14"/>
  <c r="F156" i="6" s="1"/>
  <c r="B50" i="6"/>
  <c r="F97" i="14"/>
  <c r="F158" i="6" s="1"/>
  <c r="P26" i="7"/>
  <c r="P5" i="7" s="1"/>
  <c r="B26" i="7"/>
  <c r="B5" i="7" s="1"/>
  <c r="B47" i="7" s="1"/>
  <c r="G26" i="7"/>
  <c r="L26" i="7"/>
  <c r="L5" i="7" s="1"/>
  <c r="H26" i="7"/>
  <c r="H5" i="7" s="1"/>
  <c r="B95" i="14"/>
  <c r="B156" i="6" s="1"/>
  <c r="D26" i="7"/>
  <c r="D5" i="7" s="1"/>
  <c r="P97" i="14"/>
  <c r="P158" i="6" s="1"/>
  <c r="P103" i="6"/>
  <c r="P72" i="14"/>
  <c r="J26" i="7"/>
  <c r="J5" i="7" s="1"/>
  <c r="N26" i="7"/>
  <c r="N5" i="7" s="1"/>
  <c r="Q52" i="9"/>
  <c r="Q53" i="9"/>
  <c r="Q51" i="9"/>
  <c r="L101" i="6"/>
  <c r="L95" i="14"/>
  <c r="H50" i="6"/>
  <c r="E114" i="6"/>
  <c r="E78" i="22"/>
  <c r="E169" i="6" s="1"/>
  <c r="G143" i="25"/>
  <c r="D50" i="6"/>
  <c r="E58" i="22"/>
  <c r="K162" i="25"/>
  <c r="L42" i="8"/>
  <c r="L45" i="8"/>
  <c r="L41" i="8"/>
  <c r="L43" i="8"/>
  <c r="L44" i="8"/>
  <c r="L46" i="8"/>
  <c r="F50" i="6"/>
  <c r="K50" i="6"/>
  <c r="N166" i="6"/>
  <c r="M50" i="6"/>
  <c r="O101" i="18"/>
  <c r="O164" i="6" s="1"/>
  <c r="O109" i="6"/>
  <c r="J50" i="6"/>
  <c r="P50" i="6"/>
  <c r="N44" i="8"/>
  <c r="O78" i="18"/>
  <c r="O100" i="18"/>
  <c r="O163" i="6" s="1"/>
  <c r="O108" i="6"/>
  <c r="Q141" i="6"/>
  <c r="Q50" i="6"/>
  <c r="O175" i="21"/>
  <c r="G50" i="6"/>
  <c r="H103" i="6"/>
  <c r="H72" i="14"/>
  <c r="H97" i="14"/>
  <c r="H158" i="6" s="1"/>
  <c r="C50" i="6"/>
  <c r="I141" i="6"/>
  <c r="I50" i="6"/>
  <c r="O50" i="6"/>
  <c r="E141" i="6"/>
  <c r="E50" i="6"/>
  <c r="E98" i="6"/>
  <c r="E64" i="10"/>
  <c r="E153" i="6" s="1"/>
  <c r="M107" i="6"/>
  <c r="M99" i="18"/>
  <c r="M162" i="6" s="1"/>
  <c r="I97" i="14"/>
  <c r="I158" i="6" s="1"/>
  <c r="I103" i="6"/>
  <c r="I72" i="14"/>
  <c r="I98" i="6"/>
  <c r="I64" i="10"/>
  <c r="I153" i="6" s="1"/>
  <c r="N47" i="8"/>
  <c r="N42" i="8"/>
  <c r="K98" i="6"/>
  <c r="K64" i="10"/>
  <c r="K153" i="6" s="1"/>
  <c r="O58" i="22"/>
  <c r="O76" i="22"/>
  <c r="O167" i="6" s="1"/>
  <c r="O112" i="6"/>
  <c r="N107" i="6"/>
  <c r="N97" i="6" s="1"/>
  <c r="K77" i="22"/>
  <c r="K168" i="6" s="1"/>
  <c r="K113" i="6"/>
  <c r="K58" i="22"/>
  <c r="K76" i="22"/>
  <c r="K167" i="6" s="1"/>
  <c r="K112" i="6"/>
  <c r="K97" i="14"/>
  <c r="K158" i="6" s="1"/>
  <c r="K103" i="6"/>
  <c r="K72" i="14"/>
  <c r="L47" i="8"/>
  <c r="P53" i="9"/>
  <c r="Q97" i="14"/>
  <c r="Q158" i="6" s="1"/>
  <c r="Q103" i="6"/>
  <c r="Q72" i="14"/>
  <c r="B107" i="6"/>
  <c r="B97" i="6" s="1"/>
  <c r="O78" i="22"/>
  <c r="O169" i="6" s="1"/>
  <c r="O114" i="6"/>
  <c r="O77" i="22"/>
  <c r="O168" i="6" s="1"/>
  <c r="O113" i="6"/>
  <c r="G58" i="22"/>
  <c r="G76" i="22"/>
  <c r="G167" i="6" s="1"/>
  <c r="G112" i="6"/>
  <c r="K78" i="22"/>
  <c r="K169" i="6" s="1"/>
  <c r="K114" i="6"/>
  <c r="M98" i="6"/>
  <c r="M64" i="10"/>
  <c r="M153" i="6" s="1"/>
  <c r="C98" i="6"/>
  <c r="C64" i="10"/>
  <c r="C153" i="6" s="1"/>
  <c r="N45" i="8"/>
  <c r="O98" i="6"/>
  <c r="O64" i="10"/>
  <c r="O153" i="6" s="1"/>
  <c r="I107" i="6"/>
  <c r="I99" i="18"/>
  <c r="I162" i="6" s="1"/>
  <c r="O97" i="14"/>
  <c r="O158" i="6" s="1"/>
  <c r="O103" i="6"/>
  <c r="O72" i="14"/>
  <c r="D107" i="6"/>
  <c r="D99" i="18"/>
  <c r="D162" i="6" s="1"/>
  <c r="G78" i="22"/>
  <c r="G169" i="6" s="1"/>
  <c r="G114" i="6"/>
  <c r="G77" i="22"/>
  <c r="G168" i="6" s="1"/>
  <c r="G113" i="6"/>
  <c r="P107" i="6"/>
  <c r="P99" i="18"/>
  <c r="P162" i="6" s="1"/>
  <c r="N99" i="18"/>
  <c r="C78" i="22"/>
  <c r="C169" i="6" s="1"/>
  <c r="C114" i="6"/>
  <c r="L50" i="6"/>
  <c r="C97" i="14"/>
  <c r="C158" i="6" s="1"/>
  <c r="C103" i="6"/>
  <c r="C72" i="14"/>
  <c r="F107" i="6"/>
  <c r="L107" i="6"/>
  <c r="L99" i="18"/>
  <c r="L162" i="6" s="1"/>
  <c r="Q111" i="6"/>
  <c r="Q75" i="22"/>
  <c r="Q166" i="6" s="1"/>
  <c r="G98" i="6"/>
  <c r="G64" i="10"/>
  <c r="G153" i="6" s="1"/>
  <c r="E107" i="6"/>
  <c r="E99" i="18"/>
  <c r="E162" i="6" s="1"/>
  <c r="G97" i="14"/>
  <c r="G158" i="6" s="1"/>
  <c r="G103" i="6"/>
  <c r="G72" i="14"/>
  <c r="H107" i="6"/>
  <c r="H99" i="18"/>
  <c r="H162" i="6" s="1"/>
  <c r="C58" i="22"/>
  <c r="C76" i="22"/>
  <c r="C167" i="6" s="1"/>
  <c r="C112" i="6"/>
  <c r="Q98" i="6"/>
  <c r="Q64" i="10"/>
  <c r="Q153" i="6" s="1"/>
  <c r="Q107" i="6"/>
  <c r="Q99" i="18"/>
  <c r="Q162" i="6" s="1"/>
  <c r="I111" i="6"/>
  <c r="I75" i="22"/>
  <c r="I166" i="6" s="1"/>
  <c r="M97" i="14"/>
  <c r="M158" i="6" s="1"/>
  <c r="M103" i="6"/>
  <c r="M72" i="14"/>
  <c r="E97" i="14"/>
  <c r="E158" i="6" s="1"/>
  <c r="E103" i="6"/>
  <c r="E72" i="14"/>
  <c r="C77" i="22"/>
  <c r="C168" i="6" s="1"/>
  <c r="C113" i="6"/>
  <c r="B5" i="9"/>
  <c r="B52" i="9" s="1"/>
  <c r="N46" i="8"/>
  <c r="J107" i="6"/>
  <c r="J97" i="6" s="1"/>
  <c r="C52" i="9" l="1"/>
  <c r="C46" i="9" s="1"/>
  <c r="C53" i="9"/>
  <c r="F97" i="6"/>
  <c r="N52" i="9"/>
  <c r="O44" i="8"/>
  <c r="O45" i="8"/>
  <c r="C46" i="8"/>
  <c r="E47" i="8"/>
  <c r="C42" i="8"/>
  <c r="E44" i="8"/>
  <c r="G47" i="8"/>
  <c r="E45" i="8"/>
  <c r="E42" i="8"/>
  <c r="O42" i="8"/>
  <c r="O43" i="8"/>
  <c r="G53" i="9"/>
  <c r="G52" i="9"/>
  <c r="G46" i="9" s="1"/>
  <c r="H42" i="8"/>
  <c r="E46" i="8"/>
  <c r="G45" i="8"/>
  <c r="D44" i="8"/>
  <c r="H47" i="8"/>
  <c r="G46" i="8"/>
  <c r="H45" i="8"/>
  <c r="O46" i="8"/>
  <c r="G44" i="8"/>
  <c r="E41" i="8"/>
  <c r="K51" i="9"/>
  <c r="E53" i="9"/>
  <c r="M46" i="8"/>
  <c r="M41" i="8"/>
  <c r="B44" i="8"/>
  <c r="B46" i="8"/>
  <c r="B43" i="8"/>
  <c r="C43" i="8"/>
  <c r="H43" i="8"/>
  <c r="C45" i="8"/>
  <c r="H46" i="8"/>
  <c r="G41" i="8"/>
  <c r="M45" i="8"/>
  <c r="C44" i="8"/>
  <c r="G42" i="8"/>
  <c r="M42" i="8"/>
  <c r="H44" i="8"/>
  <c r="C41" i="8"/>
  <c r="N53" i="9"/>
  <c r="N47" i="7"/>
  <c r="E52" i="9"/>
  <c r="J51" i="9"/>
  <c r="J52" i="9"/>
  <c r="K52" i="9"/>
  <c r="K46" i="9" s="1"/>
  <c r="B47" i="8"/>
  <c r="F44" i="8"/>
  <c r="B42" i="8"/>
  <c r="M44" i="8"/>
  <c r="F46" i="8"/>
  <c r="M43" i="8"/>
  <c r="B45" i="8"/>
  <c r="F43" i="8"/>
  <c r="D45" i="8"/>
  <c r="F45" i="8"/>
  <c r="C44" i="7"/>
  <c r="C46" i="7"/>
  <c r="C43" i="7"/>
  <c r="D42" i="8"/>
  <c r="F42" i="8"/>
  <c r="F47" i="8"/>
  <c r="M47" i="7"/>
  <c r="C47" i="7"/>
  <c r="D51" i="9"/>
  <c r="C45" i="7"/>
  <c r="D53" i="9"/>
  <c r="C42" i="7"/>
  <c r="I51" i="9"/>
  <c r="I53" i="9"/>
  <c r="K40" i="8"/>
  <c r="D41" i="8"/>
  <c r="D46" i="8"/>
  <c r="O51" i="9"/>
  <c r="O52" i="9"/>
  <c r="Q46" i="9"/>
  <c r="M51" i="9"/>
  <c r="M53" i="9"/>
  <c r="F53" i="9"/>
  <c r="F52" i="9"/>
  <c r="F51" i="9"/>
  <c r="J42" i="8"/>
  <c r="J41" i="8"/>
  <c r="J44" i="8"/>
  <c r="J46" i="8"/>
  <c r="J47" i="8"/>
  <c r="D43" i="8"/>
  <c r="J45" i="8"/>
  <c r="O41" i="7"/>
  <c r="K41" i="7"/>
  <c r="K44" i="7"/>
  <c r="O42" i="7"/>
  <c r="O43" i="7"/>
  <c r="O44" i="7"/>
  <c r="D101" i="6"/>
  <c r="D97" i="6" s="1"/>
  <c r="N40" i="8"/>
  <c r="O45" i="7"/>
  <c r="O46" i="7"/>
  <c r="O47" i="7"/>
  <c r="K45" i="7"/>
  <c r="K47" i="7"/>
  <c r="K43" i="7"/>
  <c r="Q44" i="8"/>
  <c r="Q46" i="8"/>
  <c r="Q42" i="8"/>
  <c r="Q47" i="8"/>
  <c r="Q43" i="8"/>
  <c r="Q41" i="8"/>
  <c r="K42" i="7"/>
  <c r="L47" i="7"/>
  <c r="B152" i="6"/>
  <c r="J152" i="6"/>
  <c r="P101" i="6"/>
  <c r="P97" i="6" s="1"/>
  <c r="P152" i="6" s="1"/>
  <c r="P95" i="14"/>
  <c r="P156" i="6" s="1"/>
  <c r="G5" i="7"/>
  <c r="G47" i="7" s="1"/>
  <c r="L97" i="6"/>
  <c r="H47" i="7"/>
  <c r="J47" i="7"/>
  <c r="L40" i="8"/>
  <c r="E75" i="22"/>
  <c r="E166" i="6" s="1"/>
  <c r="E111" i="6"/>
  <c r="M42" i="7"/>
  <c r="M46" i="7"/>
  <c r="L156" i="6"/>
  <c r="E47" i="7"/>
  <c r="M44" i="7"/>
  <c r="I47" i="8"/>
  <c r="I44" i="8"/>
  <c r="I45" i="8"/>
  <c r="I41" i="8"/>
  <c r="I43" i="8"/>
  <c r="I46" i="8"/>
  <c r="I42" i="8"/>
  <c r="H101" i="6"/>
  <c r="H97" i="6" s="1"/>
  <c r="H152" i="6" s="1"/>
  <c r="H95" i="14"/>
  <c r="H156" i="6" s="1"/>
  <c r="E43" i="7"/>
  <c r="E44" i="7"/>
  <c r="E41" i="7"/>
  <c r="E42" i="7"/>
  <c r="E45" i="7"/>
  <c r="E46" i="7"/>
  <c r="O107" i="6"/>
  <c r="O99" i="18"/>
  <c r="O162" i="6" s="1"/>
  <c r="M43" i="7"/>
  <c r="M41" i="7"/>
  <c r="H53" i="9"/>
  <c r="F152" i="6"/>
  <c r="N152" i="6"/>
  <c r="M95" i="14"/>
  <c r="M156" i="6" s="1"/>
  <c r="M101" i="6"/>
  <c r="M97" i="6" s="1"/>
  <c r="L52" i="9"/>
  <c r="L51" i="9"/>
  <c r="N41" i="7"/>
  <c r="N42" i="7"/>
  <c r="N43" i="7"/>
  <c r="N44" i="7"/>
  <c r="N46" i="7"/>
  <c r="N45" i="7"/>
  <c r="C95" i="14"/>
  <c r="C156" i="6" s="1"/>
  <c r="C101" i="6"/>
  <c r="O95" i="14"/>
  <c r="O156" i="6" s="1"/>
  <c r="O101" i="6"/>
  <c r="K111" i="6"/>
  <c r="K75" i="22"/>
  <c r="K166" i="6" s="1"/>
  <c r="O111" i="6"/>
  <c r="O75" i="22"/>
  <c r="O166" i="6" s="1"/>
  <c r="L41" i="7"/>
  <c r="L42" i="7"/>
  <c r="L43" i="7"/>
  <c r="L44" i="7"/>
  <c r="L46" i="7"/>
  <c r="L45" i="7"/>
  <c r="C111" i="6"/>
  <c r="C75" i="22"/>
  <c r="C166" i="6" s="1"/>
  <c r="B53" i="9"/>
  <c r="B51" i="9"/>
  <c r="E95" i="14"/>
  <c r="E156" i="6" s="1"/>
  <c r="E101" i="6"/>
  <c r="G95" i="14"/>
  <c r="G156" i="6" s="1"/>
  <c r="G101" i="6"/>
  <c r="L53" i="9"/>
  <c r="P41" i="7"/>
  <c r="P42" i="7"/>
  <c r="P43" i="7"/>
  <c r="P44" i="7"/>
  <c r="P46" i="7"/>
  <c r="P45" i="7"/>
  <c r="N162" i="6"/>
  <c r="P43" i="8"/>
  <c r="P44" i="8"/>
  <c r="P46" i="8"/>
  <c r="P42" i="8"/>
  <c r="P41" i="8"/>
  <c r="P45" i="8"/>
  <c r="D41" i="7"/>
  <c r="D42" i="7"/>
  <c r="D43" i="7"/>
  <c r="D44" i="7"/>
  <c r="D46" i="7"/>
  <c r="D45" i="7"/>
  <c r="P51" i="9"/>
  <c r="P52" i="9"/>
  <c r="K95" i="14"/>
  <c r="K156" i="6" s="1"/>
  <c r="K101" i="6"/>
  <c r="K97" i="6" s="1"/>
  <c r="B41" i="7"/>
  <c r="B42" i="7"/>
  <c r="B43" i="7"/>
  <c r="B44" i="7"/>
  <c r="B46" i="7"/>
  <c r="B45" i="7"/>
  <c r="F41" i="7"/>
  <c r="F42" i="7"/>
  <c r="F43" i="7"/>
  <c r="F44" i="7"/>
  <c r="F46" i="7"/>
  <c r="F45" i="7"/>
  <c r="I95" i="14"/>
  <c r="I156" i="6" s="1"/>
  <c r="I101" i="6"/>
  <c r="I97" i="6" s="1"/>
  <c r="H51" i="9"/>
  <c r="P47" i="7"/>
  <c r="H41" i="7"/>
  <c r="H42" i="7"/>
  <c r="H43" i="7"/>
  <c r="H44" i="7"/>
  <c r="H46" i="7"/>
  <c r="H45" i="7"/>
  <c r="D47" i="7"/>
  <c r="P47" i="8"/>
  <c r="G111" i="6"/>
  <c r="G75" i="22"/>
  <c r="G166" i="6" s="1"/>
  <c r="Q95" i="14"/>
  <c r="Q156" i="6" s="1"/>
  <c r="Q101" i="6"/>
  <c r="Q97" i="6" s="1"/>
  <c r="J41" i="7"/>
  <c r="J42" i="7"/>
  <c r="J43" i="7"/>
  <c r="J44" i="7"/>
  <c r="J46" i="7"/>
  <c r="J45" i="7"/>
  <c r="E40" i="8" l="1"/>
  <c r="N46" i="9"/>
  <c r="O40" i="8"/>
  <c r="G40" i="8"/>
  <c r="H40" i="8"/>
  <c r="C40" i="8"/>
  <c r="E46" i="9"/>
  <c r="B40" i="8"/>
  <c r="M40" i="8"/>
  <c r="F40" i="8"/>
  <c r="C40" i="7"/>
  <c r="E97" i="6"/>
  <c r="J46" i="9"/>
  <c r="J40" i="8"/>
  <c r="F46" i="9"/>
  <c r="L152" i="6"/>
  <c r="Q40" i="8"/>
  <c r="D46" i="9"/>
  <c r="I46" i="9"/>
  <c r="D40" i="8"/>
  <c r="K40" i="7"/>
  <c r="O46" i="9"/>
  <c r="M46" i="9"/>
  <c r="O40" i="7"/>
  <c r="D152" i="6"/>
  <c r="C97" i="6"/>
  <c r="O97" i="6"/>
  <c r="O152" i="6" s="1"/>
  <c r="G41" i="7"/>
  <c r="G46" i="7"/>
  <c r="G44" i="7"/>
  <c r="G43" i="7"/>
  <c r="G45" i="7"/>
  <c r="G42" i="7"/>
  <c r="G97" i="6"/>
  <c r="G152" i="6" s="1"/>
  <c r="M40" i="7"/>
  <c r="E40" i="7"/>
  <c r="B40" i="7"/>
  <c r="I43" i="7"/>
  <c r="I44" i="7"/>
  <c r="I41" i="7"/>
  <c r="I45" i="7"/>
  <c r="I42" i="7"/>
  <c r="I46" i="7"/>
  <c r="H46" i="9"/>
  <c r="I47" i="7"/>
  <c r="Q42" i="7"/>
  <c r="Q45" i="7"/>
  <c r="Q44" i="7"/>
  <c r="Q43" i="7"/>
  <c r="Q41" i="7"/>
  <c r="Q46" i="7"/>
  <c r="Q47" i="7"/>
  <c r="N40" i="7"/>
  <c r="I40" i="8"/>
  <c r="Q152" i="6"/>
  <c r="I152" i="6"/>
  <c r="B46" i="9"/>
  <c r="M152" i="6"/>
  <c r="J40" i="7"/>
  <c r="H40" i="7"/>
  <c r="P46" i="9"/>
  <c r="D40" i="7"/>
  <c r="P40" i="8"/>
  <c r="L46" i="9"/>
  <c r="K152" i="6"/>
  <c r="F40" i="7"/>
  <c r="P40" i="7"/>
  <c r="L40" i="7"/>
  <c r="E152" i="6" l="1"/>
  <c r="C152" i="6"/>
  <c r="G40" i="7"/>
  <c r="I40" i="7"/>
  <c r="Q40" i="7"/>
</calcChain>
</file>

<file path=xl/sharedStrings.xml><?xml version="1.0" encoding="utf-8"?>
<sst xmlns="http://schemas.openxmlformats.org/spreadsheetml/2006/main" count="5361" uniqueCount="397">
  <si>
    <t>detailed split of CO2 emissions</t>
  </si>
  <si>
    <t>detailed split of useful energy demand</t>
  </si>
  <si>
    <t>detailed split of final energy consumption</t>
  </si>
  <si>
    <t>Other Industrial Sectors</t>
  </si>
  <si>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</si>
  <si>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</si>
  <si>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</si>
  <si>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</si>
  <si>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</si>
  <si>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</si>
  <si>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</si>
  <si>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</si>
  <si>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Non Ferrous Metals</t>
  </si>
  <si>
    <t>Iron and steel</t>
  </si>
  <si>
    <t>split of useful energy demand</t>
  </si>
  <si>
    <t>split of final energy consumption</t>
  </si>
  <si>
    <t>Industrial sectors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</si>
  <si>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</si>
  <si>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</si>
  <si>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</si>
  <si>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</si>
  <si>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</si>
  <si>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</si>
  <si>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Biomass and wastes</t>
  </si>
  <si>
    <t>RES and wastes</t>
  </si>
  <si>
    <t>Derived gases</t>
  </si>
  <si>
    <t>Natural gas (incl. biogas)</t>
  </si>
  <si>
    <t>Gas</t>
  </si>
  <si>
    <t>Other liquids</t>
  </si>
  <si>
    <t>Residual fuel oil</t>
  </si>
  <si>
    <t>LPG</t>
  </si>
  <si>
    <t>Refinery gas</t>
  </si>
  <si>
    <t>Liquids</t>
  </si>
  <si>
    <t>Solids</t>
  </si>
  <si>
    <t>Paper production</t>
  </si>
  <si>
    <t>Pulp production</t>
  </si>
  <si>
    <t>Glass production</t>
  </si>
  <si>
    <t>Ceramics &amp; other NMM</t>
  </si>
  <si>
    <t>Cement</t>
  </si>
  <si>
    <t>Pharmaceutical products etc.</t>
  </si>
  <si>
    <t>Other chemicals</t>
  </si>
  <si>
    <t>Basic chemicals</t>
  </si>
  <si>
    <t>Other non-ferrous metals</t>
  </si>
  <si>
    <t>Aluminium - primary production</t>
  </si>
  <si>
    <t>Alumina production</t>
  </si>
  <si>
    <t>Electric arc</t>
  </si>
  <si>
    <t>Integrated steelworks</t>
  </si>
  <si>
    <t>Coke</t>
  </si>
  <si>
    <t>Hard coal and others</t>
  </si>
  <si>
    <t xml:space="preserve"> Other Industrial Sectors</t>
  </si>
  <si>
    <t xml:space="preserve"> Wood and wood products</t>
  </si>
  <si>
    <t xml:space="preserve"> Textiles and leather</t>
  </si>
  <si>
    <t xml:space="preserve"> Machinery Equipment</t>
  </si>
  <si>
    <t xml:space="preserve"> Transport Equipment</t>
  </si>
  <si>
    <t xml:space="preserve"> Food, beverages and tobacco</t>
  </si>
  <si>
    <t>Printing and media reproduction</t>
  </si>
  <si>
    <t xml:space="preserve">Paper production </t>
  </si>
  <si>
    <t xml:space="preserve">Glass production </t>
  </si>
  <si>
    <t>Basic chemicals  (kt of CO2 / ktoe energy)</t>
  </si>
  <si>
    <t>Aluminium production</t>
  </si>
  <si>
    <t>Emission intensity (kt of CO2 / ktoe)</t>
  </si>
  <si>
    <t xml:space="preserve">Basic chemicals </t>
  </si>
  <si>
    <t>Solvent use and other process emissions</t>
  </si>
  <si>
    <t>CO2 emissions (kt CO2)</t>
  </si>
  <si>
    <t>Other industrial sectors</t>
  </si>
  <si>
    <t>by sector</t>
  </si>
  <si>
    <t>Natural gas</t>
  </si>
  <si>
    <t>Naphtha</t>
  </si>
  <si>
    <t>Diesel oil</t>
  </si>
  <si>
    <t>by fuel (EUROSTAT DATA)</t>
  </si>
  <si>
    <t>Non-energy use (ktoe)</t>
  </si>
  <si>
    <t>Geothermal</t>
  </si>
  <si>
    <t>Solar</t>
  </si>
  <si>
    <t>Liquid biofuels</t>
  </si>
  <si>
    <t>Biogas</t>
  </si>
  <si>
    <t>Gases</t>
  </si>
  <si>
    <t>Diesel oil (without biofuels)</t>
  </si>
  <si>
    <t>Energy consumption (ktoe)</t>
  </si>
  <si>
    <t>Value added (M€2010)</t>
  </si>
  <si>
    <t>Low enthalpy heat</t>
  </si>
  <si>
    <t>Fans and pumps</t>
  </si>
  <si>
    <t>Motor drives</t>
  </si>
  <si>
    <t>Air compressors</t>
  </si>
  <si>
    <t>Lighting</t>
  </si>
  <si>
    <t>Market shares of energy uses (%)</t>
  </si>
  <si>
    <t>Other processes</t>
  </si>
  <si>
    <t>Biomass</t>
  </si>
  <si>
    <t>Steam processes</t>
  </si>
  <si>
    <t>All Industrial Sectors</t>
  </si>
  <si>
    <t>Detailed split of energy consumption (ktoe)</t>
  </si>
  <si>
    <t>Market shares of useful energy demand (%)</t>
  </si>
  <si>
    <t>Detailed split of useful energy demand (ktoe)</t>
  </si>
  <si>
    <t>Market shares of CO2 emissions (%)</t>
  </si>
  <si>
    <t>Solvent use and other process</t>
  </si>
  <si>
    <t>Non-Metallic Minerals</t>
  </si>
  <si>
    <t>Chemical and Petrochemical</t>
  </si>
  <si>
    <t>Non-Ferrous Metals</t>
  </si>
  <si>
    <t>Iron and Steel</t>
  </si>
  <si>
    <t>Process emissions</t>
  </si>
  <si>
    <t>Detailed split of CO2 emissions (kt of CO2)</t>
  </si>
  <si>
    <t>Electric arc (including process emissions)</t>
  </si>
  <si>
    <t>Integrated steelworks (including process emissions)</t>
  </si>
  <si>
    <t>Useful energy demand intensity (toe useful/t of output)</t>
  </si>
  <si>
    <t>Energy intensity (toe/t of output)</t>
  </si>
  <si>
    <t>Value added intensity (VA in €2010/t of output)</t>
  </si>
  <si>
    <t>by subsector (calibration output)</t>
  </si>
  <si>
    <t>process emissions</t>
  </si>
  <si>
    <t>Idle capacity (kt steel production)</t>
  </si>
  <si>
    <t>Decommissioned capacity (kt steel production)</t>
  </si>
  <si>
    <t>Capacity investment (kt steel production)</t>
  </si>
  <si>
    <t>Installed capacity (kt steel production)</t>
  </si>
  <si>
    <t>Physical output (kt steel)</t>
  </si>
  <si>
    <t>Steel: Products finishing</t>
  </si>
  <si>
    <t>Steel: Furnaces, Refining and Rolling</t>
  </si>
  <si>
    <t>Steel: Electric arc</t>
  </si>
  <si>
    <t>Steel: Smelters</t>
  </si>
  <si>
    <t>Steel: Blast /Basic oxygen furnace</t>
  </si>
  <si>
    <t>Steel: Sinter/Pellet making</t>
  </si>
  <si>
    <t>Energy intensity (kgoe per t of output)</t>
  </si>
  <si>
    <t>Steel: Products finishing - Electric</t>
  </si>
  <si>
    <t>Steel: Products finishing - Steam</t>
  </si>
  <si>
    <t>Steel: Products finishing - Thermal</t>
  </si>
  <si>
    <t>Steel: Furnaces, Refining and Rolling - Electric</t>
  </si>
  <si>
    <t>Steel: Furnaces, Refining and Rolling - Thermal</t>
  </si>
  <si>
    <t>Market shares of energy uses by subsector (%)</t>
  </si>
  <si>
    <t>Diesel oil (incl. biofuels)</t>
  </si>
  <si>
    <t>Solar and geothermal</t>
  </si>
  <si>
    <t>Detailed split of energy consumption by subsector (ktoe)</t>
  </si>
  <si>
    <t>Ratio of useful energy demand to final energy consumption (system efficiency indicator)</t>
  </si>
  <si>
    <t>Market shares of useful energy demand by subsector (%)</t>
  </si>
  <si>
    <t>Detailed split of useful energy demand by subsector (ktoe)</t>
  </si>
  <si>
    <t>Electric arc (without process emissions)</t>
  </si>
  <si>
    <t>Integrated steelworks (without process emissions)</t>
  </si>
  <si>
    <t>Emission intensity (kt of CO2 per ktoe)</t>
  </si>
  <si>
    <t>Market shares of CO2 emissions by subsector (%)</t>
  </si>
  <si>
    <t>Detailed split of CO2 emissions by subsector (kt of CO2)</t>
  </si>
  <si>
    <t>Aluminium production (kt)</t>
  </si>
  <si>
    <t>Alumina production (kt)</t>
  </si>
  <si>
    <t>Idle capacity (kt production)</t>
  </si>
  <si>
    <t>Other non-ferrous metals (kt lead eq.)</t>
  </si>
  <si>
    <t>Decommissioned capacity (kt production)</t>
  </si>
  <si>
    <t>Capacity investment (kt production)</t>
  </si>
  <si>
    <t>Installed capacity (kt production)</t>
  </si>
  <si>
    <t>Physical output (kt)</t>
  </si>
  <si>
    <t>Metal finishing</t>
  </si>
  <si>
    <t>Metal processing  (metallurgy e.g. cast house, reheating)</t>
  </si>
  <si>
    <t>Other Metals: production</t>
  </si>
  <si>
    <t>Aluminium finishing</t>
  </si>
  <si>
    <t>Aluminium processing  (metallurgy e.g. cast house, reheating)</t>
  </si>
  <si>
    <t>Secondary aluminium (incl. pre-treatment, remelting)</t>
  </si>
  <si>
    <t>Aluminium electrolysis (smelting)</t>
  </si>
  <si>
    <t>Alumina production: Refining</t>
  </si>
  <si>
    <t>Alumina production: High enthalpy heat</t>
  </si>
  <si>
    <t>Metal finishing - Electric</t>
  </si>
  <si>
    <t>Metal finishing - Steam</t>
  </si>
  <si>
    <t>Metal finishing - Thermal</t>
  </si>
  <si>
    <t>Metal processing - Electric</t>
  </si>
  <si>
    <t>Metal processing - Thermal</t>
  </si>
  <si>
    <t>Metal production - Electric</t>
  </si>
  <si>
    <t>Metal production - Thermal</t>
  </si>
  <si>
    <t>Aluminium finishing - Electric</t>
  </si>
  <si>
    <t>Aluminium finishing - Steam</t>
  </si>
  <si>
    <t>Aluminium finishing - Thermal</t>
  </si>
  <si>
    <t>Aluminium processing - Electric</t>
  </si>
  <si>
    <t>Aluminium processing - Thermal</t>
  </si>
  <si>
    <t>Secondary aluminium - Electric</t>
  </si>
  <si>
    <t>Secondary aluminium - Thermal</t>
  </si>
  <si>
    <t>Other non-ferrous metals (without process emissions)</t>
  </si>
  <si>
    <t>Aluminium - primary production (without process emissions)</t>
  </si>
  <si>
    <t>Other chemicals (including process emissions)</t>
  </si>
  <si>
    <t>Basic chemicals (including process emissions)</t>
  </si>
  <si>
    <t>Emission intensity (kt of CO2 / ktoe energy)</t>
  </si>
  <si>
    <t>Basic chemicals - energy</t>
  </si>
  <si>
    <t>Basic chemicals - non energy</t>
  </si>
  <si>
    <t>Non-energy use in the Chemical industry (ktoe)</t>
  </si>
  <si>
    <t>Pharmaceutical products etc. (kt ethylene eq.)</t>
  </si>
  <si>
    <t>Other chemicals (kt ethylene eq.)</t>
  </si>
  <si>
    <t>Basic chemicals (kt ethylene eq.)</t>
  </si>
  <si>
    <t>Chemicals and chemical products</t>
  </si>
  <si>
    <t>Chemicals: Generic electric process</t>
  </si>
  <si>
    <t>Chemicals: Process cooling</t>
  </si>
  <si>
    <t>Chemicals: Furnaces</t>
  </si>
  <si>
    <t>Chemicals: High enthalpy heat processing</t>
  </si>
  <si>
    <t>Chemicals: High enthalpy heat  processing</t>
  </si>
  <si>
    <t>Chemicals: Steam processing</t>
  </si>
  <si>
    <t>Chemicals: Feedstock (energy used as raw material)</t>
  </si>
  <si>
    <t>Chemicals: Process cooling - Electric</t>
  </si>
  <si>
    <t>Chemicals: Process cooling - Steam</t>
  </si>
  <si>
    <t>Chemicals: Process cooling - Natural gas</t>
  </si>
  <si>
    <t>Chemicals: Furnaces - Electric</t>
  </si>
  <si>
    <t>Chemicals: Furnaces - Thermal</t>
  </si>
  <si>
    <t>High enthalpy heat  processing - Electric (microwave)</t>
  </si>
  <si>
    <t>High enthalpy heat  processing - Steam</t>
  </si>
  <si>
    <t>Chemicals: Process cooling - Natural gas (incl. biogas)</t>
  </si>
  <si>
    <t>Basic chemicals (energy consumption)</t>
  </si>
  <si>
    <t>Other chemicals (without process emissions)</t>
  </si>
  <si>
    <t>Basic chemicals (over energy consumption, without process emissions)</t>
  </si>
  <si>
    <t>Glass production (including process emissions)</t>
  </si>
  <si>
    <t>Ceramics &amp; other NMM (including process emissions)</t>
  </si>
  <si>
    <t>Cement (including process emissions)</t>
  </si>
  <si>
    <t>Glass production  (kt)</t>
  </si>
  <si>
    <t>Ceramics &amp; other NMM (kt bricks eq.)</t>
  </si>
  <si>
    <t>Cement (kt)</t>
  </si>
  <si>
    <t>Glass: Finishing processes</t>
  </si>
  <si>
    <t>Glass: Annealing</t>
  </si>
  <si>
    <t>Glass: Forming</t>
  </si>
  <si>
    <t>Glass: Melting tank</t>
  </si>
  <si>
    <t>Ceramics: Product finishing</t>
  </si>
  <si>
    <t>Ceramics: Primary production process</t>
  </si>
  <si>
    <t>Ceramics: Drying and sintering of raw material</t>
  </si>
  <si>
    <t>Ceramics: Mixing of raw material</t>
  </si>
  <si>
    <t>Cement: Grinding, packaging</t>
  </si>
  <si>
    <t>Cement: Clinker production (kilns)</t>
  </si>
  <si>
    <t>Cement: Pre-heating and pre-calcination</t>
  </si>
  <si>
    <t>Cement: Grinding, milling of raw material</t>
  </si>
  <si>
    <t>Glass: Annealing - electric</t>
  </si>
  <si>
    <t>Glass: Annealing - thermal</t>
  </si>
  <si>
    <t>Glass: Electric melting tank</t>
  </si>
  <si>
    <t>Glass: Thermal melting tank</t>
  </si>
  <si>
    <t>Ceramics: Electric furnace</t>
  </si>
  <si>
    <t>Ceramics: Thermal furnace</t>
  </si>
  <si>
    <t>Ceramics: Electric kiln</t>
  </si>
  <si>
    <t>Ceramics: Thermal kiln</t>
  </si>
  <si>
    <t>Ceramics: Microwave drying and sintering</t>
  </si>
  <si>
    <t>Ceramics: Steam drying and sintering</t>
  </si>
  <si>
    <t>Ceramics: Thermal drying and sintering</t>
  </si>
  <si>
    <t>Cement: pre-processing - Steam</t>
  </si>
  <si>
    <t>Cement: pre-processing - Fuel use</t>
  </si>
  <si>
    <t>Glass production (without process emissions)</t>
  </si>
  <si>
    <t>Ceramics &amp; other NMM (without process emissions)</t>
  </si>
  <si>
    <t>Cement (without process emissions)</t>
  </si>
  <si>
    <t>Printing and media reproduction (kt paper eq.)</t>
  </si>
  <si>
    <t>Paper production  (kt)</t>
  </si>
  <si>
    <t>Pulp production (kt)</t>
  </si>
  <si>
    <t>Paper and paper products</t>
  </si>
  <si>
    <t>Printing and publishing</t>
  </si>
  <si>
    <t>Paper: Product finishing</t>
  </si>
  <si>
    <t>Paper: Paper machine</t>
  </si>
  <si>
    <t>Paper: Stock preparation</t>
  </si>
  <si>
    <t>Pulp: Cleaning</t>
  </si>
  <si>
    <t>Pulp: Pulping</t>
  </si>
  <si>
    <t>Pulp: Wood preparation, grinding</t>
  </si>
  <si>
    <t>Paper: Product finishing - Electricity</t>
  </si>
  <si>
    <t>Paper: Product finishing - Steam use</t>
  </si>
  <si>
    <t>Paper: Paper machine - Electricity</t>
  </si>
  <si>
    <t>Paper: Paper machine - Steam use</t>
  </si>
  <si>
    <t>Paper: Stock preparation - Mechanical</t>
  </si>
  <si>
    <t>Paper: Stock preparation - Thermal</t>
  </si>
  <si>
    <t>Pulp: Pulping electric</t>
  </si>
  <si>
    <t>Pulp: Pulping thermal</t>
  </si>
  <si>
    <t>Useful energy demand intensity (toe useful / physical output index)</t>
  </si>
  <si>
    <t>Energy intensity (toe / physical output index)</t>
  </si>
  <si>
    <t>Value added intensity (toe / M€2010)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</si>
  <si>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</si>
  <si>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</si>
  <si>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</si>
  <si>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</si>
  <si>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</si>
  <si>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Food: Electric machinery</t>
  </si>
  <si>
    <t>Food: Process cooling and refrigeration</t>
  </si>
  <si>
    <t>Food: Drying</t>
  </si>
  <si>
    <t>Food: Steam processing</t>
  </si>
  <si>
    <t>Food: Specific process heat</t>
  </si>
  <si>
    <t>Food: Oven (direct heat)</t>
  </si>
  <si>
    <t>Food: Electric cooling</t>
  </si>
  <si>
    <t>Food: Steam cooling</t>
  </si>
  <si>
    <t>Food: Thermal cooling</t>
  </si>
  <si>
    <t>Food: Microwave drying</t>
  </si>
  <si>
    <t>Food: Freeze drying</t>
  </si>
  <si>
    <t>Food: Electric drying</t>
  </si>
  <si>
    <t>Food: Steam drying</t>
  </si>
  <si>
    <t>Food: Thermal drying</t>
  </si>
  <si>
    <t>Food: Process Heat - Microwave</t>
  </si>
  <si>
    <t>Food: Process Heat - Electric</t>
  </si>
  <si>
    <t>Food: Process Heat - Thermal</t>
  </si>
  <si>
    <t>Food: Direct Heat - Microwave</t>
  </si>
  <si>
    <t>Food: Direct Heat - Electric</t>
  </si>
  <si>
    <t>Food: Direct Heat - Thermal</t>
  </si>
  <si>
    <t>Trans. Eq.: Product finishing</t>
  </si>
  <si>
    <t>Trans. Eq.: General machinery</t>
  </si>
  <si>
    <t>Trans. Eq.: Steam processing</t>
  </si>
  <si>
    <t>Trans. Eq.: Heat treatment</t>
  </si>
  <si>
    <t>Trans. Eq.: Connection techniques</t>
  </si>
  <si>
    <t>Trans. Eq.: Foundries</t>
  </si>
  <si>
    <t>Trans. Eq.: Heat treatment - Electric</t>
  </si>
  <si>
    <t>Trans. Eq.: Heat treatment - Thermal</t>
  </si>
  <si>
    <t>Trans. Eq.: Electric connection</t>
  </si>
  <si>
    <t>Trans. Eq.: Thermal connection</t>
  </si>
  <si>
    <t>Trans. Eq.: Electric Foundries</t>
  </si>
  <si>
    <t>Trans. Eq.: Thermal Foundries</t>
  </si>
  <si>
    <t>Mach. Eq.: Product finishing</t>
  </si>
  <si>
    <t>Mach. Eq.: General machinery</t>
  </si>
  <si>
    <t>Mach. Eq.: Steam processing</t>
  </si>
  <si>
    <t>Mach. Eq.: Heat treatment</t>
  </si>
  <si>
    <t>Mach. Eq.: Connection techniques</t>
  </si>
  <si>
    <t>Mach. Eq.: Foundries</t>
  </si>
  <si>
    <t>Mach. Eq.: Heat treatment - Electric</t>
  </si>
  <si>
    <t>Mach. Eq.: Heat treatment - Thermal</t>
  </si>
  <si>
    <t>Mach. Eq.: Electric connection</t>
  </si>
  <si>
    <t>Mach. Eq.: Thermal connection</t>
  </si>
  <si>
    <t>Mach. Eq.: Electric Foundries</t>
  </si>
  <si>
    <t>Mach. Eq.: Thermal Foundries</t>
  </si>
  <si>
    <t>Textiles: Finishing Electric</t>
  </si>
  <si>
    <t>Textiles: Drying</t>
  </si>
  <si>
    <t>Textiles: Electric general machinery</t>
  </si>
  <si>
    <t>Textiles: Wet processing with steam</t>
  </si>
  <si>
    <t>Textiles: Pretreatment with steam</t>
  </si>
  <si>
    <t>Textiles: Microwave drying</t>
  </si>
  <si>
    <t>Textiles: Electric drying</t>
  </si>
  <si>
    <t>Textiles: Steam drying</t>
  </si>
  <si>
    <t>Textiles: Thermal drying</t>
  </si>
  <si>
    <t>Wood: Finishing Electric</t>
  </si>
  <si>
    <t>Wood: Drying</t>
  </si>
  <si>
    <t>Wood: Electric mechanical processes</t>
  </si>
  <si>
    <t>Wood: Specific processes with steam</t>
  </si>
  <si>
    <t>Wood: Microwave drying</t>
  </si>
  <si>
    <t>Wood: Electric drying</t>
  </si>
  <si>
    <t>Wood: Steam drying</t>
  </si>
  <si>
    <t>Wood: Thermal drying</t>
  </si>
  <si>
    <t>Other Industrial sectors: Electric machinery</t>
  </si>
  <si>
    <t>Other Industrial sectors: Diesel motors</t>
  </si>
  <si>
    <t>Other Industrial sectors: Process Cooling</t>
  </si>
  <si>
    <t>Other Industrial sectors: Drying</t>
  </si>
  <si>
    <t>Other Industrial sectors: Process heating</t>
  </si>
  <si>
    <t>Other Industrial sectors: Steam processing</t>
  </si>
  <si>
    <t>Other Industries: Electric cooling</t>
  </si>
  <si>
    <t>Other Industries: Steam cooling</t>
  </si>
  <si>
    <t>Other Industries: Thermal cooling</t>
  </si>
  <si>
    <t>Other Industries: Electric drying</t>
  </si>
  <si>
    <t>Other Industries: Steam drying</t>
  </si>
  <si>
    <t>Other Industries: Thermal drying</t>
  </si>
  <si>
    <t>Other Industrial sectors: Electric processing</t>
  </si>
  <si>
    <t>Other Industrial sectors: Thermal processing</t>
  </si>
  <si>
    <t>Other Industrial sectors: Diesel motors (incl. biofuels)</t>
  </si>
  <si>
    <t>JRC-IDEES - Integrated Database of the European Energy System (2000-2015)</t>
  </si>
  <si>
    <t>Industrial sectors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</si>
  <si>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</si>
  <si>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</si>
  <si>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</si>
  <si>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</si>
  <si>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</si>
  <si>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</si>
  <si>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Other energy use related</t>
  </si>
  <si>
    <t>energy use related</t>
  </si>
  <si>
    <t>Aluminium - secondary production</t>
  </si>
  <si>
    <t>© European Union 2017-2018</t>
  </si>
  <si>
    <t>version 1.0</t>
  </si>
  <si>
    <t>Energy consumption (ktoe)*</t>
  </si>
  <si>
    <t>*Energy consumption includes consumption in Mining and Quarrying and Construction sectors</t>
  </si>
  <si>
    <t>EL</t>
  </si>
  <si>
    <t>Greece</t>
  </si>
  <si>
    <t>EL: Other Industrial Sectors</t>
  </si>
  <si>
    <t>EL: Other Industrial Sectors / final energy consumption</t>
  </si>
  <si>
    <t>EL: Other Industrial Sectors / useful energy demand</t>
  </si>
  <si>
    <t>EL: Other Industrial Sectors / CO2 emissions</t>
  </si>
  <si>
    <t>EL: Iron and steel</t>
  </si>
  <si>
    <t>EL: Iron and steel / final energy consumption</t>
  </si>
  <si>
    <t>EL: Iron and steel / useful energy demand</t>
  </si>
  <si>
    <t>EL: Iron and steel / CO2 emissions</t>
  </si>
  <si>
    <t>EL: Non Ferrous Metals</t>
  </si>
  <si>
    <t>EL: Non Ferrous Metals / final energy consumption</t>
  </si>
  <si>
    <t>EL: Non Ferrous Metals / useful energy demand</t>
  </si>
  <si>
    <t>EL: Non Ferrous Metals / CO2 emissions</t>
  </si>
  <si>
    <t>EL: Chemicals Industry</t>
  </si>
  <si>
    <t>EL: Chemicals Industry / final energy consumption</t>
  </si>
  <si>
    <t>EL: Chemicals Industry / useful energy demand</t>
  </si>
  <si>
    <t>EL: Chemicals Industry / CO2 emissions</t>
  </si>
  <si>
    <t>EL: Non-metallic mineral products</t>
  </si>
  <si>
    <t>EL: Non-metallic mineral products / final energy consumption</t>
  </si>
  <si>
    <t>EL: Non-metallic mineral products / useful energy demand</t>
  </si>
  <si>
    <t>EL: Non-metallic mineral products / CO2 emissions</t>
  </si>
  <si>
    <t>EL: Pulp, paper and printing</t>
  </si>
  <si>
    <t>EL: Pulp, paper and printing / final energy consumption</t>
  </si>
  <si>
    <t>EL: Pulp, paper and printing / useful energy demand</t>
  </si>
  <si>
    <t>EL: Pulp, paper and printing / CO2 emissions</t>
  </si>
  <si>
    <t>EL: Food, beverages and tobacco</t>
  </si>
  <si>
    <t>EL: Food, beverages and tobacco / final energy consumption</t>
  </si>
  <si>
    <t>EL: Food, beverages and tobacco / useful energy demand</t>
  </si>
  <si>
    <t>EL: Food, beverages and tobacco / CO2 emissions</t>
  </si>
  <si>
    <t>EL: Transport Equipment</t>
  </si>
  <si>
    <t>EL: Transport Equipment / final energy consumption</t>
  </si>
  <si>
    <t>EL: Transport Equipment / useful energy demand</t>
  </si>
  <si>
    <t>EL: Transport Equipment / CO2 emissions</t>
  </si>
  <si>
    <t>EL: Machinery Equipment</t>
  </si>
  <si>
    <t>EL: Machinery Equipment / final energy consumption</t>
  </si>
  <si>
    <t>EL: Machinery Equipment / useful energy demand</t>
  </si>
  <si>
    <t>EL: Machinery Equipment / CO2 emissions</t>
  </si>
  <si>
    <t>EL: Textiles and leather</t>
  </si>
  <si>
    <t>EL: Textiles and leather / final energy consumption</t>
  </si>
  <si>
    <t>EL: Textiles and leather / useful energy demand</t>
  </si>
  <si>
    <t>EL: Textiles and leather / CO2 emissions</t>
  </si>
  <si>
    <t>EL: Wood and wood products</t>
  </si>
  <si>
    <t>EL: Wood and wood products / final energy consumption</t>
  </si>
  <si>
    <t>EL: Wood and wood products / useful energy demand</t>
  </si>
  <si>
    <t>EL: Wood and wood products / CO2 emissions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</si>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</sst>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#,##0.0;\-#,##0.0;&quot;-&quot;"/>
    <numFmt numFmtId="168" formatCode="0.00%;\-0.00%;&quot;-&quot;"/>
    <numFmt numFmtId="169" formatCode="#,##0.0"/>
    <numFmt numFmtId="170" formatCode="#,##0;\-#,##0;&quot;-&quot;"/>
    <numFmt numFmtId="171" formatCode="0.000"/>
    <numFmt numFmtId="172" formatCode="0.0"/>
    <numFmt numFmtId="173" formatCode="#,##0.000"/>
    <numFmt numFmtId="174" formatCode="mmmm\ yyyy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i/>
      <sz val="8"/>
      <color theme="5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i/>
      <sz val="8"/>
      <color theme="9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i/>
      <sz val="8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33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3" fillId="0" borderId="0" xfId="0" applyFont="1"/>
    <xf numFmtId="0" fontId="5" fillId="0" borderId="0" xfId="2" applyFont="1"/>
    <xf numFmtId="0" fontId="4" fillId="0" borderId="0" xfId="2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1" fontId="11" fillId="3" borderId="2" xfId="4" applyNumberFormat="1" applyFont="1" applyFill="1" applyBorder="1" applyAlignment="1">
      <alignment horizontal="center" vertical="center"/>
    </xf>
    <xf numFmtId="0" fontId="12" fillId="3" borderId="2" xfId="4" applyFont="1" applyFill="1" applyBorder="1" applyAlignment="1">
      <alignment horizontal="left" vertical="center"/>
    </xf>
    <xf numFmtId="0" fontId="14" fillId="2" borderId="0" xfId="4" applyFont="1" applyFill="1" applyAlignment="1">
      <alignment vertical="center"/>
    </xf>
    <xf numFmtId="0" fontId="14" fillId="0" borderId="0" xfId="4" applyFont="1" applyAlignment="1">
      <alignment vertical="center"/>
    </xf>
    <xf numFmtId="166" fontId="15" fillId="0" borderId="1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1"/>
    </xf>
    <xf numFmtId="166" fontId="15" fillId="0" borderId="0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indent="1"/>
    </xf>
    <xf numFmtId="166" fontId="15" fillId="0" borderId="3" xfId="4" applyNumberFormat="1" applyFont="1" applyFill="1" applyBorder="1" applyAlignment="1">
      <alignment vertical="center"/>
    </xf>
    <xf numFmtId="0" fontId="15" fillId="0" borderId="3" xfId="4" applyFont="1" applyFill="1" applyBorder="1" applyAlignment="1">
      <alignment horizontal="left" vertical="center" indent="1"/>
    </xf>
    <xf numFmtId="0" fontId="15" fillId="0" borderId="0" xfId="4" applyFont="1" applyFill="1" applyBorder="1" applyAlignment="1">
      <alignment horizontal="left" vertical="center" indent="2"/>
    </xf>
    <xf numFmtId="166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indent="1"/>
    </xf>
    <xf numFmtId="166" fontId="16" fillId="0" borderId="5" xfId="4" applyNumberFormat="1" applyFont="1" applyFill="1" applyBorder="1" applyAlignment="1">
      <alignment vertical="center"/>
    </xf>
    <xf numFmtId="0" fontId="16" fillId="0" borderId="5" xfId="4" applyFont="1" applyFill="1" applyBorder="1" applyAlignment="1">
      <alignment horizontal="left" vertical="center" indent="3"/>
    </xf>
    <xf numFmtId="166" fontId="16" fillId="0" borderId="6" xfId="4" applyNumberFormat="1" applyFont="1" applyFill="1" applyBorder="1" applyAlignment="1">
      <alignment vertical="center"/>
    </xf>
    <xf numFmtId="0" fontId="16" fillId="0" borderId="6" xfId="4" applyFont="1" applyFill="1" applyBorder="1" applyAlignment="1">
      <alignment horizontal="left" vertical="center" indent="3"/>
    </xf>
    <xf numFmtId="166" fontId="15" fillId="0" borderId="7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indent="1"/>
    </xf>
    <xf numFmtId="166" fontId="17" fillId="4" borderId="2" xfId="4" applyNumberFormat="1" applyFont="1" applyFill="1" applyBorder="1" applyAlignment="1">
      <alignment vertical="center"/>
    </xf>
    <xf numFmtId="0" fontId="18" fillId="4" borderId="2" xfId="4" applyFont="1" applyFill="1" applyBorder="1" applyAlignment="1">
      <alignment horizontal="left" vertical="center"/>
    </xf>
    <xf numFmtId="0" fontId="14" fillId="0" borderId="0" xfId="4" applyNumberFormat="1" applyFont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4"/>
    </xf>
    <xf numFmtId="167" fontId="15" fillId="0" borderId="1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167" fontId="15" fillId="0" borderId="3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167" fontId="17" fillId="5" borderId="2" xfId="4" applyNumberFormat="1" applyFont="1" applyFill="1" applyBorder="1" applyAlignment="1">
      <alignment vertical="center"/>
    </xf>
    <xf numFmtId="0" fontId="18" fillId="5" borderId="2" xfId="4" applyFont="1" applyFill="1" applyBorder="1" applyAlignment="1">
      <alignment horizontal="left" vertical="center"/>
    </xf>
    <xf numFmtId="0" fontId="14" fillId="2" borderId="0" xfId="4" applyNumberFormat="1" applyFont="1" applyFill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0" fontId="15" fillId="0" borderId="8" xfId="4" applyFont="1" applyFill="1" applyBorder="1" applyAlignment="1">
      <alignment horizontal="left" vertical="center" indent="1"/>
    </xf>
    <xf numFmtId="167" fontId="16" fillId="0" borderId="5" xfId="4" applyNumberFormat="1" applyFont="1" applyFill="1" applyBorder="1" applyAlignment="1">
      <alignment vertical="center"/>
    </xf>
    <xf numFmtId="167" fontId="16" fillId="0" borderId="6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7" fontId="17" fillId="4" borderId="2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2"/>
    </xf>
    <xf numFmtId="167" fontId="15" fillId="0" borderId="9" xfId="4" applyNumberFormat="1" applyFont="1" applyFill="1" applyBorder="1" applyAlignment="1">
      <alignment vertical="center"/>
    </xf>
    <xf numFmtId="0" fontId="15" fillId="0" borderId="9" xfId="4" applyFont="1" applyFill="1" applyBorder="1" applyAlignment="1">
      <alignment horizontal="left" vertical="center" indent="2"/>
    </xf>
    <xf numFmtId="0" fontId="19" fillId="5" borderId="2" xfId="4" applyFont="1" applyFill="1" applyBorder="1" applyAlignment="1">
      <alignment horizontal="left" vertical="center" indent="1"/>
    </xf>
    <xf numFmtId="167" fontId="14" fillId="0" borderId="0" xfId="4" applyNumberFormat="1" applyFont="1" applyBorder="1" applyAlignment="1">
      <alignment vertical="center"/>
    </xf>
    <xf numFmtId="0" fontId="14" fillId="2" borderId="0" xfId="4" applyFont="1" applyFill="1" applyBorder="1" applyAlignment="1">
      <alignment horizontal="left" vertical="center" indent="2"/>
    </xf>
    <xf numFmtId="0" fontId="14" fillId="2" borderId="0" xfId="4" applyFont="1" applyFill="1" applyBorder="1" applyAlignment="1">
      <alignment horizontal="left" vertical="center" indent="3"/>
    </xf>
    <xf numFmtId="167" fontId="14" fillId="0" borderId="9" xfId="4" applyNumberFormat="1" applyFont="1" applyBorder="1" applyAlignment="1">
      <alignment vertical="center"/>
    </xf>
    <xf numFmtId="0" fontId="14" fillId="2" borderId="9" xfId="4" applyFont="1" applyFill="1" applyBorder="1" applyAlignment="1">
      <alignment horizontal="left" vertical="center" indent="2"/>
    </xf>
    <xf numFmtId="0" fontId="15" fillId="0" borderId="3" xfId="4" applyFont="1" applyFill="1" applyBorder="1" applyAlignment="1">
      <alignment horizontal="left" vertical="center" indent="2"/>
    </xf>
    <xf numFmtId="0" fontId="15" fillId="0" borderId="0" xfId="4" applyFont="1" applyFill="1" applyBorder="1" applyAlignment="1">
      <alignment horizontal="left" vertical="center" indent="3"/>
    </xf>
    <xf numFmtId="0" fontId="15" fillId="0" borderId="4" xfId="4" applyFont="1" applyFill="1" applyBorder="1" applyAlignment="1">
      <alignment horizontal="left" vertical="center" indent="2"/>
    </xf>
    <xf numFmtId="0" fontId="16" fillId="0" borderId="5" xfId="4" applyFont="1" applyFill="1" applyBorder="1" applyAlignment="1">
      <alignment horizontal="left" vertical="center" indent="4"/>
    </xf>
    <xf numFmtId="0" fontId="16" fillId="0" borderId="6" xfId="4" applyFont="1" applyFill="1" applyBorder="1" applyAlignment="1">
      <alignment horizontal="left" vertical="center" indent="4"/>
    </xf>
    <xf numFmtId="0" fontId="15" fillId="0" borderId="7" xfId="4" applyFont="1" applyFill="1" applyBorder="1" applyAlignment="1">
      <alignment horizontal="left" vertical="center" indent="2"/>
    </xf>
    <xf numFmtId="167" fontId="14" fillId="0" borderId="1" xfId="4" applyNumberFormat="1" applyFont="1" applyBorder="1" applyAlignment="1">
      <alignment vertical="center"/>
    </xf>
    <xf numFmtId="0" fontId="14" fillId="2" borderId="1" xfId="4" applyFont="1" applyFill="1" applyBorder="1" applyAlignment="1">
      <alignment horizontal="left" vertical="center" indent="2"/>
    </xf>
    <xf numFmtId="167" fontId="14" fillId="0" borderId="3" xfId="4" applyNumberFormat="1" applyFont="1" applyBorder="1" applyAlignment="1">
      <alignment vertical="center"/>
    </xf>
    <xf numFmtId="0" fontId="14" fillId="2" borderId="3" xfId="4" applyFont="1" applyFill="1" applyBorder="1" applyAlignment="1">
      <alignment horizontal="left" vertical="center" indent="2"/>
    </xf>
    <xf numFmtId="167" fontId="14" fillId="0" borderId="4" xfId="4" applyNumberFormat="1" applyFont="1" applyBorder="1" applyAlignment="1">
      <alignment vertical="center"/>
    </xf>
    <xf numFmtId="0" fontId="14" fillId="2" borderId="4" xfId="4" applyFont="1" applyFill="1" applyBorder="1" applyAlignment="1">
      <alignment horizontal="left" vertical="center" indent="2"/>
    </xf>
    <xf numFmtId="167" fontId="14" fillId="0" borderId="7" xfId="4" applyNumberFormat="1" applyFont="1" applyBorder="1" applyAlignment="1">
      <alignment vertical="center"/>
    </xf>
    <xf numFmtId="0" fontId="14" fillId="2" borderId="7" xfId="4" applyFont="1" applyFill="1" applyBorder="1" applyAlignment="1">
      <alignment horizontal="left" vertical="center" indent="2"/>
    </xf>
    <xf numFmtId="167" fontId="14" fillId="4" borderId="2" xfId="4" applyNumberFormat="1" applyFont="1" applyFill="1" applyBorder="1" applyAlignment="1">
      <alignment vertical="center"/>
    </xf>
    <xf numFmtId="168" fontId="20" fillId="0" borderId="1" xfId="4" applyNumberFormat="1" applyFont="1" applyFill="1" applyBorder="1" applyAlignment="1">
      <alignment vertical="center"/>
    </xf>
    <xf numFmtId="0" fontId="20" fillId="0" borderId="1" xfId="4" applyFont="1" applyFill="1" applyBorder="1" applyAlignment="1">
      <alignment horizontal="left" vertical="center" indent="2"/>
    </xf>
    <xf numFmtId="168" fontId="20" fillId="0" borderId="9" xfId="4" applyNumberFormat="1" applyFont="1" applyFill="1" applyBorder="1" applyAlignment="1">
      <alignment vertical="center"/>
    </xf>
    <xf numFmtId="0" fontId="20" fillId="0" borderId="9" xfId="4" applyFont="1" applyFill="1" applyBorder="1" applyAlignment="1">
      <alignment horizontal="left" vertical="center" indent="2"/>
    </xf>
    <xf numFmtId="168" fontId="21" fillId="0" borderId="0" xfId="4" applyNumberFormat="1" applyFont="1" applyFill="1" applyAlignment="1">
      <alignment vertical="center"/>
    </xf>
    <xf numFmtId="0" fontId="21" fillId="0" borderId="0" xfId="4" applyFont="1" applyFill="1" applyBorder="1" applyAlignment="1">
      <alignment horizontal="left" vertical="center" indent="2"/>
    </xf>
    <xf numFmtId="168" fontId="22" fillId="5" borderId="2" xfId="1" applyNumberFormat="1" applyFont="1" applyFill="1" applyBorder="1" applyAlignment="1">
      <alignment vertical="center"/>
    </xf>
    <xf numFmtId="0" fontId="22" fillId="5" borderId="2" xfId="4" applyFont="1" applyFill="1" applyBorder="1" applyAlignment="1">
      <alignment horizontal="left" vertical="center" indent="1"/>
    </xf>
    <xf numFmtId="0" fontId="23" fillId="4" borderId="2" xfId="4" applyNumberFormat="1" applyFont="1" applyFill="1" applyBorder="1" applyAlignment="1">
      <alignment vertical="center"/>
    </xf>
    <xf numFmtId="0" fontId="24" fillId="4" borderId="2" xfId="4" applyNumberFormat="1" applyFont="1" applyFill="1" applyBorder="1" applyAlignment="1">
      <alignment horizontal="left" vertical="center"/>
    </xf>
    <xf numFmtId="169" fontId="25" fillId="0" borderId="1" xfId="4" applyNumberFormat="1" applyFont="1" applyFill="1" applyBorder="1" applyAlignment="1">
      <alignment vertical="center"/>
    </xf>
    <xf numFmtId="0" fontId="26" fillId="0" borderId="1" xfId="4" applyFont="1" applyFill="1" applyBorder="1" applyAlignment="1">
      <alignment horizontal="left" vertical="center" indent="3"/>
    </xf>
    <xf numFmtId="169" fontId="25" fillId="0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3"/>
    </xf>
    <xf numFmtId="169" fontId="20" fillId="0" borderId="2" xfId="4" applyNumberFormat="1" applyFont="1" applyFill="1" applyBorder="1" applyAlignment="1">
      <alignment vertical="center"/>
    </xf>
    <xf numFmtId="0" fontId="20" fillId="0" borderId="2" xfId="4" applyFont="1" applyFill="1" applyBorder="1" applyAlignment="1">
      <alignment horizontal="left" vertical="center" indent="2"/>
    </xf>
    <xf numFmtId="169" fontId="27" fillId="0" borderId="0" xfId="4" applyNumberFormat="1" applyFont="1" applyFill="1" applyBorder="1" applyAlignment="1">
      <alignment vertical="center"/>
    </xf>
    <xf numFmtId="0" fontId="27" fillId="0" borderId="0" xfId="4" applyFont="1" applyFill="1" applyBorder="1" applyAlignment="1">
      <alignment horizontal="left" vertical="center" indent="3"/>
    </xf>
    <xf numFmtId="169" fontId="13" fillId="0" borderId="1" xfId="4" applyNumberFormat="1" applyFont="1" applyFill="1" applyBorder="1" applyAlignment="1">
      <alignment vertical="center"/>
    </xf>
    <xf numFmtId="0" fontId="13" fillId="0" borderId="1" xfId="4" applyFont="1" applyFill="1" applyBorder="1" applyAlignment="1">
      <alignment horizontal="left" vertical="center" indent="3"/>
    </xf>
    <xf numFmtId="169" fontId="13" fillId="0" borderId="0" xfId="4" applyNumberFormat="1" applyFont="1" applyFill="1" applyAlignment="1">
      <alignment vertical="center"/>
    </xf>
    <xf numFmtId="0" fontId="13" fillId="0" borderId="0" xfId="4" applyFont="1" applyFill="1" applyBorder="1" applyAlignment="1">
      <alignment horizontal="left" vertical="center" indent="3"/>
    </xf>
    <xf numFmtId="169" fontId="21" fillId="0" borderId="2" xfId="4" applyNumberFormat="1" applyFont="1" applyFill="1" applyBorder="1" applyAlignment="1">
      <alignment vertical="center"/>
    </xf>
    <xf numFmtId="0" fontId="21" fillId="0" borderId="2" xfId="4" applyFont="1" applyFill="1" applyBorder="1" applyAlignment="1">
      <alignment horizontal="left" vertical="center" indent="2"/>
    </xf>
    <xf numFmtId="169" fontId="21" fillId="0" borderId="0" xfId="4" applyNumberFormat="1" applyFont="1" applyFill="1" applyAlignment="1">
      <alignment vertical="center"/>
    </xf>
    <xf numFmtId="169" fontId="28" fillId="5" borderId="2" xfId="4" applyNumberFormat="1" applyFont="1" applyFill="1" applyBorder="1" applyAlignment="1">
      <alignment vertical="center"/>
    </xf>
    <xf numFmtId="0" fontId="29" fillId="5" borderId="2" xfId="4" applyFont="1" applyFill="1" applyBorder="1" applyAlignment="1">
      <alignment horizontal="left" vertical="center" indent="1"/>
    </xf>
    <xf numFmtId="0" fontId="24" fillId="4" borderId="2" xfId="4" applyFont="1" applyFill="1" applyBorder="1" applyAlignment="1">
      <alignment horizontal="left" vertical="center"/>
    </xf>
    <xf numFmtId="169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3"/>
    </xf>
    <xf numFmtId="169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3"/>
    </xf>
    <xf numFmtId="169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3"/>
    </xf>
    <xf numFmtId="169" fontId="30" fillId="0" borderId="2" xfId="4" applyNumberFormat="1" applyFont="1" applyFill="1" applyBorder="1" applyAlignment="1">
      <alignment vertical="center"/>
    </xf>
    <xf numFmtId="0" fontId="30" fillId="0" borderId="2" xfId="4" applyFont="1" applyFill="1" applyBorder="1" applyAlignment="1">
      <alignment horizontal="left" vertical="center" indent="2"/>
    </xf>
    <xf numFmtId="166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1"/>
    </xf>
    <xf numFmtId="166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1"/>
    </xf>
    <xf numFmtId="166" fontId="17" fillId="5" borderId="2" xfId="4" applyNumberFormat="1" applyFont="1" applyFill="1" applyBorder="1" applyAlignment="1">
      <alignment vertical="center"/>
    </xf>
    <xf numFmtId="165" fontId="30" fillId="0" borderId="1" xfId="4" applyNumberFormat="1" applyFont="1" applyFill="1" applyBorder="1" applyAlignment="1">
      <alignment vertical="center"/>
    </xf>
    <xf numFmtId="165" fontId="30" fillId="0" borderId="9" xfId="4" applyNumberFormat="1" applyFont="1" applyFill="1" applyBorder="1" applyAlignment="1">
      <alignment vertical="center"/>
    </xf>
    <xf numFmtId="165" fontId="17" fillId="5" borderId="2" xfId="4" applyNumberFormat="1" applyFont="1" applyFill="1" applyBorder="1" applyAlignment="1">
      <alignment vertical="center"/>
    </xf>
    <xf numFmtId="170" fontId="17" fillId="5" borderId="2" xfId="4" applyNumberFormat="1" applyFont="1" applyFill="1" applyBorder="1" applyAlignment="1">
      <alignment vertical="center"/>
    </xf>
    <xf numFmtId="171" fontId="31" fillId="0" borderId="0" xfId="4" applyNumberFormat="1" applyFont="1" applyAlignment="1">
      <alignment vertical="center"/>
    </xf>
    <xf numFmtId="0" fontId="31" fillId="2" borderId="0" xfId="4" applyFont="1" applyFill="1" applyBorder="1" applyAlignment="1">
      <alignment horizontal="right" vertical="center"/>
    </xf>
    <xf numFmtId="167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2"/>
    </xf>
    <xf numFmtId="167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2"/>
    </xf>
    <xf numFmtId="172" fontId="14" fillId="2" borderId="0" xfId="4" applyNumberFormat="1" applyFont="1" applyFill="1" applyBorder="1" applyAlignment="1">
      <alignment vertical="center"/>
    </xf>
    <xf numFmtId="0" fontId="14" fillId="2" borderId="0" xfId="4" applyFont="1" applyFill="1" applyBorder="1" applyAlignment="1">
      <alignment horizontal="left" vertical="center" indent="1"/>
    </xf>
    <xf numFmtId="0" fontId="18" fillId="5" borderId="2" xfId="4" applyFont="1" applyFill="1" applyBorder="1" applyAlignment="1">
      <alignment horizontal="left" vertical="center" indent="1"/>
    </xf>
    <xf numFmtId="166" fontId="20" fillId="2" borderId="1" xfId="1" applyNumberFormat="1" applyFont="1" applyFill="1" applyBorder="1" applyAlignment="1">
      <alignment vertical="center"/>
    </xf>
    <xf numFmtId="166" fontId="20" fillId="2" borderId="0" xfId="1" applyNumberFormat="1" applyFont="1" applyFill="1" applyBorder="1" applyAlignment="1">
      <alignment vertical="center"/>
    </xf>
    <xf numFmtId="0" fontId="20" fillId="0" borderId="0" xfId="4" applyFont="1" applyFill="1" applyBorder="1" applyAlignment="1">
      <alignment horizontal="left" vertical="center" indent="2"/>
    </xf>
    <xf numFmtId="166" fontId="21" fillId="2" borderId="10" xfId="1" applyNumberFormat="1" applyFont="1" applyFill="1" applyBorder="1" applyAlignment="1">
      <alignment vertical="center"/>
    </xf>
    <xf numFmtId="0" fontId="21" fillId="0" borderId="10" xfId="4" applyFont="1" applyFill="1" applyBorder="1" applyAlignment="1">
      <alignment horizontal="left" vertical="center" indent="2"/>
    </xf>
    <xf numFmtId="166" fontId="21" fillId="2" borderId="0" xfId="1" applyNumberFormat="1" applyFont="1" applyFill="1" applyBorder="1" applyAlignment="1">
      <alignment vertical="center"/>
    </xf>
    <xf numFmtId="166" fontId="21" fillId="2" borderId="9" xfId="1" applyNumberFormat="1" applyFont="1" applyFill="1" applyBorder="1" applyAlignment="1">
      <alignment vertical="center"/>
    </xf>
    <xf numFmtId="0" fontId="21" fillId="0" borderId="9" xfId="4" applyFont="1" applyFill="1" applyBorder="1" applyAlignment="1">
      <alignment horizontal="left" vertical="center" indent="2"/>
    </xf>
    <xf numFmtId="166" fontId="22" fillId="5" borderId="9" xfId="1" applyNumberFormat="1" applyFont="1" applyFill="1" applyBorder="1" applyAlignment="1">
      <alignment vertical="center"/>
    </xf>
    <xf numFmtId="10" fontId="25" fillId="2" borderId="0" xfId="4" applyNumberFormat="1" applyFont="1" applyFill="1" applyAlignment="1">
      <alignment vertical="center"/>
    </xf>
    <xf numFmtId="0" fontId="25" fillId="2" borderId="0" xfId="4" applyFont="1" applyFill="1" applyAlignment="1">
      <alignment vertical="center"/>
    </xf>
    <xf numFmtId="165" fontId="23" fillId="4" borderId="2" xfId="4" applyNumberFormat="1" applyFont="1" applyFill="1" applyBorder="1" applyAlignment="1">
      <alignment vertical="center"/>
    </xf>
    <xf numFmtId="0" fontId="32" fillId="4" borderId="2" xfId="4" applyFont="1" applyFill="1" applyBorder="1" applyAlignment="1">
      <alignment horizontal="left" vertical="center"/>
    </xf>
    <xf numFmtId="0" fontId="17" fillId="2" borderId="0" xfId="4" applyFont="1" applyFill="1" applyAlignment="1">
      <alignment vertical="center"/>
    </xf>
    <xf numFmtId="168" fontId="33" fillId="0" borderId="1" xfId="1" applyNumberFormat="1" applyFont="1" applyFill="1" applyBorder="1" applyAlignment="1">
      <alignment vertical="center"/>
    </xf>
    <xf numFmtId="0" fontId="33" fillId="0" borderId="1" xfId="4" applyFont="1" applyFill="1" applyBorder="1" applyAlignment="1">
      <alignment horizontal="left" vertical="center" indent="3"/>
    </xf>
    <xf numFmtId="168" fontId="33" fillId="0" borderId="0" xfId="1" applyNumberFormat="1" applyFont="1" applyFill="1" applyBorder="1" applyAlignment="1">
      <alignment vertical="center"/>
    </xf>
    <xf numFmtId="0" fontId="33" fillId="0" borderId="0" xfId="4" applyFont="1" applyFill="1" applyBorder="1" applyAlignment="1">
      <alignment horizontal="left" vertical="center" indent="3"/>
    </xf>
    <xf numFmtId="168" fontId="20" fillId="2" borderId="0" xfId="1" applyNumberFormat="1" applyFont="1" applyFill="1" applyBorder="1" applyAlignment="1">
      <alignment vertical="center"/>
    </xf>
    <xf numFmtId="168" fontId="21" fillId="2" borderId="10" xfId="1" applyNumberFormat="1" applyFont="1" applyFill="1" applyBorder="1" applyAlignment="1">
      <alignment vertical="center"/>
    </xf>
    <xf numFmtId="168" fontId="21" fillId="2" borderId="0" xfId="1" applyNumberFormat="1" applyFont="1" applyFill="1" applyBorder="1" applyAlignment="1">
      <alignment vertical="center"/>
    </xf>
    <xf numFmtId="168" fontId="21" fillId="2" borderId="9" xfId="1" applyNumberFormat="1" applyFont="1" applyFill="1" applyBorder="1" applyAlignment="1">
      <alignment vertical="center"/>
    </xf>
    <xf numFmtId="10" fontId="14" fillId="2" borderId="0" xfId="4" applyNumberFormat="1" applyFont="1" applyFill="1" applyAlignment="1">
      <alignment vertical="center"/>
    </xf>
    <xf numFmtId="169" fontId="34" fillId="0" borderId="1" xfId="4" applyNumberFormat="1" applyFont="1" applyFill="1" applyBorder="1" applyAlignment="1">
      <alignment vertical="center"/>
    </xf>
    <xf numFmtId="0" fontId="34" fillId="0" borderId="1" xfId="4" applyFont="1" applyFill="1" applyBorder="1" applyAlignment="1">
      <alignment horizontal="left" vertical="center" indent="3"/>
    </xf>
    <xf numFmtId="0" fontId="27" fillId="0" borderId="0" xfId="4" applyFont="1" applyFill="1" applyBorder="1" applyAlignment="1">
      <alignment horizontal="left" vertical="center" indent="4"/>
    </xf>
    <xf numFmtId="169" fontId="34" fillId="0" borderId="0" xfId="4" applyNumberFormat="1" applyFont="1" applyFill="1" applyBorder="1" applyAlignment="1">
      <alignment vertical="center"/>
    </xf>
    <xf numFmtId="0" fontId="34" fillId="0" borderId="0" xfId="4" applyFont="1" applyFill="1" applyBorder="1" applyAlignment="1">
      <alignment horizontal="left" vertical="center" indent="3"/>
    </xf>
    <xf numFmtId="169" fontId="25" fillId="2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4"/>
    </xf>
    <xf numFmtId="169" fontId="20" fillId="0" borderId="4" xfId="4" applyNumberFormat="1" applyFont="1" applyBorder="1" applyAlignment="1">
      <alignment vertical="center"/>
    </xf>
    <xf numFmtId="0" fontId="20" fillId="0" borderId="4" xfId="4" applyFont="1" applyFill="1" applyBorder="1" applyAlignment="1">
      <alignment horizontal="left" vertical="center" indent="2"/>
    </xf>
    <xf numFmtId="169" fontId="13" fillId="0" borderId="0" xfId="4" applyNumberFormat="1" applyFont="1" applyFill="1" applyBorder="1" applyAlignment="1">
      <alignment vertical="center"/>
    </xf>
    <xf numFmtId="169" fontId="21" fillId="0" borderId="10" xfId="4" applyNumberFormat="1" applyFont="1" applyFill="1" applyBorder="1" applyAlignment="1">
      <alignment vertical="center"/>
    </xf>
    <xf numFmtId="169" fontId="21" fillId="0" borderId="0" xfId="4" applyNumberFormat="1" applyFont="1" applyFill="1" applyBorder="1" applyAlignment="1">
      <alignment vertical="center"/>
    </xf>
    <xf numFmtId="169" fontId="21" fillId="0" borderId="9" xfId="4" applyNumberFormat="1" applyFont="1" applyFill="1" applyBorder="1" applyAlignment="1">
      <alignment vertical="center"/>
    </xf>
    <xf numFmtId="173" fontId="14" fillId="0" borderId="0" xfId="4" applyNumberFormat="1" applyFont="1" applyFill="1" applyBorder="1" applyAlignment="1">
      <alignment vertical="center"/>
    </xf>
    <xf numFmtId="0" fontId="14" fillId="0" borderId="0" xfId="4" applyFont="1" applyFill="1" applyBorder="1" applyAlignment="1">
      <alignment horizontal="left" vertical="center" indent="3"/>
    </xf>
    <xf numFmtId="0" fontId="14" fillId="0" borderId="0" xfId="4" applyNumberFormat="1" applyFont="1" applyFill="1" applyBorder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3"/>
    </xf>
    <xf numFmtId="165" fontId="20" fillId="2" borderId="1" xfId="1" applyNumberFormat="1" applyFont="1" applyFill="1" applyBorder="1" applyAlignment="1">
      <alignment vertical="center"/>
    </xf>
    <xf numFmtId="165" fontId="20" fillId="2" borderId="0" xfId="1" applyNumberFormat="1" applyFont="1" applyFill="1" applyBorder="1" applyAlignment="1">
      <alignment vertical="center"/>
    </xf>
    <xf numFmtId="165" fontId="21" fillId="2" borderId="10" xfId="1" applyNumberFormat="1" applyFont="1" applyFill="1" applyBorder="1" applyAlignment="1">
      <alignment vertical="center"/>
    </xf>
    <xf numFmtId="165" fontId="21" fillId="2" borderId="0" xfId="1" applyNumberFormat="1" applyFont="1" applyFill="1" applyBorder="1" applyAlignment="1">
      <alignment vertical="center"/>
    </xf>
    <xf numFmtId="165" fontId="21" fillId="2" borderId="9" xfId="1" applyNumberFormat="1" applyFont="1" applyFill="1" applyBorder="1" applyAlignment="1">
      <alignment vertical="center"/>
    </xf>
    <xf numFmtId="165" fontId="22" fillId="5" borderId="9" xfId="1" applyNumberFormat="1" applyFont="1" applyFill="1" applyBorder="1" applyAlignment="1">
      <alignment vertical="center"/>
    </xf>
    <xf numFmtId="168" fontId="35" fillId="0" borderId="1" xfId="1" applyNumberFormat="1" applyFont="1" applyFill="1" applyBorder="1" applyAlignment="1">
      <alignment vertical="center"/>
    </xf>
    <xf numFmtId="168" fontId="33" fillId="0" borderId="10" xfId="1" applyNumberFormat="1" applyFont="1" applyFill="1" applyBorder="1" applyAlignment="1">
      <alignment vertical="center"/>
    </xf>
    <xf numFmtId="0" fontId="33" fillId="0" borderId="10" xfId="4" applyFont="1" applyFill="1" applyBorder="1" applyAlignment="1">
      <alignment horizontal="left" vertical="center" indent="3"/>
    </xf>
    <xf numFmtId="168" fontId="20" fillId="2" borderId="3" xfId="1" applyNumberFormat="1" applyFont="1" applyFill="1" applyBorder="1" applyAlignment="1">
      <alignment vertical="center"/>
    </xf>
    <xf numFmtId="0" fontId="20" fillId="0" borderId="3" xfId="4" applyFont="1" applyFill="1" applyBorder="1" applyAlignment="1">
      <alignment horizontal="left" vertical="center" indent="2"/>
    </xf>
    <xf numFmtId="169" fontId="30" fillId="0" borderId="8" xfId="4" applyNumberFormat="1" applyFont="1" applyFill="1" applyBorder="1" applyAlignment="1">
      <alignment vertical="center"/>
    </xf>
    <xf numFmtId="0" fontId="30" fillId="0" borderId="8" xfId="4" applyFont="1" applyFill="1" applyBorder="1" applyAlignment="1">
      <alignment horizontal="left" vertical="center" indent="2"/>
    </xf>
    <xf numFmtId="166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2"/>
    </xf>
    <xf numFmtId="0" fontId="30" fillId="0" borderId="0" xfId="4" applyFont="1" applyFill="1" applyBorder="1" applyAlignment="1">
      <alignment horizontal="left" vertical="center" indent="1"/>
    </xf>
    <xf numFmtId="166" fontId="17" fillId="5" borderId="0" xfId="4" applyNumberFormat="1" applyFont="1" applyFill="1" applyBorder="1" applyAlignment="1">
      <alignment vertical="center"/>
    </xf>
    <xf numFmtId="165" fontId="30" fillId="0" borderId="0" xfId="4" applyNumberFormat="1" applyFont="1" applyFill="1" applyBorder="1" applyAlignment="1">
      <alignment vertical="center"/>
    </xf>
    <xf numFmtId="165" fontId="17" fillId="5" borderId="0" xfId="4" applyNumberFormat="1" applyFont="1" applyFill="1" applyBorder="1" applyAlignment="1">
      <alignment vertical="center"/>
    </xf>
    <xf numFmtId="0" fontId="18" fillId="5" borderId="9" xfId="4" applyFont="1" applyFill="1" applyBorder="1" applyAlignment="1">
      <alignment horizontal="left" vertical="center"/>
    </xf>
    <xf numFmtId="170" fontId="30" fillId="0" borderId="1" xfId="4" applyNumberFormat="1" applyFont="1" applyFill="1" applyBorder="1" applyAlignment="1">
      <alignment vertical="center"/>
    </xf>
    <xf numFmtId="170" fontId="30" fillId="0" borderId="0" xfId="4" applyNumberFormat="1" applyFont="1" applyFill="1" applyBorder="1" applyAlignment="1">
      <alignment vertical="center"/>
    </xf>
    <xf numFmtId="170" fontId="30" fillId="0" borderId="9" xfId="4" applyNumberFormat="1" applyFont="1" applyFill="1" applyBorder="1" applyAlignment="1">
      <alignment vertical="center"/>
    </xf>
    <xf numFmtId="165" fontId="17" fillId="5" borderId="9" xfId="4" applyNumberFormat="1" applyFont="1" applyFill="1" applyBorder="1" applyAlignment="1">
      <alignment vertical="center"/>
    </xf>
    <xf numFmtId="167" fontId="30" fillId="0" borderId="0" xfId="4" applyNumberFormat="1" applyFont="1" applyFill="1" applyBorder="1" applyAlignment="1">
      <alignment vertical="center"/>
    </xf>
    <xf numFmtId="167" fontId="17" fillId="5" borderId="9" xfId="4" applyNumberFormat="1" applyFont="1" applyFill="1" applyBorder="1" applyAlignment="1">
      <alignment vertical="center"/>
    </xf>
    <xf numFmtId="0" fontId="19" fillId="5" borderId="9" xfId="4" applyFont="1" applyFill="1" applyBorder="1" applyAlignment="1">
      <alignment horizontal="left" vertical="center" indent="1"/>
    </xf>
    <xf numFmtId="3" fontId="14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0" fontId="14" fillId="0" borderId="0" xfId="4" applyNumberFormat="1" applyFont="1" applyFill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5"/>
    </xf>
    <xf numFmtId="0" fontId="14" fillId="0" borderId="0" xfId="1" applyNumberFormat="1" applyFont="1" applyFill="1" applyBorder="1" applyAlignment="1">
      <alignment horizontal="center" vertical="center"/>
    </xf>
    <xf numFmtId="165" fontId="36" fillId="4" borderId="2" xfId="4" applyNumberFormat="1" applyFont="1" applyFill="1" applyBorder="1" applyAlignment="1">
      <alignment vertical="center"/>
    </xf>
    <xf numFmtId="168" fontId="34" fillId="0" borderId="1" xfId="4" applyNumberFormat="1" applyFont="1" applyFill="1" applyBorder="1" applyAlignment="1">
      <alignment vertical="center"/>
    </xf>
    <xf numFmtId="168" fontId="34" fillId="0" borderId="0" xfId="4" applyNumberFormat="1" applyFont="1" applyFill="1" applyBorder="1" applyAlignment="1">
      <alignment vertical="center"/>
    </xf>
    <xf numFmtId="168" fontId="20" fillId="0" borderId="0" xfId="4" applyNumberFormat="1" applyFont="1" applyFill="1" applyBorder="1" applyAlignment="1">
      <alignment vertical="center"/>
    </xf>
    <xf numFmtId="168" fontId="21" fillId="0" borderId="10" xfId="4" applyNumberFormat="1" applyFont="1" applyFill="1" applyBorder="1" applyAlignment="1">
      <alignment vertical="center"/>
    </xf>
    <xf numFmtId="168" fontId="21" fillId="0" borderId="0" xfId="4" applyNumberFormat="1" applyFont="1" applyFill="1" applyBorder="1" applyAlignment="1">
      <alignment vertical="center"/>
    </xf>
    <xf numFmtId="168" fontId="21" fillId="0" borderId="9" xfId="4" applyNumberFormat="1" applyFont="1" applyFill="1" applyBorder="1" applyAlignment="1">
      <alignment vertical="center"/>
    </xf>
    <xf numFmtId="169" fontId="20" fillId="0" borderId="4" xfId="4" applyNumberFormat="1" applyFont="1" applyFill="1" applyBorder="1" applyAlignment="1">
      <alignment vertical="center"/>
    </xf>
    <xf numFmtId="172" fontId="25" fillId="2" borderId="0" xfId="4" applyNumberFormat="1" applyFont="1" applyFill="1" applyBorder="1" applyAlignment="1">
      <alignment vertical="center"/>
    </xf>
    <xf numFmtId="172" fontId="20" fillId="0" borderId="4" xfId="4" applyNumberFormat="1" applyFont="1" applyFill="1" applyBorder="1" applyAlignment="1">
      <alignment vertical="center"/>
    </xf>
    <xf numFmtId="172" fontId="25" fillId="0" borderId="1" xfId="1" applyNumberFormat="1" applyFont="1" applyFill="1" applyBorder="1" applyAlignment="1">
      <alignment horizontal="right" vertical="center"/>
    </xf>
    <xf numFmtId="172" fontId="25" fillId="0" borderId="0" xfId="1" applyNumberFormat="1" applyFont="1" applyFill="1" applyBorder="1" applyAlignment="1">
      <alignment horizontal="right" vertical="center"/>
    </xf>
    <xf numFmtId="168" fontId="35" fillId="0" borderId="8" xfId="1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1"/>
    </xf>
    <xf numFmtId="166" fontId="17" fillId="5" borderId="9" xfId="4" applyNumberFormat="1" applyFont="1" applyFill="1" applyBorder="1" applyAlignment="1">
      <alignment vertical="center"/>
    </xf>
    <xf numFmtId="170" fontId="17" fillId="5" borderId="9" xfId="4" applyNumberFormat="1" applyFont="1" applyFill="1" applyBorder="1" applyAlignment="1">
      <alignment vertical="center"/>
    </xf>
    <xf numFmtId="167" fontId="30" fillId="2" borderId="1" xfId="4" applyNumberFormat="1" applyFont="1" applyFill="1" applyBorder="1" applyAlignment="1">
      <alignment vertical="center"/>
    </xf>
    <xf numFmtId="167" fontId="30" fillId="2" borderId="0" xfId="4" applyNumberFormat="1" applyFont="1" applyFill="1" applyBorder="1" applyAlignment="1">
      <alignment vertical="center"/>
    </xf>
    <xf numFmtId="167" fontId="30" fillId="2" borderId="9" xfId="4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2"/>
    </xf>
    <xf numFmtId="3" fontId="17" fillId="4" borderId="2" xfId="4" applyNumberFormat="1" applyFont="1" applyFill="1" applyBorder="1" applyAlignment="1">
      <alignment vertical="center"/>
    </xf>
    <xf numFmtId="169" fontId="30" fillId="2" borderId="1" xfId="4" applyNumberFormat="1" applyFont="1" applyFill="1" applyBorder="1" applyAlignment="1">
      <alignment vertical="center"/>
    </xf>
    <xf numFmtId="169" fontId="30" fillId="2" borderId="0" xfId="4" applyNumberFormat="1" applyFont="1" applyFill="1" applyBorder="1" applyAlignment="1">
      <alignment vertical="center"/>
    </xf>
    <xf numFmtId="169" fontId="30" fillId="2" borderId="9" xfId="4" applyNumberFormat="1" applyFont="1" applyFill="1" applyBorder="1" applyAlignment="1">
      <alignment vertical="center"/>
    </xf>
    <xf numFmtId="0" fontId="30" fillId="0" borderId="1" xfId="4" applyFont="1" applyBorder="1" applyAlignment="1">
      <alignment horizontal="left" vertical="center" indent="1"/>
    </xf>
    <xf numFmtId="0" fontId="30" fillId="0" borderId="0" xfId="4" applyFont="1" applyBorder="1" applyAlignment="1">
      <alignment horizontal="left" vertical="center" indent="1"/>
    </xf>
    <xf numFmtId="0" fontId="30" fillId="2" borderId="1" xfId="4" applyFont="1" applyFill="1" applyBorder="1" applyAlignment="1">
      <alignment horizontal="left" vertical="center" indent="1"/>
    </xf>
    <xf numFmtId="166" fontId="20" fillId="0" borderId="1" xfId="1" applyNumberFormat="1" applyFont="1" applyBorder="1" applyAlignment="1">
      <alignment vertical="center"/>
    </xf>
    <xf numFmtId="166" fontId="20" fillId="0" borderId="0" xfId="1" applyNumberFormat="1" applyFont="1" applyBorder="1" applyAlignment="1">
      <alignment vertical="center"/>
    </xf>
    <xf numFmtId="166" fontId="20" fillId="0" borderId="0" xfId="1" applyNumberFormat="1" applyFont="1" applyFill="1" applyBorder="1" applyAlignment="1">
      <alignment vertical="center"/>
    </xf>
    <xf numFmtId="166" fontId="21" fillId="0" borderId="10" xfId="1" applyNumberFormat="1" applyFont="1" applyFill="1" applyBorder="1" applyAlignment="1">
      <alignment vertical="center"/>
    </xf>
    <xf numFmtId="166" fontId="21" fillId="0" borderId="0" xfId="1" applyNumberFormat="1" applyFont="1" applyFill="1" applyBorder="1" applyAlignment="1">
      <alignment vertical="center"/>
    </xf>
    <xf numFmtId="166" fontId="21" fillId="0" borderId="9" xfId="1" applyNumberFormat="1" applyFont="1" applyFill="1" applyBorder="1" applyAlignment="1">
      <alignment vertical="center"/>
    </xf>
    <xf numFmtId="166" fontId="22" fillId="5" borderId="2" xfId="1" applyNumberFormat="1" applyFont="1" applyFill="1" applyBorder="1" applyAlignment="1">
      <alignment vertical="center"/>
    </xf>
    <xf numFmtId="166" fontId="30" fillId="0" borderId="4" xfId="1" applyNumberFormat="1" applyFont="1" applyBorder="1" applyAlignment="1">
      <alignment vertical="center"/>
    </xf>
    <xf numFmtId="0" fontId="30" fillId="0" borderId="4" xfId="4" applyFont="1" applyFill="1" applyBorder="1" applyAlignment="1">
      <alignment horizontal="left" vertical="center" indent="2"/>
    </xf>
    <xf numFmtId="0" fontId="36" fillId="4" borderId="2" xfId="4" applyNumberFormat="1" applyFont="1" applyFill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34" fillId="0" borderId="0" xfId="1" applyNumberFormat="1" applyFont="1" applyFill="1" applyBorder="1" applyAlignment="1">
      <alignment vertical="center"/>
    </xf>
    <xf numFmtId="168" fontId="20" fillId="0" borderId="0" xfId="1" applyNumberFormat="1" applyFont="1" applyBorder="1" applyAlignment="1">
      <alignment vertical="center"/>
    </xf>
    <xf numFmtId="168" fontId="20" fillId="0" borderId="0" xfId="1" applyNumberFormat="1" applyFont="1" applyFill="1" applyBorder="1" applyAlignment="1">
      <alignment vertical="center"/>
    </xf>
    <xf numFmtId="168" fontId="21" fillId="0" borderId="10" xfId="1" applyNumberFormat="1" applyFont="1" applyFill="1" applyBorder="1" applyAlignment="1">
      <alignment vertical="center"/>
    </xf>
    <xf numFmtId="168" fontId="21" fillId="0" borderId="0" xfId="1" applyNumberFormat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vertical="center"/>
    </xf>
    <xf numFmtId="168" fontId="30" fillId="0" borderId="4" xfId="1" applyNumberFormat="1" applyFont="1" applyBorder="1" applyAlignment="1">
      <alignment vertical="center"/>
    </xf>
    <xf numFmtId="169" fontId="20" fillId="0" borderId="8" xfId="4" applyNumberFormat="1" applyFont="1" applyBorder="1" applyAlignment="1">
      <alignment vertical="center"/>
    </xf>
    <xf numFmtId="0" fontId="20" fillId="0" borderId="8" xfId="4" applyFont="1" applyFill="1" applyBorder="1" applyAlignment="1">
      <alignment horizontal="left" vertical="center" indent="2"/>
    </xf>
    <xf numFmtId="169" fontId="37" fillId="2" borderId="0" xfId="4" applyNumberFormat="1" applyFont="1" applyFill="1" applyBorder="1" applyAlignment="1">
      <alignment vertical="center"/>
    </xf>
    <xf numFmtId="0" fontId="37" fillId="0" borderId="0" xfId="4" applyFont="1" applyFill="1" applyBorder="1" applyAlignment="1">
      <alignment horizontal="left" vertical="center" indent="3"/>
    </xf>
    <xf numFmtId="169" fontId="30" fillId="0" borderId="4" xfId="4" applyNumberFormat="1" applyFont="1" applyBorder="1" applyAlignment="1">
      <alignment vertical="center"/>
    </xf>
    <xf numFmtId="165" fontId="20" fillId="0" borderId="1" xfId="1" applyNumberFormat="1" applyFont="1" applyBorder="1" applyAlignment="1">
      <alignment vertical="center"/>
    </xf>
    <xf numFmtId="165" fontId="20" fillId="0" borderId="0" xfId="1" applyNumberFormat="1" applyFont="1" applyBorder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165" fontId="21" fillId="0" borderId="10" xfId="1" applyNumberFormat="1" applyFont="1" applyFill="1" applyBorder="1" applyAlignment="1">
      <alignment vertical="center"/>
    </xf>
    <xf numFmtId="165" fontId="21" fillId="0" borderId="0" xfId="1" applyNumberFormat="1" applyFont="1" applyFill="1" applyBorder="1" applyAlignment="1">
      <alignment vertical="center"/>
    </xf>
    <xf numFmtId="165" fontId="21" fillId="0" borderId="9" xfId="1" applyNumberFormat="1" applyFont="1" applyFill="1" applyBorder="1" applyAlignment="1">
      <alignment vertical="center"/>
    </xf>
    <xf numFmtId="165" fontId="22" fillId="5" borderId="2" xfId="1" applyNumberFormat="1" applyFont="1" applyFill="1" applyBorder="1" applyAlignment="1">
      <alignment vertical="center"/>
    </xf>
    <xf numFmtId="165" fontId="30" fillId="0" borderId="4" xfId="1" applyNumberFormat="1" applyFont="1" applyBorder="1" applyAlignment="1">
      <alignment vertical="center"/>
    </xf>
    <xf numFmtId="169" fontId="20" fillId="0" borderId="3" xfId="4" applyNumberFormat="1" applyFont="1" applyBorder="1" applyAlignment="1">
      <alignment vertical="center"/>
    </xf>
    <xf numFmtId="0" fontId="30" fillId="2" borderId="0" xfId="4" applyFont="1" applyFill="1" applyBorder="1" applyAlignment="1">
      <alignment horizontal="left" vertical="center" wrapText="1" indent="1"/>
    </xf>
    <xf numFmtId="0" fontId="30" fillId="2" borderId="9" xfId="4" applyFont="1" applyFill="1" applyBorder="1" applyAlignment="1">
      <alignment horizontal="left" vertical="center" indent="1"/>
    </xf>
    <xf numFmtId="166" fontId="20" fillId="0" borderId="1" xfId="1" applyNumberFormat="1" applyFont="1" applyFill="1" applyBorder="1" applyAlignment="1">
      <alignment vertical="center"/>
    </xf>
    <xf numFmtId="168" fontId="34" fillId="0" borderId="0" xfId="1" applyNumberFormat="1" applyFont="1" applyBorder="1" applyAlignment="1">
      <alignment vertical="center"/>
    </xf>
    <xf numFmtId="168" fontId="34" fillId="0" borderId="1" xfId="1" applyNumberFormat="1" applyFont="1" applyBorder="1" applyAlignment="1">
      <alignment vertical="center"/>
    </xf>
    <xf numFmtId="169" fontId="34" fillId="0" borderId="0" xfId="4" applyNumberFormat="1" applyFont="1" applyBorder="1" applyAlignment="1">
      <alignment vertical="center"/>
    </xf>
    <xf numFmtId="169" fontId="34" fillId="0" borderId="1" xfId="4" applyNumberFormat="1" applyFont="1" applyBorder="1" applyAlignment="1">
      <alignment vertical="center"/>
    </xf>
    <xf numFmtId="0" fontId="27" fillId="0" borderId="0" xfId="4" applyFont="1" applyFill="1" applyBorder="1" applyAlignment="1">
      <alignment horizontal="left" vertical="center" indent="5"/>
    </xf>
    <xf numFmtId="172" fontId="34" fillId="0" borderId="0" xfId="4" applyNumberFormat="1" applyFont="1" applyFill="1" applyBorder="1" applyAlignment="1">
      <alignment vertical="center"/>
    </xf>
    <xf numFmtId="165" fontId="20" fillId="0" borderId="1" xfId="1" applyNumberFormat="1" applyFont="1" applyFill="1" applyBorder="1" applyAlignment="1">
      <alignment vertical="center"/>
    </xf>
    <xf numFmtId="0" fontId="32" fillId="4" borderId="2" xfId="4" applyNumberFormat="1" applyFont="1" applyFill="1" applyBorder="1" applyAlignment="1">
      <alignment horizontal="left" vertical="center"/>
    </xf>
    <xf numFmtId="172" fontId="14" fillId="2" borderId="1" xfId="4" applyNumberFormat="1" applyFont="1" applyFill="1" applyBorder="1" applyAlignment="1">
      <alignment vertical="center"/>
    </xf>
    <xf numFmtId="0" fontId="30" fillId="2" borderId="0" xfId="4" applyFont="1" applyFill="1" applyBorder="1" applyAlignment="1">
      <alignment horizontal="left" vertical="center" indent="2"/>
    </xf>
    <xf numFmtId="0" fontId="30" fillId="2" borderId="0" xfId="4" applyFont="1" applyFill="1" applyBorder="1" applyAlignment="1">
      <alignment horizontal="left" vertical="center" indent="1"/>
    </xf>
    <xf numFmtId="1" fontId="14" fillId="2" borderId="9" xfId="4" applyNumberFormat="1" applyFont="1" applyFill="1" applyBorder="1" applyAlignment="1">
      <alignment vertical="center"/>
    </xf>
    <xf numFmtId="172" fontId="14" fillId="0" borderId="9" xfId="4" applyNumberFormat="1" applyFont="1" applyBorder="1" applyAlignment="1">
      <alignment vertical="center"/>
    </xf>
    <xf numFmtId="166" fontId="20" fillId="0" borderId="1" xfId="4" applyNumberFormat="1" applyFont="1" applyBorder="1" applyAlignment="1">
      <alignment vertical="center"/>
    </xf>
    <xf numFmtId="166" fontId="21" fillId="0" borderId="10" xfId="4" applyNumberFormat="1" applyFont="1" applyFill="1" applyBorder="1" applyAlignment="1">
      <alignment vertical="center"/>
    </xf>
    <xf numFmtId="166" fontId="21" fillId="0" borderId="0" xfId="4" applyNumberFormat="1" applyFont="1" applyFill="1" applyBorder="1" applyAlignment="1">
      <alignment vertical="center"/>
    </xf>
    <xf numFmtId="166" fontId="21" fillId="0" borderId="9" xfId="4" applyNumberFormat="1" applyFont="1" applyFill="1" applyBorder="1" applyAlignment="1">
      <alignment vertical="center"/>
    </xf>
    <xf numFmtId="168" fontId="20" fillId="0" borderId="1" xfId="4" applyNumberFormat="1" applyFont="1" applyBorder="1" applyAlignment="1">
      <alignment vertical="center"/>
    </xf>
    <xf numFmtId="168" fontId="20" fillId="0" borderId="1" xfId="1" applyNumberFormat="1" applyFont="1" applyFill="1" applyBorder="1" applyAlignment="1">
      <alignment vertical="center"/>
    </xf>
    <xf numFmtId="169" fontId="20" fillId="0" borderId="8" xfId="4" applyNumberFormat="1" applyFont="1" applyFill="1" applyBorder="1" applyAlignment="1">
      <alignment vertical="center"/>
    </xf>
    <xf numFmtId="165" fontId="20" fillId="0" borderId="1" xfId="4" applyNumberFormat="1" applyFont="1" applyBorder="1" applyAlignment="1">
      <alignment vertical="center"/>
    </xf>
    <xf numFmtId="165" fontId="21" fillId="0" borderId="10" xfId="4" applyNumberFormat="1" applyFont="1" applyFill="1" applyBorder="1" applyAlignment="1">
      <alignment vertical="center"/>
    </xf>
    <xf numFmtId="165" fontId="21" fillId="0" borderId="0" xfId="4" applyNumberFormat="1" applyFont="1" applyFill="1" applyBorder="1" applyAlignment="1">
      <alignment vertical="center"/>
    </xf>
    <xf numFmtId="165" fontId="21" fillId="0" borderId="9" xfId="4" applyNumberFormat="1" applyFont="1" applyFill="1" applyBorder="1" applyAlignment="1">
      <alignment vertical="center"/>
    </xf>
    <xf numFmtId="166" fontId="17" fillId="5" borderId="1" xfId="4" applyNumberFormat="1" applyFont="1" applyFill="1" applyBorder="1" applyAlignment="1">
      <alignment vertical="center"/>
    </xf>
    <xf numFmtId="0" fontId="18" fillId="5" borderId="1" xfId="4" applyFont="1" applyFill="1" applyBorder="1" applyAlignment="1">
      <alignment horizontal="left" vertical="center"/>
    </xf>
    <xf numFmtId="167" fontId="17" fillId="5" borderId="0" xfId="4" applyNumberFormat="1" applyFont="1" applyFill="1" applyBorder="1" applyAlignment="1">
      <alignment vertical="center"/>
    </xf>
    <xf numFmtId="0" fontId="18" fillId="5" borderId="0" xfId="4" applyFont="1" applyFill="1" applyBorder="1" applyAlignment="1">
      <alignment horizontal="left" vertical="center"/>
    </xf>
    <xf numFmtId="167" fontId="17" fillId="4" borderId="1" xfId="4" applyNumberFormat="1" applyFont="1" applyFill="1" applyBorder="1" applyAlignment="1">
      <alignment vertical="center"/>
    </xf>
    <xf numFmtId="0" fontId="18" fillId="4" borderId="1" xfId="4" applyFont="1" applyFill="1" applyBorder="1" applyAlignment="1">
      <alignment horizontal="left" vertical="center"/>
    </xf>
    <xf numFmtId="167" fontId="17" fillId="5" borderId="10" xfId="4" applyNumberFormat="1" applyFont="1" applyFill="1" applyBorder="1" applyAlignment="1">
      <alignment vertical="center"/>
    </xf>
    <xf numFmtId="0" fontId="18" fillId="5" borderId="10" xfId="4" applyFont="1" applyFill="1" applyBorder="1" applyAlignment="1">
      <alignment horizontal="left" vertical="center" indent="1"/>
    </xf>
    <xf numFmtId="167" fontId="17" fillId="5" borderId="3" xfId="4" applyNumberFormat="1" applyFont="1" applyFill="1" applyBorder="1" applyAlignment="1">
      <alignment vertical="center"/>
    </xf>
    <xf numFmtId="0" fontId="18" fillId="5" borderId="3" xfId="4" applyFont="1" applyFill="1" applyBorder="1" applyAlignment="1">
      <alignment horizontal="left" vertical="center" indent="1"/>
    </xf>
    <xf numFmtId="167" fontId="17" fillId="4" borderId="9" xfId="4" applyNumberFormat="1" applyFont="1" applyFill="1" applyBorder="1" applyAlignment="1">
      <alignment vertical="center"/>
    </xf>
    <xf numFmtId="0" fontId="18" fillId="4" borderId="9" xfId="4" applyFont="1" applyFill="1" applyBorder="1" applyAlignment="1">
      <alignment horizontal="left" vertical="center"/>
    </xf>
    <xf numFmtId="166" fontId="20" fillId="0" borderId="1" xfId="4" applyNumberFormat="1" applyFont="1" applyFill="1" applyBorder="1" applyAlignment="1">
      <alignment vertical="center"/>
    </xf>
    <xf numFmtId="166" fontId="20" fillId="0" borderId="0" xfId="4" applyNumberFormat="1" applyFont="1" applyFill="1" applyBorder="1" applyAlignment="1">
      <alignment vertical="center"/>
    </xf>
    <xf numFmtId="165" fontId="38" fillId="4" borderId="2" xfId="4" applyNumberFormat="1" applyFont="1" applyFill="1" applyBorder="1" applyAlignment="1">
      <alignment vertical="center"/>
    </xf>
    <xf numFmtId="169" fontId="34" fillId="0" borderId="4" xfId="4" applyNumberFormat="1" applyFont="1" applyFill="1" applyBorder="1" applyAlignment="1">
      <alignment vertical="center"/>
    </xf>
    <xf numFmtId="0" fontId="34" fillId="0" borderId="4" xfId="4" applyFont="1" applyFill="1" applyBorder="1" applyAlignment="1">
      <alignment horizontal="left" vertical="center" indent="3"/>
    </xf>
    <xf numFmtId="169" fontId="34" fillId="0" borderId="10" xfId="4" applyNumberFormat="1" applyFont="1" applyFill="1" applyBorder="1" applyAlignment="1">
      <alignment vertical="center"/>
    </xf>
    <xf numFmtId="0" fontId="34" fillId="0" borderId="10" xfId="4" applyFont="1" applyFill="1" applyBorder="1" applyAlignment="1">
      <alignment horizontal="left" vertical="center" indent="3"/>
    </xf>
    <xf numFmtId="169" fontId="34" fillId="0" borderId="3" xfId="4" applyNumberFormat="1" applyFont="1" applyFill="1" applyBorder="1" applyAlignment="1">
      <alignment vertical="center"/>
    </xf>
    <xf numFmtId="0" fontId="34" fillId="0" borderId="3" xfId="4" applyFont="1" applyFill="1" applyBorder="1" applyAlignment="1">
      <alignment horizontal="left" vertical="center" indent="3"/>
    </xf>
    <xf numFmtId="165" fontId="20" fillId="0" borderId="1" xfId="4" applyNumberFormat="1" applyFont="1" applyFill="1" applyBorder="1" applyAlignment="1">
      <alignment vertical="center"/>
    </xf>
    <xf numFmtId="165" fontId="20" fillId="0" borderId="0" xfId="4" applyNumberFormat="1" applyFont="1" applyFill="1" applyBorder="1" applyAlignment="1">
      <alignment vertical="center"/>
    </xf>
    <xf numFmtId="169" fontId="20" fillId="0" borderId="1" xfId="4" applyNumberFormat="1" applyFont="1" applyFill="1" applyBorder="1" applyAlignment="1">
      <alignment vertical="center"/>
    </xf>
    <xf numFmtId="165" fontId="20" fillId="0" borderId="9" xfId="4" applyNumberFormat="1" applyFont="1" applyFill="1" applyBorder="1" applyAlignment="1">
      <alignment vertical="center"/>
    </xf>
    <xf numFmtId="165" fontId="21" fillId="0" borderId="0" xfId="4" applyNumberFormat="1" applyFont="1" applyFill="1" applyAlignment="1">
      <alignment vertical="center"/>
    </xf>
    <xf numFmtId="172" fontId="34" fillId="0" borderId="9" xfId="4" applyNumberFormat="1" applyFont="1" applyFill="1" applyBorder="1" applyAlignment="1">
      <alignment vertical="center"/>
    </xf>
    <xf numFmtId="0" fontId="34" fillId="0" borderId="9" xfId="4" applyFont="1" applyFill="1" applyBorder="1" applyAlignment="1">
      <alignment horizontal="left" vertical="center" indent="3"/>
    </xf>
    <xf numFmtId="169" fontId="20" fillId="0" borderId="0" xfId="4" applyNumberFormat="1" applyFont="1" applyFill="1" applyBorder="1" applyAlignment="1">
      <alignment vertical="center"/>
    </xf>
    <xf numFmtId="169" fontId="34" fillId="0" borderId="9" xfId="4" applyNumberFormat="1" applyFont="1" applyFill="1" applyBorder="1" applyAlignment="1">
      <alignment vertical="center"/>
    </xf>
    <xf numFmtId="169" fontId="20" fillId="0" borderId="9" xfId="4" applyNumberFormat="1" applyFont="1" applyFill="1" applyBorder="1" applyAlignment="1">
      <alignment vertical="center"/>
    </xf>
    <xf numFmtId="0" fontId="39" fillId="0" borderId="2" xfId="5" applyFont="1" applyBorder="1" applyAlignment="1">
      <alignment vertical="center"/>
    </xf>
    <xf numFmtId="0" fontId="40" fillId="0" borderId="2" xfId="5" applyFont="1" applyBorder="1" applyAlignment="1">
      <alignment vertical="center"/>
    </xf>
    <xf numFmtId="0" fontId="41" fillId="0" borderId="2" xfId="5" applyFont="1" applyBorder="1" applyAlignment="1">
      <alignment vertical="center"/>
    </xf>
    <xf numFmtId="0" fontId="41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41" fillId="0" borderId="0" xfId="5" applyFont="1" applyAlignment="1">
      <alignment horizontal="center" vertical="center"/>
    </xf>
    <xf numFmtId="0" fontId="39" fillId="0" borderId="0" xfId="5" applyFont="1" applyBorder="1" applyAlignment="1">
      <alignment horizontal="left" vertical="center"/>
    </xf>
    <xf numFmtId="0" fontId="42" fillId="0" borderId="0" xfId="5" applyFont="1" applyBorder="1" applyAlignment="1">
      <alignment horizontal="left" vertical="center"/>
    </xf>
    <xf numFmtId="0" fontId="39" fillId="0" borderId="0" xfId="5" applyFont="1" applyBorder="1" applyAlignment="1">
      <alignment horizontal="right" vertical="center"/>
    </xf>
    <xf numFmtId="0" fontId="42" fillId="0" borderId="0" xfId="5" applyFont="1" applyAlignment="1">
      <alignment vertical="center"/>
    </xf>
    <xf numFmtId="0" fontId="40" fillId="0" borderId="0" xfId="5" applyFont="1" applyAlignment="1">
      <alignment vertical="center"/>
    </xf>
    <xf numFmtId="0" fontId="43" fillId="0" borderId="0" xfId="5" applyFont="1" applyAlignment="1">
      <alignment horizontal="left" vertical="center"/>
    </xf>
    <xf numFmtId="174" fontId="44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31" fillId="2" borderId="0" xfId="4" applyFont="1" applyFill="1" applyAlignment="1">
      <alignment vertical="center"/>
    </xf>
    <xf numFmtId="0" fontId="10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318" customWidth="1"/>
    <col min="2" max="2" width="9.7109375" style="319" customWidth="1"/>
    <col min="3" max="3" width="107.42578125" style="317" customWidth="1"/>
    <col min="4" max="4" width="44.7109375" style="317" customWidth="1"/>
    <col min="5" max="6" width="9.7109375" style="317" customWidth="1"/>
    <col min="7" max="16384" width="9.140625" style="317"/>
  </cols>
  <sheetData>
    <row r="9" spans="1:10" ht="30" x14ac:dyDescent="0.25">
      <c r="A9" s="314"/>
      <c r="B9" s="315" t="s">
        <v>334</v>
      </c>
      <c r="C9" s="316"/>
      <c r="D9" s="316"/>
      <c r="E9" s="316"/>
      <c r="F9" s="316"/>
    </row>
    <row r="10" spans="1:10" hidden="1" x14ac:dyDescent="0.25"/>
    <row r="11" spans="1:10" hidden="1" x14ac:dyDescent="0.25">
      <c r="B11" s="318"/>
      <c r="C11" s="318"/>
    </row>
    <row r="12" spans="1:10" ht="11.25" hidden="1" customHeight="1" x14ac:dyDescent="0.25">
      <c r="B12" s="318"/>
      <c r="C12" s="318"/>
    </row>
    <row r="13" spans="1:10" s="318" customFormat="1" ht="11.25" hidden="1" customHeight="1" x14ac:dyDescent="0.25">
      <c r="D13" s="317"/>
      <c r="E13" s="317"/>
      <c r="F13" s="317"/>
      <c r="G13" s="317"/>
      <c r="H13" s="317"/>
      <c r="I13" s="317"/>
      <c r="J13" s="317"/>
    </row>
    <row r="14" spans="1:10" s="318" customFormat="1" ht="12.75" customHeight="1" x14ac:dyDescent="0.25">
      <c r="D14" s="317"/>
      <c r="E14" s="317"/>
      <c r="F14" s="317"/>
      <c r="G14" s="317"/>
      <c r="H14" s="317"/>
      <c r="I14" s="317"/>
      <c r="J14" s="317"/>
    </row>
    <row r="15" spans="1:10" s="318" customFormat="1" ht="12.75" customHeight="1" x14ac:dyDescent="0.25">
      <c r="D15" s="317"/>
      <c r="E15" s="317"/>
      <c r="F15" s="317"/>
      <c r="G15" s="317"/>
      <c r="H15" s="317"/>
      <c r="I15" s="317"/>
      <c r="J15" s="317"/>
    </row>
    <row r="16" spans="1:10" s="318" customFormat="1" ht="12.75" customHeight="1" x14ac:dyDescent="0.25">
      <c r="D16" s="317"/>
      <c r="E16" s="317"/>
      <c r="F16" s="317"/>
      <c r="G16" s="317"/>
      <c r="H16" s="317"/>
      <c r="I16" s="317"/>
      <c r="J16" s="317"/>
    </row>
    <row r="17" spans="1:10" s="318" customFormat="1" ht="12.75" customHeight="1" x14ac:dyDescent="0.25">
      <c r="D17" s="317"/>
      <c r="E17" s="317"/>
      <c r="F17" s="317"/>
      <c r="G17" s="317"/>
      <c r="H17" s="317"/>
      <c r="I17" s="317"/>
      <c r="J17" s="317"/>
    </row>
    <row r="18" spans="1:10" s="318" customFormat="1" ht="12.75" customHeight="1" x14ac:dyDescent="0.25">
      <c r="D18" s="317"/>
      <c r="E18" s="317"/>
      <c r="F18" s="317"/>
      <c r="G18" s="317"/>
      <c r="H18" s="317"/>
      <c r="I18" s="317"/>
      <c r="J18" s="317"/>
    </row>
    <row r="19" spans="1:10" s="318" customFormat="1" x14ac:dyDescent="0.25">
      <c r="D19" s="317"/>
      <c r="E19" s="317"/>
      <c r="F19" s="317"/>
      <c r="G19" s="317"/>
      <c r="H19" s="317"/>
      <c r="I19" s="317"/>
      <c r="J19" s="317"/>
    </row>
    <row r="20" spans="1:10" s="318" customFormat="1" ht="11.25" customHeight="1" x14ac:dyDescent="0.25">
      <c r="D20" s="317"/>
      <c r="E20" s="317"/>
      <c r="F20" s="317"/>
      <c r="G20" s="317"/>
      <c r="H20" s="317"/>
      <c r="I20" s="317"/>
      <c r="J20" s="317"/>
    </row>
    <row r="21" spans="1:10" s="318" customFormat="1" ht="11.25" customHeight="1" x14ac:dyDescent="0.25">
      <c r="D21" s="317"/>
      <c r="E21" s="317"/>
      <c r="F21" s="317"/>
      <c r="G21" s="317"/>
      <c r="H21" s="317"/>
      <c r="I21" s="317"/>
      <c r="J21" s="317"/>
    </row>
    <row r="22" spans="1:10" s="318" customFormat="1" ht="11.25" customHeight="1" x14ac:dyDescent="0.25">
      <c r="B22" s="319"/>
      <c r="C22" s="317"/>
      <c r="D22" s="317"/>
      <c r="E22" s="317"/>
      <c r="F22" s="317"/>
      <c r="G22" s="317"/>
      <c r="H22" s="317"/>
      <c r="I22" s="317"/>
      <c r="J22" s="317"/>
    </row>
    <row r="23" spans="1:10" s="318" customFormat="1" ht="27.75" x14ac:dyDescent="0.25">
      <c r="B23" s="320"/>
      <c r="C23" s="321" t="s">
        <v>350</v>
      </c>
      <c r="D23" s="322"/>
      <c r="E23" s="317"/>
      <c r="F23" s="317"/>
      <c r="G23" s="317"/>
      <c r="H23" s="317"/>
      <c r="I23" s="317"/>
      <c r="J23" s="317"/>
    </row>
    <row r="24" spans="1:10" s="318" customFormat="1" ht="11.25" customHeight="1" x14ac:dyDescent="0.25">
      <c r="B24" s="319"/>
      <c r="C24" s="317"/>
      <c r="D24" s="317"/>
      <c r="E24" s="317"/>
      <c r="F24" s="317"/>
      <c r="G24" s="317"/>
      <c r="H24" s="317"/>
      <c r="I24" s="317"/>
      <c r="J24" s="317"/>
    </row>
    <row r="25" spans="1:10" s="318" customFormat="1" ht="13.5" customHeight="1" x14ac:dyDescent="0.25">
      <c r="B25" s="319"/>
      <c r="C25" s="317"/>
      <c r="D25" s="317"/>
      <c r="E25" s="317"/>
      <c r="F25" s="317"/>
      <c r="G25" s="317"/>
      <c r="H25" s="317"/>
      <c r="I25" s="317"/>
      <c r="J25" s="317"/>
    </row>
    <row r="26" spans="1:10" s="318" customFormat="1" ht="10.5" customHeight="1" x14ac:dyDescent="0.25">
      <c r="B26" s="319"/>
      <c r="C26" s="317"/>
      <c r="D26" s="317"/>
      <c r="E26" s="317"/>
      <c r="F26" s="317"/>
      <c r="G26" s="317"/>
      <c r="H26" s="317"/>
      <c r="I26" s="317"/>
      <c r="J26" s="317"/>
    </row>
    <row r="27" spans="1:10" x14ac:dyDescent="0.25">
      <c r="A27" s="317"/>
    </row>
    <row r="28" spans="1:10" s="318" customFormat="1" ht="11.25" customHeight="1" x14ac:dyDescent="0.25">
      <c r="B28" s="319"/>
      <c r="C28" s="317"/>
      <c r="D28" s="317"/>
      <c r="E28" s="317"/>
      <c r="F28" s="317"/>
      <c r="G28" s="317"/>
      <c r="H28" s="317"/>
      <c r="I28" s="317"/>
      <c r="J28" s="317"/>
    </row>
    <row r="29" spans="1:10" s="318" customFormat="1" x14ac:dyDescent="0.25">
      <c r="B29" s="319"/>
      <c r="C29" s="317"/>
      <c r="D29" s="317"/>
      <c r="E29" s="317"/>
      <c r="F29" s="317"/>
      <c r="G29" s="317"/>
      <c r="H29" s="317"/>
      <c r="I29" s="317"/>
      <c r="J29" s="317"/>
    </row>
    <row r="30" spans="1:10" s="318" customFormat="1" ht="27.75" x14ac:dyDescent="0.25">
      <c r="B30" s="319"/>
      <c r="C30" s="323" t="s">
        <v>335</v>
      </c>
      <c r="D30" s="317"/>
      <c r="E30" s="317"/>
      <c r="F30" s="317"/>
      <c r="G30" s="317"/>
      <c r="H30" s="317"/>
      <c r="I30" s="317"/>
      <c r="J30" s="317"/>
    </row>
    <row r="31" spans="1:10" s="318" customFormat="1" ht="11.25" customHeight="1" x14ac:dyDescent="0.25">
      <c r="B31" s="319"/>
      <c r="C31" s="324"/>
      <c r="D31" s="317"/>
      <c r="E31" s="317"/>
      <c r="F31" s="317"/>
      <c r="G31" s="317"/>
      <c r="H31" s="317"/>
      <c r="I31" s="317"/>
      <c r="J31" s="317"/>
    </row>
    <row r="32" spans="1:10" s="318" customFormat="1" ht="11.25" customHeight="1" x14ac:dyDescent="0.25">
      <c r="B32" s="319"/>
      <c r="C32" s="324"/>
      <c r="D32" s="317"/>
      <c r="E32" s="317"/>
      <c r="F32" s="317"/>
      <c r="G32" s="317"/>
      <c r="H32" s="317"/>
      <c r="I32" s="317"/>
      <c r="J32" s="317"/>
    </row>
    <row r="33" spans="1:12" s="318" customFormat="1" ht="11.25" customHeight="1" x14ac:dyDescent="0.25">
      <c r="B33" s="319"/>
      <c r="C33" s="317"/>
      <c r="D33" s="317"/>
      <c r="E33" s="317"/>
      <c r="F33" s="317"/>
      <c r="G33" s="317"/>
      <c r="H33" s="317"/>
      <c r="I33" s="317"/>
      <c r="J33" s="317"/>
    </row>
    <row r="34" spans="1:12" s="318" customFormat="1" ht="11.25" customHeight="1" x14ac:dyDescent="0.25">
      <c r="B34" s="319"/>
      <c r="C34" s="317"/>
      <c r="D34" s="317"/>
      <c r="E34" s="317"/>
      <c r="F34" s="317"/>
      <c r="G34" s="317"/>
      <c r="H34" s="317"/>
      <c r="I34" s="317"/>
      <c r="J34" s="317"/>
    </row>
    <row r="35" spans="1:12" s="318" customFormat="1" ht="11.25" customHeight="1" x14ac:dyDescent="0.25">
      <c r="B35" s="319"/>
      <c r="C35" s="317"/>
      <c r="D35" s="317"/>
      <c r="E35" s="317"/>
      <c r="F35" s="317"/>
      <c r="G35" s="317"/>
      <c r="H35" s="317"/>
      <c r="I35" s="317"/>
      <c r="J35" s="317"/>
    </row>
    <row r="36" spans="1:12" s="318" customFormat="1" ht="13.5" customHeight="1" x14ac:dyDescent="0.25">
      <c r="B36" s="319"/>
      <c r="C36" s="317"/>
      <c r="D36" s="317"/>
      <c r="E36" s="317"/>
      <c r="F36" s="317"/>
      <c r="G36" s="317"/>
      <c r="H36" s="317"/>
      <c r="I36" s="317"/>
      <c r="J36" s="317"/>
    </row>
    <row r="37" spans="1:12" s="318" customFormat="1" ht="10.5" customHeight="1" x14ac:dyDescent="0.25">
      <c r="B37" s="319"/>
      <c r="C37" s="317"/>
      <c r="D37" s="317"/>
      <c r="E37" s="317"/>
      <c r="F37" s="317"/>
      <c r="G37" s="317"/>
      <c r="H37" s="317"/>
      <c r="I37" s="317"/>
      <c r="J37" s="317"/>
    </row>
    <row r="38" spans="1:12" x14ac:dyDescent="0.25">
      <c r="A38" s="317"/>
    </row>
    <row r="39" spans="1:12" s="318" customFormat="1" ht="12.75" customHeight="1" x14ac:dyDescent="0.25">
      <c r="B39" s="319"/>
      <c r="C39" s="317"/>
      <c r="E39" s="317"/>
      <c r="F39" s="317"/>
      <c r="G39" s="317"/>
      <c r="H39" s="317"/>
      <c r="I39" s="317"/>
      <c r="J39" s="317"/>
    </row>
    <row r="40" spans="1:12" s="318" customFormat="1" x14ac:dyDescent="0.25">
      <c r="B40" s="319"/>
      <c r="C40" s="317"/>
      <c r="E40" s="317"/>
      <c r="F40" s="317"/>
      <c r="G40" s="317"/>
      <c r="H40" s="317"/>
      <c r="I40" s="317"/>
      <c r="J40" s="317"/>
    </row>
    <row r="41" spans="1:12" s="318" customFormat="1" x14ac:dyDescent="0.25">
      <c r="B41" s="319"/>
      <c r="C41" s="317"/>
      <c r="D41" s="317"/>
      <c r="E41" s="317"/>
      <c r="F41" s="317"/>
      <c r="G41" s="317"/>
      <c r="H41" s="317"/>
      <c r="I41" s="317"/>
      <c r="J41" s="317"/>
    </row>
    <row r="42" spans="1:12" s="318" customFormat="1" ht="12.75" customHeight="1" x14ac:dyDescent="0.25">
      <c r="B42" s="319"/>
      <c r="C42" s="317"/>
      <c r="D42" s="317"/>
      <c r="E42" s="317"/>
      <c r="F42" s="317"/>
      <c r="G42" s="317"/>
      <c r="H42" s="317"/>
      <c r="I42" s="317"/>
      <c r="J42" s="317"/>
    </row>
    <row r="43" spans="1:12" ht="20.25" x14ac:dyDescent="0.25">
      <c r="D43" s="325" t="s">
        <v>395</v>
      </c>
    </row>
    <row r="44" spans="1:12" x14ac:dyDescent="0.25">
      <c r="A44" s="317"/>
      <c r="B44" s="317"/>
    </row>
    <row r="45" spans="1:12" ht="18" x14ac:dyDescent="0.25">
      <c r="A45" s="317"/>
      <c r="B45" s="317"/>
      <c r="D45" s="326">
        <v>43297.735173611109</v>
      </c>
    </row>
    <row r="46" spans="1:12" ht="12.75" x14ac:dyDescent="0.25">
      <c r="A46" s="317"/>
      <c r="B46" s="317"/>
      <c r="G46" s="327"/>
      <c r="H46" s="327"/>
      <c r="I46" s="327"/>
      <c r="J46" s="327"/>
      <c r="K46" s="327"/>
      <c r="L46" s="327"/>
    </row>
    <row r="47" spans="1:12" x14ac:dyDescent="0.25">
      <c r="A47" s="317"/>
      <c r="B47" s="317"/>
    </row>
    <row r="48" spans="1:12" x14ac:dyDescent="0.25">
      <c r="A48" s="317"/>
      <c r="B48" s="317"/>
    </row>
    <row r="49" spans="1:12" ht="15" x14ac:dyDescent="0.25">
      <c r="B49" s="328" t="s">
        <v>345</v>
      </c>
    </row>
    <row r="50" spans="1:12" ht="15" x14ac:dyDescent="0.25">
      <c r="B50" s="328"/>
    </row>
    <row r="51" spans="1:12" ht="15" x14ac:dyDescent="0.25">
      <c r="A51" s="327"/>
      <c r="B51" s="328" t="s">
        <v>336</v>
      </c>
      <c r="C51" s="327"/>
      <c r="D51" s="327"/>
      <c r="E51" s="327"/>
      <c r="F51" s="327"/>
    </row>
    <row r="52" spans="1:12" ht="15" x14ac:dyDescent="0.25">
      <c r="B52" s="328"/>
    </row>
    <row r="53" spans="1:12" ht="15" x14ac:dyDescent="0.25">
      <c r="B53" s="328" t="s">
        <v>396</v>
      </c>
    </row>
    <row r="54" spans="1:12" ht="15" x14ac:dyDescent="0.25">
      <c r="B54" s="328" t="s">
        <v>337</v>
      </c>
    </row>
    <row r="55" spans="1:12" ht="12.75" x14ac:dyDescent="0.25">
      <c r="B55" s="318"/>
      <c r="G55" s="327"/>
      <c r="H55" s="327"/>
      <c r="I55" s="327"/>
      <c r="J55" s="327"/>
      <c r="K55" s="327"/>
      <c r="L55" s="327"/>
    </row>
    <row r="56" spans="1:12" ht="15" x14ac:dyDescent="0.25">
      <c r="B56" s="328" t="s">
        <v>338</v>
      </c>
    </row>
    <row r="57" spans="1:12" ht="15" x14ac:dyDescent="0.25">
      <c r="B57" s="328" t="s">
        <v>339</v>
      </c>
    </row>
    <row r="62" spans="1:12" ht="12.75" x14ac:dyDescent="0.25">
      <c r="A62" s="327" t="s">
        <v>340</v>
      </c>
      <c r="B62" s="329"/>
      <c r="C62" s="332" t="s">
        <v>346</v>
      </c>
      <c r="D62" s="332"/>
      <c r="E62" s="330"/>
      <c r="F62" s="330" t="s">
        <v>341</v>
      </c>
    </row>
    <row r="65" spans="1:10" s="318" customFormat="1" ht="11.25" customHeight="1" x14ac:dyDescent="0.25">
      <c r="B65" s="319"/>
      <c r="C65" s="317"/>
      <c r="D65" s="317"/>
      <c r="E65" s="317"/>
      <c r="F65" s="317"/>
      <c r="G65" s="317"/>
      <c r="H65" s="317"/>
      <c r="I65" s="317"/>
      <c r="J65" s="317"/>
    </row>
    <row r="69" spans="1:10" x14ac:dyDescent="0.25">
      <c r="A69" s="317"/>
      <c r="B69" s="317"/>
    </row>
    <row r="70" spans="1:10" x14ac:dyDescent="0.25">
      <c r="A70" s="317"/>
      <c r="B70" s="317"/>
    </row>
    <row r="71" spans="1:10" x14ac:dyDescent="0.25">
      <c r="A71" s="317"/>
      <c r="B71" s="317"/>
    </row>
    <row r="72" spans="1:10" x14ac:dyDescent="0.25">
      <c r="A72" s="317"/>
      <c r="B72" s="317"/>
    </row>
    <row r="73" spans="1:10" x14ac:dyDescent="0.25">
      <c r="A73" s="317"/>
      <c r="B73" s="317"/>
    </row>
    <row r="74" spans="1:10" x14ac:dyDescent="0.25">
      <c r="A74" s="317"/>
      <c r="B74" s="317"/>
    </row>
    <row r="75" spans="1:10" x14ac:dyDescent="0.25">
      <c r="A75" s="317"/>
      <c r="B75" s="317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>
        <v>0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0</v>
      </c>
      <c r="C18" s="153">
        <v>0</v>
      </c>
      <c r="D18" s="153">
        <v>0</v>
      </c>
      <c r="E18" s="153">
        <v>0</v>
      </c>
      <c r="F18" s="153">
        <v>0</v>
      </c>
      <c r="G18" s="153">
        <v>0</v>
      </c>
      <c r="H18" s="153">
        <v>0</v>
      </c>
      <c r="I18" s="153">
        <v>0</v>
      </c>
      <c r="J18" s="153">
        <v>0</v>
      </c>
      <c r="K18" s="153">
        <v>0</v>
      </c>
      <c r="L18" s="153">
        <v>0</v>
      </c>
      <c r="M18" s="153">
        <v>0</v>
      </c>
      <c r="N18" s="153">
        <v>0</v>
      </c>
      <c r="O18" s="153">
        <v>0</v>
      </c>
      <c r="P18" s="153">
        <v>0</v>
      </c>
      <c r="Q18" s="153">
        <v>0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0</v>
      </c>
      <c r="C21" s="155">
        <v>0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155">
        <v>0</v>
      </c>
      <c r="Q21" s="155">
        <v>0</v>
      </c>
    </row>
    <row r="22" spans="1:17" x14ac:dyDescent="0.25">
      <c r="A22" s="84" t="s">
        <v>33</v>
      </c>
      <c r="B22" s="153">
        <v>0</v>
      </c>
      <c r="C22" s="153">
        <v>0</v>
      </c>
      <c r="D22" s="153">
        <v>0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</v>
      </c>
      <c r="P22" s="153">
        <v>0</v>
      </c>
      <c r="Q22" s="153">
        <v>0</v>
      </c>
    </row>
    <row r="23" spans="1:17" x14ac:dyDescent="0.25">
      <c r="A23" s="84" t="s">
        <v>47</v>
      </c>
      <c r="B23" s="153">
        <v>0</v>
      </c>
      <c r="C23" s="153">
        <v>0</v>
      </c>
      <c r="D23" s="153">
        <v>0</v>
      </c>
      <c r="E23" s="153">
        <v>0</v>
      </c>
      <c r="F23" s="153">
        <v>0</v>
      </c>
      <c r="G23" s="153">
        <v>0</v>
      </c>
      <c r="H23" s="153">
        <v>0</v>
      </c>
      <c r="I23" s="153">
        <v>0</v>
      </c>
      <c r="J23" s="153">
        <v>0</v>
      </c>
      <c r="K23" s="153">
        <v>0</v>
      </c>
      <c r="L23" s="153">
        <v>0</v>
      </c>
      <c r="M23" s="153">
        <v>0</v>
      </c>
      <c r="N23" s="153">
        <v>0</v>
      </c>
      <c r="O23" s="153">
        <v>0</v>
      </c>
      <c r="P23" s="153">
        <v>0</v>
      </c>
      <c r="Q23" s="153">
        <v>0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0</v>
      </c>
      <c r="C26" s="153">
        <v>0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0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</row>
    <row r="27" spans="1:17" x14ac:dyDescent="0.25">
      <c r="A27" s="156" t="s">
        <v>113</v>
      </c>
      <c r="B27" s="155">
        <v>0</v>
      </c>
      <c r="C27" s="155">
        <v>0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155">
        <v>0</v>
      </c>
      <c r="Q27" s="155">
        <v>0</v>
      </c>
    </row>
    <row r="28" spans="1:17" x14ac:dyDescent="0.25">
      <c r="A28" s="152" t="s">
        <v>123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0</v>
      </c>
      <c r="C30" s="153">
        <v>0</v>
      </c>
      <c r="D30" s="153">
        <v>0</v>
      </c>
      <c r="E30" s="153">
        <v>0</v>
      </c>
      <c r="F30" s="153">
        <v>0</v>
      </c>
      <c r="G30" s="153">
        <v>0</v>
      </c>
      <c r="H30" s="153">
        <v>0</v>
      </c>
      <c r="I30" s="153">
        <v>0</v>
      </c>
      <c r="J30" s="153">
        <v>0</v>
      </c>
      <c r="K30" s="153">
        <v>0</v>
      </c>
      <c r="L30" s="153">
        <v>0</v>
      </c>
      <c r="M30" s="153">
        <v>0</v>
      </c>
      <c r="N30" s="153">
        <v>0</v>
      </c>
      <c r="O30" s="153">
        <v>0</v>
      </c>
      <c r="P30" s="153">
        <v>0</v>
      </c>
      <c r="Q30" s="153">
        <v>0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0</v>
      </c>
      <c r="C32" s="153">
        <v>0</v>
      </c>
      <c r="D32" s="153">
        <v>0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53">
        <v>0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0</v>
      </c>
      <c r="C34" s="155">
        <v>0</v>
      </c>
      <c r="D34" s="155">
        <v>0</v>
      </c>
      <c r="E34" s="155">
        <v>0</v>
      </c>
      <c r="F34" s="155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155">
        <v>0</v>
      </c>
      <c r="Q34" s="155">
        <v>0</v>
      </c>
    </row>
    <row r="35" spans="1:17" x14ac:dyDescent="0.25">
      <c r="A35" s="152" t="s">
        <v>121</v>
      </c>
      <c r="B35" s="151">
        <v>0</v>
      </c>
      <c r="C35" s="151">
        <v>0</v>
      </c>
      <c r="D35" s="151">
        <v>0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0</v>
      </c>
      <c r="C37" s="153">
        <v>0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</row>
    <row r="38" spans="1:17" x14ac:dyDescent="0.25">
      <c r="A38" s="154" t="s">
        <v>26</v>
      </c>
      <c r="B38" s="153">
        <v>0</v>
      </c>
      <c r="C38" s="153">
        <v>0</v>
      </c>
      <c r="D38" s="153">
        <v>0</v>
      </c>
      <c r="E38" s="153">
        <v>0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0</v>
      </c>
      <c r="M38" s="153">
        <v>0</v>
      </c>
      <c r="N38" s="153">
        <v>0</v>
      </c>
      <c r="O38" s="153">
        <v>0</v>
      </c>
      <c r="P38" s="153">
        <v>0</v>
      </c>
      <c r="Q38" s="153">
        <v>0</v>
      </c>
    </row>
    <row r="39" spans="1:17" x14ac:dyDescent="0.25">
      <c r="A39" s="152" t="s">
        <v>120</v>
      </c>
      <c r="B39" s="151">
        <v>0</v>
      </c>
      <c r="C39" s="151">
        <v>0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</row>
    <row r="40" spans="1:17" x14ac:dyDescent="0.25">
      <c r="A40" s="150" t="s">
        <v>33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2" t="s">
        <v>119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77" t="s">
        <v>98</v>
      </c>
      <c r="B51" s="176">
        <v>0</v>
      </c>
      <c r="C51" s="176">
        <v>0</v>
      </c>
      <c r="D51" s="176">
        <v>0</v>
      </c>
      <c r="E51" s="176">
        <v>0</v>
      </c>
      <c r="F51" s="176">
        <v>0</v>
      </c>
      <c r="G51" s="176">
        <v>0</v>
      </c>
      <c r="H51" s="176">
        <v>0</v>
      </c>
      <c r="I51" s="176">
        <v>0</v>
      </c>
      <c r="J51" s="176">
        <v>0</v>
      </c>
      <c r="K51" s="176">
        <v>0</v>
      </c>
      <c r="L51" s="176">
        <v>0</v>
      </c>
      <c r="M51" s="176">
        <v>0</v>
      </c>
      <c r="N51" s="176">
        <v>0</v>
      </c>
      <c r="O51" s="176">
        <v>0</v>
      </c>
      <c r="P51" s="176">
        <v>0</v>
      </c>
      <c r="Q51" s="176">
        <v>0</v>
      </c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1131.3515267802218</v>
      </c>
      <c r="C53" s="96">
        <v>1276.6008910128824</v>
      </c>
      <c r="D53" s="96">
        <v>1415.2502196823707</v>
      </c>
      <c r="E53" s="96">
        <v>1392.5710579976806</v>
      </c>
      <c r="F53" s="96">
        <v>1326.6549639700424</v>
      </c>
      <c r="G53" s="96">
        <v>1299.468569394146</v>
      </c>
      <c r="H53" s="96">
        <v>1269.3994139298381</v>
      </c>
      <c r="I53" s="96">
        <v>1360.2957139772072</v>
      </c>
      <c r="J53" s="96">
        <v>1196.2139846818059</v>
      </c>
      <c r="K53" s="96">
        <v>729.94342234838405</v>
      </c>
      <c r="L53" s="96">
        <v>933.46746412644347</v>
      </c>
      <c r="M53" s="96">
        <v>1115.6353936958299</v>
      </c>
      <c r="N53" s="96">
        <v>1127.6731977847739</v>
      </c>
      <c r="O53" s="96">
        <v>1024.1255757505776</v>
      </c>
      <c r="P53" s="96">
        <v>1038.5398857561859</v>
      </c>
      <c r="Q53" s="96">
        <v>965.03397838898252</v>
      </c>
    </row>
    <row r="54" spans="1:17" x14ac:dyDescent="0.25">
      <c r="A54" s="132" t="s">
        <v>83</v>
      </c>
      <c r="B54" s="160">
        <v>0</v>
      </c>
      <c r="C54" s="160">
        <v>0</v>
      </c>
      <c r="D54" s="160">
        <v>0</v>
      </c>
      <c r="E54" s="160">
        <v>0</v>
      </c>
      <c r="F54" s="160">
        <v>0</v>
      </c>
      <c r="G54" s="160">
        <v>0</v>
      </c>
      <c r="H54" s="160">
        <v>0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0</v>
      </c>
      <c r="P54" s="160">
        <v>0</v>
      </c>
      <c r="Q54" s="160">
        <v>0</v>
      </c>
    </row>
    <row r="55" spans="1:17" x14ac:dyDescent="0.25">
      <c r="A55" s="76" t="s">
        <v>82</v>
      </c>
      <c r="B55" s="159">
        <v>0</v>
      </c>
      <c r="C55" s="159">
        <v>0</v>
      </c>
      <c r="D55" s="159">
        <v>0</v>
      </c>
      <c r="E55" s="159">
        <v>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>
        <v>0</v>
      </c>
      <c r="Q55" s="159">
        <v>0</v>
      </c>
    </row>
    <row r="56" spans="1:17" x14ac:dyDescent="0.25">
      <c r="A56" s="76" t="s">
        <v>81</v>
      </c>
      <c r="B56" s="159">
        <v>0</v>
      </c>
      <c r="C56" s="159">
        <v>0</v>
      </c>
      <c r="D56" s="159">
        <v>0</v>
      </c>
      <c r="E56" s="159">
        <v>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>
        <v>0</v>
      </c>
      <c r="Q56" s="159">
        <v>0</v>
      </c>
    </row>
    <row r="57" spans="1:17" x14ac:dyDescent="0.25">
      <c r="A57" s="76" t="s">
        <v>80</v>
      </c>
      <c r="B57" s="159">
        <v>0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0</v>
      </c>
    </row>
    <row r="58" spans="1:17" x14ac:dyDescent="0.25">
      <c r="A58" s="129" t="s">
        <v>79</v>
      </c>
      <c r="B58" s="158">
        <v>0.49449530609058884</v>
      </c>
      <c r="C58" s="158">
        <v>0.54634693878428042</v>
      </c>
      <c r="D58" s="158">
        <v>0.62451028107515982</v>
      </c>
      <c r="E58" s="158">
        <v>0.64002251318108805</v>
      </c>
      <c r="F58" s="158">
        <v>0.56942641803000837</v>
      </c>
      <c r="G58" s="158">
        <v>0.56635079934477328</v>
      </c>
      <c r="H58" s="158">
        <v>0.58479856945538078</v>
      </c>
      <c r="I58" s="158">
        <v>0.65730366388832662</v>
      </c>
      <c r="J58" s="158">
        <v>0.58093109877215443</v>
      </c>
      <c r="K58" s="158">
        <v>0.48623464899558366</v>
      </c>
      <c r="L58" s="158">
        <v>0.45703694629429259</v>
      </c>
      <c r="M58" s="158">
        <v>0.25074304949571974</v>
      </c>
      <c r="N58" s="158">
        <v>0.40311981981838152</v>
      </c>
      <c r="O58" s="158">
        <v>0.36330336566432386</v>
      </c>
      <c r="P58" s="158">
        <v>0.34764798826067111</v>
      </c>
      <c r="Q58" s="158">
        <v>0.23416817365849329</v>
      </c>
    </row>
    <row r="59" spans="1:17" x14ac:dyDescent="0.25">
      <c r="A59" s="92" t="s">
        <v>125</v>
      </c>
      <c r="B59" s="91">
        <v>0.23154566939218091</v>
      </c>
      <c r="C59" s="91">
        <v>0.25582501209425074</v>
      </c>
      <c r="D59" s="91">
        <v>0.29242471929016961</v>
      </c>
      <c r="E59" s="91">
        <v>0.29968826683550476</v>
      </c>
      <c r="F59" s="91">
        <v>0.26663189621499916</v>
      </c>
      <c r="G59" s="91">
        <v>0.26519174869793177</v>
      </c>
      <c r="H59" s="91">
        <v>0.27382985147958117</v>
      </c>
      <c r="I59" s="91">
        <v>0.30778010422827806</v>
      </c>
      <c r="J59" s="91">
        <v>0.27201892207909412</v>
      </c>
      <c r="K59" s="91">
        <v>0.22767764606996999</v>
      </c>
      <c r="L59" s="91">
        <v>0.2140059255633939</v>
      </c>
      <c r="M59" s="91">
        <v>0</v>
      </c>
      <c r="N59" s="91">
        <v>0.18875942273960233</v>
      </c>
      <c r="O59" s="91">
        <v>0.17011550960964547</v>
      </c>
      <c r="P59" s="91">
        <v>0.16278493478746117</v>
      </c>
      <c r="Q59" s="91">
        <v>0.10964841496426131</v>
      </c>
    </row>
    <row r="60" spans="1:17" x14ac:dyDescent="0.25">
      <c r="A60" s="92" t="s">
        <v>26</v>
      </c>
      <c r="B60" s="91">
        <v>0.26294963669840793</v>
      </c>
      <c r="C60" s="91">
        <v>0.29052192669002969</v>
      </c>
      <c r="D60" s="91">
        <v>0.33208556178499021</v>
      </c>
      <c r="E60" s="91">
        <v>0.34033424634558329</v>
      </c>
      <c r="F60" s="91">
        <v>0.30279452181500915</v>
      </c>
      <c r="G60" s="91">
        <v>0.30115905064684151</v>
      </c>
      <c r="H60" s="91">
        <v>0.31096871797579961</v>
      </c>
      <c r="I60" s="91">
        <v>0.34952355966004856</v>
      </c>
      <c r="J60" s="91">
        <v>0.30891217669306031</v>
      </c>
      <c r="K60" s="91">
        <v>0.25855700292561368</v>
      </c>
      <c r="L60" s="91">
        <v>0.24303102073089872</v>
      </c>
      <c r="M60" s="91">
        <v>0.25074304949571974</v>
      </c>
      <c r="N60" s="91">
        <v>0.21436039707877919</v>
      </c>
      <c r="O60" s="91">
        <v>0.19318785605467836</v>
      </c>
      <c r="P60" s="91">
        <v>0.18486305347320997</v>
      </c>
      <c r="Q60" s="91">
        <v>0.124519758694232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</v>
      </c>
      <c r="C62" s="157">
        <v>0</v>
      </c>
      <c r="D62" s="157">
        <v>0</v>
      </c>
      <c r="E62" s="157">
        <v>0</v>
      </c>
      <c r="F62" s="157">
        <v>0</v>
      </c>
      <c r="G62" s="157">
        <v>0</v>
      </c>
      <c r="H62" s="157">
        <v>0</v>
      </c>
      <c r="I62" s="157">
        <v>0</v>
      </c>
      <c r="J62" s="157">
        <v>0</v>
      </c>
      <c r="K62" s="157">
        <v>0</v>
      </c>
      <c r="L62" s="157">
        <v>0</v>
      </c>
      <c r="M62" s="157">
        <v>0</v>
      </c>
      <c r="N62" s="157">
        <v>0</v>
      </c>
      <c r="O62" s="157">
        <v>0</v>
      </c>
      <c r="P62" s="157">
        <v>0</v>
      </c>
      <c r="Q62" s="157">
        <v>0</v>
      </c>
    </row>
    <row r="63" spans="1:17" x14ac:dyDescent="0.25">
      <c r="A63" s="156" t="s">
        <v>115</v>
      </c>
      <c r="B63" s="155">
        <v>120.7656309076894</v>
      </c>
      <c r="C63" s="155">
        <v>127.94391453548253</v>
      </c>
      <c r="D63" s="155">
        <v>114.737182846107</v>
      </c>
      <c r="E63" s="155">
        <v>106.04691953069727</v>
      </c>
      <c r="F63" s="155">
        <v>92.173996958625011</v>
      </c>
      <c r="G63" s="155">
        <v>65.330464814067895</v>
      </c>
      <c r="H63" s="155">
        <v>60.512358000321512</v>
      </c>
      <c r="I63" s="155">
        <v>69.843092939988381</v>
      </c>
      <c r="J63" s="155">
        <v>73.601796991088975</v>
      </c>
      <c r="K63" s="155">
        <v>62.069247108369296</v>
      </c>
      <c r="L63" s="155">
        <v>63.686356489859072</v>
      </c>
      <c r="M63" s="155">
        <v>53.883584865067618</v>
      </c>
      <c r="N63" s="155">
        <v>74.875616407104033</v>
      </c>
      <c r="O63" s="155">
        <v>79.076973364137118</v>
      </c>
      <c r="P63" s="155">
        <v>68.481699721945986</v>
      </c>
      <c r="Q63" s="155">
        <v>13.688749438124308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55.720981917178101</v>
      </c>
      <c r="C65" s="153">
        <v>58.890081506975321</v>
      </c>
      <c r="D65" s="153">
        <v>61.876538172432262</v>
      </c>
      <c r="E65" s="153">
        <v>52.49968384240767</v>
      </c>
      <c r="F65" s="153">
        <v>40.184819565767611</v>
      </c>
      <c r="G65" s="153">
        <v>12.382638785026007</v>
      </c>
      <c r="H65" s="153">
        <v>15.552790198416139</v>
      </c>
      <c r="I65" s="153">
        <v>15.555609505800389</v>
      </c>
      <c r="J65" s="153">
        <v>12.311850534264302</v>
      </c>
      <c r="K65" s="153">
        <v>9.399668035751727</v>
      </c>
      <c r="L65" s="153">
        <v>9.2879976029195888</v>
      </c>
      <c r="M65" s="153">
        <v>3.0960348472790109</v>
      </c>
      <c r="N65" s="153">
        <v>46.446318622702982</v>
      </c>
      <c r="O65" s="153">
        <v>37.15099060091751</v>
      </c>
      <c r="P65" s="153">
        <v>43.345023343662348</v>
      </c>
      <c r="Q65" s="153">
        <v>12.380224526711777</v>
      </c>
    </row>
    <row r="66" spans="1:17" x14ac:dyDescent="0.25">
      <c r="A66" s="84" t="s">
        <v>26</v>
      </c>
      <c r="B66" s="153">
        <v>65.044648990511291</v>
      </c>
      <c r="C66" s="153">
        <v>69.053833028507213</v>
      </c>
      <c r="D66" s="153">
        <v>52.860644673674749</v>
      </c>
      <c r="E66" s="153">
        <v>53.547235688289589</v>
      </c>
      <c r="F66" s="153">
        <v>51.9891773928574</v>
      </c>
      <c r="G66" s="153">
        <v>52.947826029041885</v>
      </c>
      <c r="H66" s="153">
        <v>44.959567801905372</v>
      </c>
      <c r="I66" s="153">
        <v>54.28748343418799</v>
      </c>
      <c r="J66" s="153">
        <v>61.28994645682468</v>
      </c>
      <c r="K66" s="153">
        <v>52.669579072617573</v>
      </c>
      <c r="L66" s="153">
        <v>54.398358886939484</v>
      </c>
      <c r="M66" s="153">
        <v>50.787550017788604</v>
      </c>
      <c r="N66" s="153">
        <v>28.429297784401051</v>
      </c>
      <c r="O66" s="153">
        <v>41.925982763219608</v>
      </c>
      <c r="P66" s="153">
        <v>25.136676378283642</v>
      </c>
      <c r="Q66" s="153">
        <v>1.3085249114125312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</v>
      </c>
      <c r="C68" s="153">
        <v>0</v>
      </c>
      <c r="D68" s="153">
        <v>0</v>
      </c>
      <c r="E68" s="153">
        <v>0</v>
      </c>
      <c r="F68" s="153">
        <v>0</v>
      </c>
      <c r="G68" s="153">
        <v>0</v>
      </c>
      <c r="H68" s="153">
        <v>0</v>
      </c>
      <c r="I68" s="153">
        <v>0</v>
      </c>
      <c r="J68" s="153">
        <v>0</v>
      </c>
      <c r="K68" s="153">
        <v>0</v>
      </c>
      <c r="L68" s="153">
        <v>0</v>
      </c>
      <c r="M68" s="153">
        <v>0</v>
      </c>
      <c r="N68" s="153">
        <v>0</v>
      </c>
      <c r="O68" s="153">
        <v>0</v>
      </c>
      <c r="P68" s="153">
        <v>0</v>
      </c>
      <c r="Q68" s="153">
        <v>0</v>
      </c>
    </row>
    <row r="69" spans="1:17" x14ac:dyDescent="0.25">
      <c r="A69" s="156" t="s">
        <v>114</v>
      </c>
      <c r="B69" s="155">
        <v>0</v>
      </c>
      <c r="C69" s="155">
        <v>0</v>
      </c>
      <c r="D69" s="155">
        <v>0</v>
      </c>
      <c r="E69" s="155">
        <v>0</v>
      </c>
      <c r="F69" s="155">
        <v>0</v>
      </c>
      <c r="G69" s="155">
        <v>0</v>
      </c>
      <c r="H69" s="155">
        <v>0</v>
      </c>
      <c r="I69" s="155">
        <v>0</v>
      </c>
      <c r="J69" s="155">
        <v>0</v>
      </c>
      <c r="K69" s="155">
        <v>0</v>
      </c>
      <c r="L69" s="155">
        <v>0</v>
      </c>
      <c r="M69" s="155">
        <v>0</v>
      </c>
      <c r="N69" s="155">
        <v>0</v>
      </c>
      <c r="O69" s="155">
        <v>0</v>
      </c>
      <c r="P69" s="155">
        <v>0</v>
      </c>
      <c r="Q69" s="155">
        <v>0</v>
      </c>
    </row>
    <row r="70" spans="1:17" x14ac:dyDescent="0.25">
      <c r="A70" s="156" t="s">
        <v>113</v>
      </c>
      <c r="B70" s="155">
        <v>108.76962256843169</v>
      </c>
      <c r="C70" s="155">
        <v>118.69331199889649</v>
      </c>
      <c r="D70" s="155">
        <v>133.07803501559292</v>
      </c>
      <c r="E70" s="155">
        <v>126.55432553755092</v>
      </c>
      <c r="F70" s="155">
        <v>85.59002950121463</v>
      </c>
      <c r="G70" s="155">
        <v>75.261970439635576</v>
      </c>
      <c r="H70" s="155">
        <v>77.637392396965893</v>
      </c>
      <c r="I70" s="155">
        <v>87.128096190946863</v>
      </c>
      <c r="J70" s="155">
        <v>77.145204664028611</v>
      </c>
      <c r="K70" s="155">
        <v>64.754743910932547</v>
      </c>
      <c r="L70" s="155">
        <v>60.969439548173405</v>
      </c>
      <c r="M70" s="155">
        <v>61.79313287249704</v>
      </c>
      <c r="N70" s="155">
        <v>81.305442479037254</v>
      </c>
      <c r="O70" s="155">
        <v>76.096273511882401</v>
      </c>
      <c r="P70" s="155">
        <v>74.486874107314748</v>
      </c>
      <c r="Q70" s="155">
        <v>42.742366917183595</v>
      </c>
    </row>
    <row r="71" spans="1:17" x14ac:dyDescent="0.25">
      <c r="A71" s="152" t="s">
        <v>123</v>
      </c>
      <c r="B71" s="151">
        <v>108.76962256843169</v>
      </c>
      <c r="C71" s="151">
        <v>118.69331199889649</v>
      </c>
      <c r="D71" s="151">
        <v>133.07803501559292</v>
      </c>
      <c r="E71" s="151">
        <v>126.55432553755092</v>
      </c>
      <c r="F71" s="151">
        <v>85.59002950121463</v>
      </c>
      <c r="G71" s="151">
        <v>75.261970439635576</v>
      </c>
      <c r="H71" s="151">
        <v>77.637392396965893</v>
      </c>
      <c r="I71" s="151">
        <v>87.128096190946863</v>
      </c>
      <c r="J71" s="151">
        <v>77.145204664028611</v>
      </c>
      <c r="K71" s="151">
        <v>64.754743910932547</v>
      </c>
      <c r="L71" s="151">
        <v>60.969439548173405</v>
      </c>
      <c r="M71" s="151">
        <v>61.79313287249704</v>
      </c>
      <c r="N71" s="151">
        <v>81.305442479037254</v>
      </c>
      <c r="O71" s="151">
        <v>76.096273511882401</v>
      </c>
      <c r="P71" s="151">
        <v>74.486874107314748</v>
      </c>
      <c r="Q71" s="151">
        <v>42.742366917183595</v>
      </c>
    </row>
    <row r="72" spans="1:17" x14ac:dyDescent="0.25">
      <c r="A72" s="154" t="s">
        <v>30</v>
      </c>
      <c r="B72" s="153">
        <v>40.556448959282086</v>
      </c>
      <c r="C72" s="153">
        <v>40.490818319199128</v>
      </c>
      <c r="D72" s="153">
        <v>36.114040105695288</v>
      </c>
      <c r="E72" s="153">
        <v>39.950311157741595</v>
      </c>
      <c r="F72" s="153">
        <v>21.721372591776678</v>
      </c>
      <c r="G72" s="153">
        <v>0</v>
      </c>
      <c r="H72" s="153">
        <v>0</v>
      </c>
      <c r="I72" s="153">
        <v>0</v>
      </c>
      <c r="J72" s="153">
        <v>0</v>
      </c>
      <c r="K72" s="153">
        <v>0</v>
      </c>
      <c r="L72" s="153">
        <v>0</v>
      </c>
      <c r="M72" s="153">
        <v>0</v>
      </c>
      <c r="N72" s="153">
        <v>9.9938065024842384</v>
      </c>
      <c r="O72" s="153">
        <v>16.947352599517799</v>
      </c>
      <c r="P72" s="153">
        <v>16.709692745362794</v>
      </c>
      <c r="Q72" s="153">
        <v>17.076502962141724</v>
      </c>
    </row>
    <row r="73" spans="1:17" x14ac:dyDescent="0.25">
      <c r="A73" s="154" t="s">
        <v>125</v>
      </c>
      <c r="B73" s="153">
        <v>28.711729043709081</v>
      </c>
      <c r="C73" s="153">
        <v>28.572439948488555</v>
      </c>
      <c r="D73" s="153">
        <v>32.793981237137039</v>
      </c>
      <c r="E73" s="153">
        <v>36.908833990285274</v>
      </c>
      <c r="F73" s="153">
        <v>1.9103340258043511</v>
      </c>
      <c r="G73" s="153">
        <v>1.9404635800655843</v>
      </c>
      <c r="H73" s="153">
        <v>1.8622867225551223</v>
      </c>
      <c r="I73" s="153">
        <v>1.8423048384469267</v>
      </c>
      <c r="J73" s="153">
        <v>1.8894643965909574</v>
      </c>
      <c r="K73" s="153">
        <v>1.924901425248333</v>
      </c>
      <c r="L73" s="153">
        <v>2.0009351062497611</v>
      </c>
      <c r="M73" s="153">
        <v>0</v>
      </c>
      <c r="N73" s="153">
        <v>8.5309076023544144</v>
      </c>
      <c r="O73" s="153">
        <v>13.023502634394267</v>
      </c>
      <c r="P73" s="153">
        <v>21.031764363176052</v>
      </c>
      <c r="Q73" s="153">
        <v>7.8789904846907888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39.501444565440529</v>
      </c>
      <c r="C75" s="153">
        <v>49.630053731208804</v>
      </c>
      <c r="D75" s="153">
        <v>64.170013672760589</v>
      </c>
      <c r="E75" s="153">
        <v>49.695180389524054</v>
      </c>
      <c r="F75" s="153">
        <v>61.958322883633599</v>
      </c>
      <c r="G75" s="153">
        <v>73.321506859569993</v>
      </c>
      <c r="H75" s="153">
        <v>75.775105674410767</v>
      </c>
      <c r="I75" s="153">
        <v>85.285791352499942</v>
      </c>
      <c r="J75" s="153">
        <v>75.255740267437659</v>
      </c>
      <c r="K75" s="153">
        <v>62.82984248568421</v>
      </c>
      <c r="L75" s="153">
        <v>58.968504441923642</v>
      </c>
      <c r="M75" s="153">
        <v>61.79313287249704</v>
      </c>
      <c r="N75" s="153">
        <v>62.78072837419861</v>
      </c>
      <c r="O75" s="153">
        <v>46.125418277970326</v>
      </c>
      <c r="P75" s="153">
        <v>36.745416998775909</v>
      </c>
      <c r="Q75" s="153">
        <v>17.786873470351082</v>
      </c>
    </row>
    <row r="76" spans="1:17" x14ac:dyDescent="0.25">
      <c r="A76" s="152" t="s">
        <v>122</v>
      </c>
      <c r="B76" s="151">
        <v>0</v>
      </c>
      <c r="C76" s="151">
        <v>0</v>
      </c>
      <c r="D76" s="151">
        <v>0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</row>
    <row r="77" spans="1:17" x14ac:dyDescent="0.25">
      <c r="A77" s="156" t="s">
        <v>112</v>
      </c>
      <c r="B77" s="155">
        <v>54.959874638958837</v>
      </c>
      <c r="C77" s="155">
        <v>60.192842519860349</v>
      </c>
      <c r="D77" s="155">
        <v>68.425139659549615</v>
      </c>
      <c r="E77" s="155">
        <v>70.177592668133343</v>
      </c>
      <c r="F77" s="155">
        <v>51.151294458961608</v>
      </c>
      <c r="G77" s="155">
        <v>38.600730338134959</v>
      </c>
      <c r="H77" s="155">
        <v>39.82967010592283</v>
      </c>
      <c r="I77" s="155">
        <v>44.704289565552756</v>
      </c>
      <c r="J77" s="155">
        <v>39.566196070555378</v>
      </c>
      <c r="K77" s="155">
        <v>33.198291041913961</v>
      </c>
      <c r="L77" s="155">
        <v>31.247585692531082</v>
      </c>
      <c r="M77" s="155">
        <v>31.740029602673459</v>
      </c>
      <c r="N77" s="155">
        <v>42.150958329221723</v>
      </c>
      <c r="O77" s="155">
        <v>53.62020932815679</v>
      </c>
      <c r="P77" s="155">
        <v>59.255286008782576</v>
      </c>
      <c r="Q77" s="155">
        <v>32.446806857679746</v>
      </c>
    </row>
    <row r="78" spans="1:17" x14ac:dyDescent="0.25">
      <c r="A78" s="152" t="s">
        <v>121</v>
      </c>
      <c r="B78" s="151">
        <v>37.424813726523034</v>
      </c>
      <c r="C78" s="151">
        <v>40.95324821729244</v>
      </c>
      <c r="D78" s="151">
        <v>46.389624890297867</v>
      </c>
      <c r="E78" s="151">
        <v>47.326656090407454</v>
      </c>
      <c r="F78" s="151">
        <v>32.082844693028484</v>
      </c>
      <c r="G78" s="151">
        <v>20.050512795169634</v>
      </c>
      <c r="H78" s="151">
        <v>20.675222881129372</v>
      </c>
      <c r="I78" s="151">
        <v>23.188715489532754</v>
      </c>
      <c r="J78" s="151">
        <v>20.546728608710772</v>
      </c>
      <c r="K78" s="151">
        <v>17.265936600237531</v>
      </c>
      <c r="L78" s="151">
        <v>16.267461310853236</v>
      </c>
      <c r="M78" s="151">
        <v>16.372216075990167</v>
      </c>
      <c r="N78" s="151">
        <v>28.545628574043686</v>
      </c>
      <c r="O78" s="151">
        <v>16.179182424311332</v>
      </c>
      <c r="P78" s="151">
        <v>3.0919205272716606</v>
      </c>
      <c r="Q78" s="151">
        <v>7.4933125193267704</v>
      </c>
    </row>
    <row r="79" spans="1:17" x14ac:dyDescent="0.25">
      <c r="A79" s="154" t="s">
        <v>30</v>
      </c>
      <c r="B79" s="153">
        <v>13.049007091029573</v>
      </c>
      <c r="C79" s="153">
        <v>13.033030877100453</v>
      </c>
      <c r="D79" s="153">
        <v>11.625504836865728</v>
      </c>
      <c r="E79" s="153">
        <v>12.852386273897327</v>
      </c>
      <c r="F79" s="153">
        <v>7.0074964063508087</v>
      </c>
      <c r="G79" s="153">
        <v>0</v>
      </c>
      <c r="H79" s="153">
        <v>0</v>
      </c>
      <c r="I79" s="153">
        <v>0</v>
      </c>
      <c r="J79" s="153">
        <v>0</v>
      </c>
      <c r="K79" s="153">
        <v>0</v>
      </c>
      <c r="L79" s="153">
        <v>0</v>
      </c>
      <c r="M79" s="153">
        <v>0</v>
      </c>
      <c r="N79" s="153">
        <v>3.2246283949129109</v>
      </c>
      <c r="O79" s="153">
        <v>3.3712432030393997</v>
      </c>
      <c r="P79" s="153">
        <v>0.70605481835325934</v>
      </c>
      <c r="Q79" s="153">
        <v>3.2366233411490879</v>
      </c>
    </row>
    <row r="80" spans="1:17" x14ac:dyDescent="0.25">
      <c r="A80" s="154" t="s">
        <v>125</v>
      </c>
      <c r="B80" s="153">
        <v>9.237977325461376</v>
      </c>
      <c r="C80" s="153">
        <v>9.196788495286583</v>
      </c>
      <c r="D80" s="153">
        <v>10.556741543638502</v>
      </c>
      <c r="E80" s="153">
        <v>11.87391481105835</v>
      </c>
      <c r="F80" s="153">
        <v>0.616289728662065</v>
      </c>
      <c r="G80" s="153">
        <v>0.62713173130219324</v>
      </c>
      <c r="H80" s="153">
        <v>0.60186603029333896</v>
      </c>
      <c r="I80" s="153">
        <v>0.59542107365897257</v>
      </c>
      <c r="J80" s="153">
        <v>0.61065857786765265</v>
      </c>
      <c r="K80" s="153">
        <v>0.62209391879088527</v>
      </c>
      <c r="L80" s="153">
        <v>0.64666004541574273</v>
      </c>
      <c r="M80" s="153">
        <v>0</v>
      </c>
      <c r="N80" s="153">
        <v>2.7526055144345993</v>
      </c>
      <c r="O80" s="153">
        <v>2.5906934123278123</v>
      </c>
      <c r="P80" s="153">
        <v>0.88868052772614947</v>
      </c>
      <c r="Q80" s="153">
        <v>1.4933575430506885</v>
      </c>
    </row>
    <row r="81" spans="1:17" x14ac:dyDescent="0.25">
      <c r="A81" s="154" t="s">
        <v>26</v>
      </c>
      <c r="B81" s="153">
        <v>15.137829310032084</v>
      </c>
      <c r="C81" s="153">
        <v>18.72342884490541</v>
      </c>
      <c r="D81" s="153">
        <v>24.207378509793639</v>
      </c>
      <c r="E81" s="153">
        <v>22.600355005451775</v>
      </c>
      <c r="F81" s="153">
        <v>24.459058558015609</v>
      </c>
      <c r="G81" s="153">
        <v>19.423381063867442</v>
      </c>
      <c r="H81" s="153">
        <v>20.073356850836031</v>
      </c>
      <c r="I81" s="153">
        <v>22.593294415873782</v>
      </c>
      <c r="J81" s="153">
        <v>19.936070030843119</v>
      </c>
      <c r="K81" s="153">
        <v>16.643842681446646</v>
      </c>
      <c r="L81" s="153">
        <v>15.620801265437493</v>
      </c>
      <c r="M81" s="153">
        <v>16.372216075990167</v>
      </c>
      <c r="N81" s="153">
        <v>22.568394664696175</v>
      </c>
      <c r="O81" s="153">
        <v>10.217245808944121</v>
      </c>
      <c r="P81" s="153">
        <v>1.4971851811922519</v>
      </c>
      <c r="Q81" s="153">
        <v>2.7633316351269945</v>
      </c>
    </row>
    <row r="82" spans="1:17" x14ac:dyDescent="0.25">
      <c r="A82" s="152" t="s">
        <v>120</v>
      </c>
      <c r="B82" s="151">
        <v>17.535060912435803</v>
      </c>
      <c r="C82" s="151">
        <v>19.239594302567909</v>
      </c>
      <c r="D82" s="151">
        <v>22.035514769251755</v>
      </c>
      <c r="E82" s="151">
        <v>22.850936577725889</v>
      </c>
      <c r="F82" s="151">
        <v>19.068449765933124</v>
      </c>
      <c r="G82" s="151">
        <v>18.550217542965324</v>
      </c>
      <c r="H82" s="151">
        <v>19.154447224793458</v>
      </c>
      <c r="I82" s="151">
        <v>21.515574076020005</v>
      </c>
      <c r="J82" s="151">
        <v>19.019467461844609</v>
      </c>
      <c r="K82" s="151">
        <v>15.932354441676427</v>
      </c>
      <c r="L82" s="151">
        <v>14.980124381677845</v>
      </c>
      <c r="M82" s="151">
        <v>15.367813526683291</v>
      </c>
      <c r="N82" s="151">
        <v>13.60532975517804</v>
      </c>
      <c r="O82" s="151">
        <v>37.441026903845454</v>
      </c>
      <c r="P82" s="151">
        <v>56.163365481510915</v>
      </c>
      <c r="Q82" s="151">
        <v>24.953494338352975</v>
      </c>
    </row>
    <row r="83" spans="1:17" x14ac:dyDescent="0.25">
      <c r="A83" s="150" t="s">
        <v>33</v>
      </c>
      <c r="B83" s="87">
        <v>0</v>
      </c>
      <c r="C83" s="87">
        <v>0</v>
      </c>
      <c r="D83" s="87">
        <v>0</v>
      </c>
      <c r="E83" s="87">
        <v>0</v>
      </c>
      <c r="F83" s="87">
        <v>0</v>
      </c>
      <c r="G83" s="87">
        <v>0</v>
      </c>
      <c r="H83" s="87">
        <v>0</v>
      </c>
      <c r="I83" s="87">
        <v>0</v>
      </c>
      <c r="J83" s="87">
        <v>0</v>
      </c>
      <c r="K83" s="87">
        <v>0</v>
      </c>
      <c r="L83" s="87">
        <v>0</v>
      </c>
      <c r="M83" s="87">
        <v>0</v>
      </c>
      <c r="N83" s="87">
        <v>0</v>
      </c>
      <c r="O83" s="87">
        <v>0</v>
      </c>
      <c r="P83" s="87">
        <v>0</v>
      </c>
      <c r="Q83" s="87">
        <v>0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4.4394230450122523</v>
      </c>
      <c r="C85" s="87">
        <v>4.4920034336123376</v>
      </c>
      <c r="D85" s="87">
        <v>4.5157876640747121</v>
      </c>
      <c r="E85" s="87">
        <v>5.2904827565891388</v>
      </c>
      <c r="F85" s="87">
        <v>3.2180593257044805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1.2967741680543188</v>
      </c>
      <c r="O85" s="87">
        <v>0</v>
      </c>
      <c r="P85" s="87">
        <v>0</v>
      </c>
      <c r="Q85" s="87">
        <v>0</v>
      </c>
    </row>
    <row r="86" spans="1:17" x14ac:dyDescent="0.25">
      <c r="A86" s="150" t="s">
        <v>125</v>
      </c>
      <c r="B86" s="87">
        <v>3.1620424985905986</v>
      </c>
      <c r="C86" s="87">
        <v>3.1912628342669147</v>
      </c>
      <c r="D86" s="87">
        <v>4.1283004967750569</v>
      </c>
      <c r="E86" s="87">
        <v>4.9177371534239338</v>
      </c>
      <c r="F86" s="87">
        <v>0.31288605187826746</v>
      </c>
      <c r="G86" s="87">
        <v>0.35308738498064685</v>
      </c>
      <c r="H86" s="87">
        <v>0.36456029242152782</v>
      </c>
      <c r="I86" s="87">
        <v>0.35744019486190248</v>
      </c>
      <c r="J86" s="87">
        <v>0.33043202439908304</v>
      </c>
      <c r="K86" s="87">
        <v>0.3270322535664974</v>
      </c>
      <c r="L86" s="87">
        <v>0.32452414819844577</v>
      </c>
      <c r="M86" s="87">
        <v>0</v>
      </c>
      <c r="N86" s="87">
        <v>1.1254696031425819</v>
      </c>
      <c r="O86" s="87">
        <v>0</v>
      </c>
      <c r="P86" s="87">
        <v>0</v>
      </c>
      <c r="Q86" s="87">
        <v>0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37.441026903845454</v>
      </c>
      <c r="P88" s="87">
        <v>56.163365481510915</v>
      </c>
      <c r="Q88" s="87">
        <v>24.953494338352975</v>
      </c>
    </row>
    <row r="89" spans="1:17" x14ac:dyDescent="0.25">
      <c r="A89" s="150" t="s">
        <v>26</v>
      </c>
      <c r="B89" s="87">
        <v>9.9335953688329539</v>
      </c>
      <c r="C89" s="87">
        <v>11.556328034688656</v>
      </c>
      <c r="D89" s="87">
        <v>13.391426608401988</v>
      </c>
      <c r="E89" s="87">
        <v>12.642716667712817</v>
      </c>
      <c r="F89" s="87">
        <v>15.537504388350378</v>
      </c>
      <c r="G89" s="87">
        <v>18.197130157984677</v>
      </c>
      <c r="H89" s="87">
        <v>18.789886932371932</v>
      </c>
      <c r="I89" s="87">
        <v>21.158133881158104</v>
      </c>
      <c r="J89" s="87">
        <v>18.689035437445526</v>
      </c>
      <c r="K89" s="87">
        <v>15.60532218810993</v>
      </c>
      <c r="L89" s="87">
        <v>14.655600233479399</v>
      </c>
      <c r="M89" s="87">
        <v>15.367813526683291</v>
      </c>
      <c r="N89" s="87">
        <v>11.18308598398114</v>
      </c>
      <c r="O89" s="87">
        <v>0</v>
      </c>
      <c r="P89" s="87">
        <v>0</v>
      </c>
      <c r="Q89" s="87">
        <v>0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52" t="s">
        <v>119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77" t="s">
        <v>98</v>
      </c>
      <c r="B94" s="176">
        <v>846.36190335905121</v>
      </c>
      <c r="C94" s="176">
        <v>969.22447501985869</v>
      </c>
      <c r="D94" s="176">
        <v>1098.3853518800461</v>
      </c>
      <c r="E94" s="176">
        <v>1089.1521977481179</v>
      </c>
      <c r="F94" s="176">
        <v>1097.1702166332111</v>
      </c>
      <c r="G94" s="176">
        <v>1119.7090530029629</v>
      </c>
      <c r="H94" s="176">
        <v>1090.8351948571726</v>
      </c>
      <c r="I94" s="176">
        <v>1157.9629316168309</v>
      </c>
      <c r="J94" s="176">
        <v>1005.3198558573608</v>
      </c>
      <c r="K94" s="176">
        <v>569.43490563817272</v>
      </c>
      <c r="L94" s="176">
        <v>777.1070454495856</v>
      </c>
      <c r="M94" s="176">
        <v>967.9679033060961</v>
      </c>
      <c r="N94" s="176">
        <v>928.93806074959264</v>
      </c>
      <c r="O94" s="176">
        <v>814.96881618073689</v>
      </c>
      <c r="P94" s="176">
        <v>835.96837792988185</v>
      </c>
      <c r="Q94" s="176">
        <v>875.92188700233635</v>
      </c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134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SUM(B$99:B$103,B$107:B$108,B$110:B$112,B$105,B$104,B113)</f>
        <v>0</v>
      </c>
      <c r="C98" s="77">
        <f t="shared" si="0"/>
        <v>0</v>
      </c>
      <c r="D98" s="77">
        <f t="shared" si="0"/>
        <v>0</v>
      </c>
      <c r="E98" s="77">
        <f t="shared" si="0"/>
        <v>0</v>
      </c>
      <c r="F98" s="77">
        <f t="shared" si="0"/>
        <v>0</v>
      </c>
      <c r="G98" s="77">
        <f t="shared" si="0"/>
        <v>0</v>
      </c>
      <c r="H98" s="77">
        <f t="shared" si="0"/>
        <v>0</v>
      </c>
      <c r="I98" s="77">
        <f t="shared" si="0"/>
        <v>0</v>
      </c>
      <c r="J98" s="77">
        <f t="shared" si="0"/>
        <v>0</v>
      </c>
      <c r="K98" s="77">
        <f t="shared" si="0"/>
        <v>0</v>
      </c>
      <c r="L98" s="77">
        <f t="shared" si="0"/>
        <v>0</v>
      </c>
      <c r="M98" s="77">
        <f t="shared" si="0"/>
        <v>0</v>
      </c>
      <c r="N98" s="77">
        <f t="shared" si="0"/>
        <v>0</v>
      </c>
      <c r="O98" s="77">
        <f t="shared" si="0"/>
        <v>0</v>
      </c>
      <c r="P98" s="77">
        <f t="shared" si="0"/>
        <v>0</v>
      </c>
      <c r="Q98" s="77">
        <f t="shared" si="0"/>
        <v>0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76" t="s">
        <v>79</v>
      </c>
      <c r="B103" s="145">
        <f t="shared" ref="B103:Q103" si="5">IF(B$10=0,0,B$10/B$5)</f>
        <v>0</v>
      </c>
      <c r="C103" s="145">
        <f t="shared" si="5"/>
        <v>0</v>
      </c>
      <c r="D103" s="145">
        <f t="shared" si="5"/>
        <v>0</v>
      </c>
      <c r="E103" s="145">
        <f t="shared" si="5"/>
        <v>0</v>
      </c>
      <c r="F103" s="145">
        <f t="shared" si="5"/>
        <v>0</v>
      </c>
      <c r="G103" s="145">
        <f t="shared" si="5"/>
        <v>0</v>
      </c>
      <c r="H103" s="145">
        <f t="shared" si="5"/>
        <v>0</v>
      </c>
      <c r="I103" s="145">
        <f t="shared" si="5"/>
        <v>0</v>
      </c>
      <c r="J103" s="145">
        <f t="shared" si="5"/>
        <v>0</v>
      </c>
      <c r="K103" s="145">
        <f t="shared" si="5"/>
        <v>0</v>
      </c>
      <c r="L103" s="145">
        <f t="shared" si="5"/>
        <v>0</v>
      </c>
      <c r="M103" s="145">
        <f t="shared" si="5"/>
        <v>0</v>
      </c>
      <c r="N103" s="145">
        <f t="shared" si="5"/>
        <v>0</v>
      </c>
      <c r="O103" s="145">
        <f t="shared" si="5"/>
        <v>0</v>
      </c>
      <c r="P103" s="145">
        <f t="shared" si="5"/>
        <v>0</v>
      </c>
      <c r="Q103" s="145">
        <f t="shared" si="5"/>
        <v>0</v>
      </c>
    </row>
    <row r="104" spans="1:17" x14ac:dyDescent="0.25">
      <c r="A104" s="175" t="s">
        <v>117</v>
      </c>
      <c r="B104" s="174">
        <f t="shared" ref="B104:Q104" si="6">IF(B$15=0,0,B$15/B$5)</f>
        <v>0</v>
      </c>
      <c r="C104" s="174">
        <f t="shared" si="6"/>
        <v>0</v>
      </c>
      <c r="D104" s="174">
        <f t="shared" si="6"/>
        <v>0</v>
      </c>
      <c r="E104" s="174">
        <f t="shared" si="6"/>
        <v>0</v>
      </c>
      <c r="F104" s="174">
        <f t="shared" si="6"/>
        <v>0</v>
      </c>
      <c r="G104" s="174">
        <f t="shared" si="6"/>
        <v>0</v>
      </c>
      <c r="H104" s="174">
        <f t="shared" si="6"/>
        <v>0</v>
      </c>
      <c r="I104" s="174">
        <f t="shared" si="6"/>
        <v>0</v>
      </c>
      <c r="J104" s="174">
        <f t="shared" si="6"/>
        <v>0</v>
      </c>
      <c r="K104" s="174">
        <f t="shared" si="6"/>
        <v>0</v>
      </c>
      <c r="L104" s="174">
        <f t="shared" si="6"/>
        <v>0</v>
      </c>
      <c r="M104" s="174">
        <f t="shared" si="6"/>
        <v>0</v>
      </c>
      <c r="N104" s="174">
        <f t="shared" si="6"/>
        <v>0</v>
      </c>
      <c r="O104" s="174">
        <f t="shared" si="6"/>
        <v>0</v>
      </c>
      <c r="P104" s="174">
        <f t="shared" si="6"/>
        <v>0</v>
      </c>
      <c r="Q104" s="174">
        <f t="shared" si="6"/>
        <v>0</v>
      </c>
    </row>
    <row r="105" spans="1:17" x14ac:dyDescent="0.25">
      <c r="A105" s="127" t="s">
        <v>116</v>
      </c>
      <c r="B105" s="143">
        <f t="shared" ref="B105:Q105" si="7">IF(B$21=0,0,B$21/B$5)</f>
        <v>0</v>
      </c>
      <c r="C105" s="143">
        <f t="shared" si="7"/>
        <v>0</v>
      </c>
      <c r="D105" s="143">
        <f t="shared" si="7"/>
        <v>0</v>
      </c>
      <c r="E105" s="143">
        <f t="shared" si="7"/>
        <v>0</v>
      </c>
      <c r="F105" s="143">
        <f t="shared" si="7"/>
        <v>0</v>
      </c>
      <c r="G105" s="143">
        <f t="shared" si="7"/>
        <v>0</v>
      </c>
      <c r="H105" s="143">
        <f t="shared" si="7"/>
        <v>0</v>
      </c>
      <c r="I105" s="143">
        <f t="shared" si="7"/>
        <v>0</v>
      </c>
      <c r="J105" s="143">
        <f t="shared" si="7"/>
        <v>0</v>
      </c>
      <c r="K105" s="143">
        <f t="shared" si="7"/>
        <v>0</v>
      </c>
      <c r="L105" s="143">
        <f t="shared" si="7"/>
        <v>0</v>
      </c>
      <c r="M105" s="143">
        <f t="shared" si="7"/>
        <v>0</v>
      </c>
      <c r="N105" s="143">
        <f t="shared" si="7"/>
        <v>0</v>
      </c>
      <c r="O105" s="143">
        <f t="shared" si="7"/>
        <v>0</v>
      </c>
      <c r="P105" s="143">
        <f t="shared" si="7"/>
        <v>0</v>
      </c>
      <c r="Q105" s="143">
        <f t="shared" si="7"/>
        <v>0</v>
      </c>
    </row>
    <row r="106" spans="1:17" x14ac:dyDescent="0.25">
      <c r="A106" s="127" t="s">
        <v>113</v>
      </c>
      <c r="B106" s="143">
        <f t="shared" ref="B106:Q106" si="8">IF(B$27=0,0,B$27/B$5)</f>
        <v>0</v>
      </c>
      <c r="C106" s="143">
        <f t="shared" si="8"/>
        <v>0</v>
      </c>
      <c r="D106" s="143">
        <f t="shared" si="8"/>
        <v>0</v>
      </c>
      <c r="E106" s="143">
        <f t="shared" si="8"/>
        <v>0</v>
      </c>
      <c r="F106" s="143">
        <f t="shared" si="8"/>
        <v>0</v>
      </c>
      <c r="G106" s="143">
        <f t="shared" si="8"/>
        <v>0</v>
      </c>
      <c r="H106" s="143">
        <f t="shared" si="8"/>
        <v>0</v>
      </c>
      <c r="I106" s="143">
        <f t="shared" si="8"/>
        <v>0</v>
      </c>
      <c r="J106" s="143">
        <f t="shared" si="8"/>
        <v>0</v>
      </c>
      <c r="K106" s="143">
        <f t="shared" si="8"/>
        <v>0</v>
      </c>
      <c r="L106" s="143">
        <f t="shared" si="8"/>
        <v>0</v>
      </c>
      <c r="M106" s="143">
        <f t="shared" si="8"/>
        <v>0</v>
      </c>
      <c r="N106" s="143">
        <f t="shared" si="8"/>
        <v>0</v>
      </c>
      <c r="O106" s="143">
        <f t="shared" si="8"/>
        <v>0</v>
      </c>
      <c r="P106" s="143">
        <f t="shared" si="8"/>
        <v>0</v>
      </c>
      <c r="Q106" s="143">
        <f t="shared" si="8"/>
        <v>0</v>
      </c>
    </row>
    <row r="107" spans="1:17" x14ac:dyDescent="0.25">
      <c r="A107" s="142" t="s">
        <v>123</v>
      </c>
      <c r="B107" s="141">
        <f t="shared" ref="B107:Q107" si="9">IF(B$28=0,0,B$28/B$5)</f>
        <v>0</v>
      </c>
      <c r="C107" s="141">
        <f t="shared" si="9"/>
        <v>0</v>
      </c>
      <c r="D107" s="141">
        <f t="shared" si="9"/>
        <v>0</v>
      </c>
      <c r="E107" s="141">
        <f t="shared" si="9"/>
        <v>0</v>
      </c>
      <c r="F107" s="141">
        <f t="shared" si="9"/>
        <v>0</v>
      </c>
      <c r="G107" s="141">
        <f t="shared" si="9"/>
        <v>0</v>
      </c>
      <c r="H107" s="141">
        <f t="shared" si="9"/>
        <v>0</v>
      </c>
      <c r="I107" s="141">
        <f t="shared" si="9"/>
        <v>0</v>
      </c>
      <c r="J107" s="141">
        <f t="shared" si="9"/>
        <v>0</v>
      </c>
      <c r="K107" s="141">
        <f t="shared" si="9"/>
        <v>0</v>
      </c>
      <c r="L107" s="141">
        <f t="shared" si="9"/>
        <v>0</v>
      </c>
      <c r="M107" s="141">
        <f t="shared" si="9"/>
        <v>0</v>
      </c>
      <c r="N107" s="141">
        <f t="shared" si="9"/>
        <v>0</v>
      </c>
      <c r="O107" s="141">
        <f t="shared" si="9"/>
        <v>0</v>
      </c>
      <c r="P107" s="141">
        <f t="shared" si="9"/>
        <v>0</v>
      </c>
      <c r="Q107" s="141">
        <f t="shared" si="9"/>
        <v>0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0</v>
      </c>
      <c r="C109" s="143">
        <f t="shared" si="11"/>
        <v>0</v>
      </c>
      <c r="D109" s="143">
        <f t="shared" si="11"/>
        <v>0</v>
      </c>
      <c r="E109" s="143">
        <f t="shared" si="11"/>
        <v>0</v>
      </c>
      <c r="F109" s="143">
        <f t="shared" si="11"/>
        <v>0</v>
      </c>
      <c r="G109" s="143">
        <f t="shared" si="11"/>
        <v>0</v>
      </c>
      <c r="H109" s="143">
        <f t="shared" si="11"/>
        <v>0</v>
      </c>
      <c r="I109" s="143">
        <f t="shared" si="11"/>
        <v>0</v>
      </c>
      <c r="J109" s="143">
        <f t="shared" si="11"/>
        <v>0</v>
      </c>
      <c r="K109" s="143">
        <f t="shared" si="11"/>
        <v>0</v>
      </c>
      <c r="L109" s="143">
        <f t="shared" si="11"/>
        <v>0</v>
      </c>
      <c r="M109" s="143">
        <f t="shared" si="11"/>
        <v>0</v>
      </c>
      <c r="N109" s="143">
        <f t="shared" si="11"/>
        <v>0</v>
      </c>
      <c r="O109" s="143">
        <f t="shared" si="11"/>
        <v>0</v>
      </c>
      <c r="P109" s="143">
        <f t="shared" si="11"/>
        <v>0</v>
      </c>
      <c r="Q109" s="143">
        <f t="shared" si="11"/>
        <v>0</v>
      </c>
    </row>
    <row r="110" spans="1:17" x14ac:dyDescent="0.25">
      <c r="A110" s="142" t="s">
        <v>121</v>
      </c>
      <c r="B110" s="141">
        <f t="shared" ref="B110:Q110" si="12">IF(B$35=0,0,B$35/B$5)</f>
        <v>0</v>
      </c>
      <c r="C110" s="141">
        <f t="shared" si="12"/>
        <v>0</v>
      </c>
      <c r="D110" s="141">
        <f t="shared" si="12"/>
        <v>0</v>
      </c>
      <c r="E110" s="141">
        <f t="shared" si="12"/>
        <v>0</v>
      </c>
      <c r="F110" s="141">
        <f t="shared" si="12"/>
        <v>0</v>
      </c>
      <c r="G110" s="141">
        <f t="shared" si="12"/>
        <v>0</v>
      </c>
      <c r="H110" s="141">
        <f t="shared" si="12"/>
        <v>0</v>
      </c>
      <c r="I110" s="141">
        <f t="shared" si="12"/>
        <v>0</v>
      </c>
      <c r="J110" s="141">
        <f t="shared" si="12"/>
        <v>0</v>
      </c>
      <c r="K110" s="141">
        <f t="shared" si="12"/>
        <v>0</v>
      </c>
      <c r="L110" s="141">
        <f t="shared" si="12"/>
        <v>0</v>
      </c>
      <c r="M110" s="141">
        <f t="shared" si="12"/>
        <v>0</v>
      </c>
      <c r="N110" s="141">
        <f t="shared" si="12"/>
        <v>0</v>
      </c>
      <c r="O110" s="141">
        <f t="shared" si="12"/>
        <v>0</v>
      </c>
      <c r="P110" s="141">
        <f t="shared" si="12"/>
        <v>0</v>
      </c>
      <c r="Q110" s="141">
        <f t="shared" si="12"/>
        <v>0</v>
      </c>
    </row>
    <row r="111" spans="1:17" x14ac:dyDescent="0.25">
      <c r="A111" s="142" t="s">
        <v>120</v>
      </c>
      <c r="B111" s="141">
        <f t="shared" ref="B111:Q111" si="13">IF(B$39=0,0,B$39/B$5)</f>
        <v>0</v>
      </c>
      <c r="C111" s="141">
        <f t="shared" si="13"/>
        <v>0</v>
      </c>
      <c r="D111" s="141">
        <f t="shared" si="13"/>
        <v>0</v>
      </c>
      <c r="E111" s="141">
        <f t="shared" si="13"/>
        <v>0</v>
      </c>
      <c r="F111" s="141">
        <f t="shared" si="13"/>
        <v>0</v>
      </c>
      <c r="G111" s="141">
        <f t="shared" si="13"/>
        <v>0</v>
      </c>
      <c r="H111" s="141">
        <f t="shared" si="13"/>
        <v>0</v>
      </c>
      <c r="I111" s="141">
        <f t="shared" si="13"/>
        <v>0</v>
      </c>
      <c r="J111" s="141">
        <f t="shared" si="13"/>
        <v>0</v>
      </c>
      <c r="K111" s="141">
        <f t="shared" si="13"/>
        <v>0</v>
      </c>
      <c r="L111" s="141">
        <f t="shared" si="13"/>
        <v>0</v>
      </c>
      <c r="M111" s="141">
        <f t="shared" si="13"/>
        <v>0</v>
      </c>
      <c r="N111" s="141">
        <f t="shared" si="13"/>
        <v>0</v>
      </c>
      <c r="O111" s="141">
        <f t="shared" si="13"/>
        <v>0</v>
      </c>
      <c r="P111" s="141">
        <f t="shared" si="13"/>
        <v>0</v>
      </c>
      <c r="Q111" s="141">
        <f t="shared" si="13"/>
        <v>0</v>
      </c>
    </row>
    <row r="112" spans="1:17" x14ac:dyDescent="0.25">
      <c r="A112" s="173" t="s">
        <v>119</v>
      </c>
      <c r="B112" s="172">
        <f t="shared" ref="B112:Q112" si="14">IF(B$50=0,0,B$50/B$5)</f>
        <v>0</v>
      </c>
      <c r="C112" s="172">
        <f t="shared" si="14"/>
        <v>0</v>
      </c>
      <c r="D112" s="172">
        <f t="shared" si="14"/>
        <v>0</v>
      </c>
      <c r="E112" s="172">
        <f t="shared" si="14"/>
        <v>0</v>
      </c>
      <c r="F112" s="172">
        <f t="shared" si="14"/>
        <v>0</v>
      </c>
      <c r="G112" s="172">
        <f t="shared" si="14"/>
        <v>0</v>
      </c>
      <c r="H112" s="172">
        <f t="shared" si="14"/>
        <v>0</v>
      </c>
      <c r="I112" s="172">
        <f t="shared" si="14"/>
        <v>0</v>
      </c>
      <c r="J112" s="172">
        <f t="shared" si="14"/>
        <v>0</v>
      </c>
      <c r="K112" s="172">
        <f t="shared" si="14"/>
        <v>0</v>
      </c>
      <c r="L112" s="172">
        <f t="shared" si="14"/>
        <v>0</v>
      </c>
      <c r="M112" s="172">
        <f t="shared" si="14"/>
        <v>0</v>
      </c>
      <c r="N112" s="172">
        <f t="shared" si="14"/>
        <v>0</v>
      </c>
      <c r="O112" s="172">
        <f t="shared" si="14"/>
        <v>0</v>
      </c>
      <c r="P112" s="172">
        <f t="shared" si="14"/>
        <v>0</v>
      </c>
      <c r="Q112" s="172">
        <f t="shared" si="14"/>
        <v>0</v>
      </c>
    </row>
    <row r="113" spans="1:17" x14ac:dyDescent="0.25">
      <c r="A113" s="119" t="s">
        <v>98</v>
      </c>
      <c r="B113" s="171">
        <f t="shared" ref="B113:Q113" si="15">IF(B$51=0,0,B$51/B$5)</f>
        <v>0</v>
      </c>
      <c r="C113" s="171">
        <f t="shared" si="15"/>
        <v>0</v>
      </c>
      <c r="D113" s="171">
        <f t="shared" si="15"/>
        <v>0</v>
      </c>
      <c r="E113" s="171">
        <f t="shared" si="15"/>
        <v>0</v>
      </c>
      <c r="F113" s="171">
        <f t="shared" si="15"/>
        <v>0</v>
      </c>
      <c r="G113" s="171">
        <f t="shared" si="15"/>
        <v>0</v>
      </c>
      <c r="H113" s="171">
        <f t="shared" si="15"/>
        <v>0</v>
      </c>
      <c r="I113" s="171">
        <f t="shared" si="15"/>
        <v>0</v>
      </c>
      <c r="J113" s="171">
        <f t="shared" si="15"/>
        <v>0</v>
      </c>
      <c r="K113" s="171">
        <f t="shared" si="15"/>
        <v>0</v>
      </c>
      <c r="L113" s="171">
        <f t="shared" si="15"/>
        <v>0</v>
      </c>
      <c r="M113" s="171">
        <f t="shared" si="15"/>
        <v>0</v>
      </c>
      <c r="N113" s="171">
        <f t="shared" si="15"/>
        <v>0</v>
      </c>
      <c r="O113" s="171">
        <f t="shared" si="15"/>
        <v>0</v>
      </c>
      <c r="P113" s="171">
        <f t="shared" si="15"/>
        <v>0</v>
      </c>
      <c r="Q113" s="171">
        <f t="shared" si="15"/>
        <v>0</v>
      </c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6">SUM(B$116:B$120,B$124:B$125,B$127:B$129,B$122,B$121,B130)</f>
        <v>1</v>
      </c>
      <c r="C115" s="77">
        <f t="shared" si="16"/>
        <v>1</v>
      </c>
      <c r="D115" s="77">
        <f t="shared" si="16"/>
        <v>1</v>
      </c>
      <c r="E115" s="77">
        <f t="shared" si="16"/>
        <v>1</v>
      </c>
      <c r="F115" s="77">
        <f t="shared" si="16"/>
        <v>0.99999999999999989</v>
      </c>
      <c r="G115" s="77">
        <f t="shared" si="16"/>
        <v>1</v>
      </c>
      <c r="H115" s="77">
        <f t="shared" si="16"/>
        <v>1</v>
      </c>
      <c r="I115" s="77">
        <f t="shared" si="16"/>
        <v>1</v>
      </c>
      <c r="J115" s="77">
        <f t="shared" si="16"/>
        <v>1</v>
      </c>
      <c r="K115" s="77">
        <f t="shared" si="16"/>
        <v>1</v>
      </c>
      <c r="L115" s="77">
        <f t="shared" si="16"/>
        <v>1</v>
      </c>
      <c r="M115" s="77">
        <f t="shared" si="16"/>
        <v>1</v>
      </c>
      <c r="N115" s="77">
        <f t="shared" si="16"/>
        <v>1</v>
      </c>
      <c r="O115" s="77">
        <f t="shared" si="16"/>
        <v>0.99999999999999989</v>
      </c>
      <c r="P115" s="77">
        <f t="shared" si="16"/>
        <v>1</v>
      </c>
      <c r="Q115" s="77">
        <f t="shared" si="16"/>
        <v>1</v>
      </c>
    </row>
    <row r="116" spans="1:17" x14ac:dyDescent="0.25">
      <c r="A116" s="132" t="s">
        <v>83</v>
      </c>
      <c r="B116" s="146">
        <f t="shared" ref="B116:Q116" si="17">IF(B$54=0,0,B$54/B$53)</f>
        <v>0</v>
      </c>
      <c r="C116" s="146">
        <f t="shared" si="17"/>
        <v>0</v>
      </c>
      <c r="D116" s="146">
        <f t="shared" si="17"/>
        <v>0</v>
      </c>
      <c r="E116" s="146">
        <f t="shared" si="17"/>
        <v>0</v>
      </c>
      <c r="F116" s="146">
        <f t="shared" si="17"/>
        <v>0</v>
      </c>
      <c r="G116" s="146">
        <f t="shared" si="17"/>
        <v>0</v>
      </c>
      <c r="H116" s="146">
        <f t="shared" si="17"/>
        <v>0</v>
      </c>
      <c r="I116" s="146">
        <f t="shared" si="17"/>
        <v>0</v>
      </c>
      <c r="J116" s="146">
        <f t="shared" si="17"/>
        <v>0</v>
      </c>
      <c r="K116" s="146">
        <f t="shared" si="17"/>
        <v>0</v>
      </c>
      <c r="L116" s="146">
        <f t="shared" si="17"/>
        <v>0</v>
      </c>
      <c r="M116" s="146">
        <f t="shared" si="17"/>
        <v>0</v>
      </c>
      <c r="N116" s="146">
        <f t="shared" si="17"/>
        <v>0</v>
      </c>
      <c r="O116" s="146">
        <f t="shared" si="17"/>
        <v>0</v>
      </c>
      <c r="P116" s="146">
        <f t="shared" si="17"/>
        <v>0</v>
      </c>
      <c r="Q116" s="146">
        <f t="shared" si="17"/>
        <v>0</v>
      </c>
    </row>
    <row r="117" spans="1:17" x14ac:dyDescent="0.25">
      <c r="A117" s="76" t="s">
        <v>82</v>
      </c>
      <c r="B117" s="145">
        <f t="shared" ref="B117:Q117" si="18">IF(B$55=0,0,B$55/B$53)</f>
        <v>0</v>
      </c>
      <c r="C117" s="145">
        <f t="shared" si="18"/>
        <v>0</v>
      </c>
      <c r="D117" s="145">
        <f t="shared" si="18"/>
        <v>0</v>
      </c>
      <c r="E117" s="145">
        <f t="shared" si="18"/>
        <v>0</v>
      </c>
      <c r="F117" s="145">
        <f t="shared" si="18"/>
        <v>0</v>
      </c>
      <c r="G117" s="145">
        <f t="shared" si="18"/>
        <v>0</v>
      </c>
      <c r="H117" s="145">
        <f t="shared" si="18"/>
        <v>0</v>
      </c>
      <c r="I117" s="145">
        <f t="shared" si="18"/>
        <v>0</v>
      </c>
      <c r="J117" s="145">
        <f t="shared" si="18"/>
        <v>0</v>
      </c>
      <c r="K117" s="145">
        <f t="shared" si="18"/>
        <v>0</v>
      </c>
      <c r="L117" s="145">
        <f t="shared" si="18"/>
        <v>0</v>
      </c>
      <c r="M117" s="145">
        <f t="shared" si="18"/>
        <v>0</v>
      </c>
      <c r="N117" s="145">
        <f t="shared" si="18"/>
        <v>0</v>
      </c>
      <c r="O117" s="145">
        <f t="shared" si="18"/>
        <v>0</v>
      </c>
      <c r="P117" s="145">
        <f t="shared" si="18"/>
        <v>0</v>
      </c>
      <c r="Q117" s="145">
        <f t="shared" si="18"/>
        <v>0</v>
      </c>
    </row>
    <row r="118" spans="1:17" x14ac:dyDescent="0.25">
      <c r="A118" s="76" t="s">
        <v>81</v>
      </c>
      <c r="B118" s="145">
        <f t="shared" ref="B118:Q118" si="19">IF(B$56=0,0,B$56/B$53)</f>
        <v>0</v>
      </c>
      <c r="C118" s="145">
        <f t="shared" si="19"/>
        <v>0</v>
      </c>
      <c r="D118" s="145">
        <f t="shared" si="19"/>
        <v>0</v>
      </c>
      <c r="E118" s="145">
        <f t="shared" si="19"/>
        <v>0</v>
      </c>
      <c r="F118" s="145">
        <f t="shared" si="19"/>
        <v>0</v>
      </c>
      <c r="G118" s="145">
        <f t="shared" si="19"/>
        <v>0</v>
      </c>
      <c r="H118" s="145">
        <f t="shared" si="19"/>
        <v>0</v>
      </c>
      <c r="I118" s="145">
        <f t="shared" si="19"/>
        <v>0</v>
      </c>
      <c r="J118" s="145">
        <f t="shared" si="19"/>
        <v>0</v>
      </c>
      <c r="K118" s="145">
        <f t="shared" si="19"/>
        <v>0</v>
      </c>
      <c r="L118" s="145">
        <f t="shared" si="19"/>
        <v>0</v>
      </c>
      <c r="M118" s="145">
        <f t="shared" si="19"/>
        <v>0</v>
      </c>
      <c r="N118" s="145">
        <f t="shared" si="19"/>
        <v>0</v>
      </c>
      <c r="O118" s="145">
        <f t="shared" si="19"/>
        <v>0</v>
      </c>
      <c r="P118" s="145">
        <f t="shared" si="19"/>
        <v>0</v>
      </c>
      <c r="Q118" s="145">
        <f t="shared" si="19"/>
        <v>0</v>
      </c>
    </row>
    <row r="119" spans="1:17" x14ac:dyDescent="0.25">
      <c r="A119" s="76" t="s">
        <v>80</v>
      </c>
      <c r="B119" s="145">
        <f t="shared" ref="B119:Q119" si="20">IF(B$57=0,0,B$57/B$53)</f>
        <v>0</v>
      </c>
      <c r="C119" s="145">
        <f t="shared" si="20"/>
        <v>0</v>
      </c>
      <c r="D119" s="145">
        <f t="shared" si="20"/>
        <v>0</v>
      </c>
      <c r="E119" s="145">
        <f t="shared" si="20"/>
        <v>0</v>
      </c>
      <c r="F119" s="145">
        <f t="shared" si="20"/>
        <v>0</v>
      </c>
      <c r="G119" s="145">
        <f t="shared" si="20"/>
        <v>0</v>
      </c>
      <c r="H119" s="145">
        <f t="shared" si="20"/>
        <v>0</v>
      </c>
      <c r="I119" s="145">
        <f t="shared" si="20"/>
        <v>0</v>
      </c>
      <c r="J119" s="145">
        <f t="shared" si="20"/>
        <v>0</v>
      </c>
      <c r="K119" s="145">
        <f t="shared" si="20"/>
        <v>0</v>
      </c>
      <c r="L119" s="145">
        <f t="shared" si="20"/>
        <v>0</v>
      </c>
      <c r="M119" s="145">
        <f t="shared" si="20"/>
        <v>0</v>
      </c>
      <c r="N119" s="145">
        <f t="shared" si="20"/>
        <v>0</v>
      </c>
      <c r="O119" s="145">
        <f t="shared" si="20"/>
        <v>0</v>
      </c>
      <c r="P119" s="145">
        <f t="shared" si="20"/>
        <v>0</v>
      </c>
      <c r="Q119" s="145">
        <f t="shared" si="20"/>
        <v>0</v>
      </c>
    </row>
    <row r="120" spans="1:17" x14ac:dyDescent="0.25">
      <c r="A120" s="76" t="s">
        <v>79</v>
      </c>
      <c r="B120" s="145">
        <f t="shared" ref="B120:Q120" si="21">IF(B$58=0,0,B$58/B$53)</f>
        <v>4.3708369537264993E-4</v>
      </c>
      <c r="C120" s="145">
        <f t="shared" si="21"/>
        <v>4.2797004344153098E-4</v>
      </c>
      <c r="D120" s="145">
        <f t="shared" si="21"/>
        <v>4.4127199020348553E-4</v>
      </c>
      <c r="E120" s="145">
        <f t="shared" si="21"/>
        <v>4.5959774153381413E-4</v>
      </c>
      <c r="F120" s="145">
        <f t="shared" si="21"/>
        <v>4.2921967918922038E-4</v>
      </c>
      <c r="G120" s="145">
        <f t="shared" si="21"/>
        <v>4.3583262626261456E-4</v>
      </c>
      <c r="H120" s="145">
        <f t="shared" si="21"/>
        <v>4.606891755566098E-4</v>
      </c>
      <c r="I120" s="145">
        <f t="shared" si="21"/>
        <v>4.8320645072571345E-4</v>
      </c>
      <c r="J120" s="145">
        <f t="shared" si="21"/>
        <v>4.856414539633414E-4</v>
      </c>
      <c r="K120" s="145">
        <f t="shared" si="21"/>
        <v>6.6612648886027752E-4</v>
      </c>
      <c r="L120" s="145">
        <f t="shared" si="21"/>
        <v>4.8961207954044373E-4</v>
      </c>
      <c r="M120" s="145">
        <f t="shared" si="21"/>
        <v>2.2475358070620972E-4</v>
      </c>
      <c r="N120" s="145">
        <f t="shared" si="21"/>
        <v>3.5747929507438768E-4</v>
      </c>
      <c r="O120" s="145">
        <f t="shared" si="21"/>
        <v>3.5474493974829236E-4</v>
      </c>
      <c r="P120" s="145">
        <f t="shared" si="21"/>
        <v>3.3474688168335515E-4</v>
      </c>
      <c r="Q120" s="145">
        <f t="shared" si="21"/>
        <v>2.4265277586330293E-4</v>
      </c>
    </row>
    <row r="121" spans="1:17" x14ac:dyDescent="0.25">
      <c r="A121" s="175" t="s">
        <v>115</v>
      </c>
      <c r="B121" s="174">
        <f t="shared" ref="B121:Q121" si="22">IF(B$63=0,0,B$63/B$53)</f>
        <v>0.1067445688179546</v>
      </c>
      <c r="C121" s="174">
        <f t="shared" si="22"/>
        <v>0.10022232902717866</v>
      </c>
      <c r="D121" s="174">
        <f t="shared" si="22"/>
        <v>8.1072012037459951E-2</v>
      </c>
      <c r="E121" s="174">
        <f t="shared" si="22"/>
        <v>7.6151891080644518E-2</v>
      </c>
      <c r="F121" s="174">
        <f t="shared" si="22"/>
        <v>6.9478500033492069E-2</v>
      </c>
      <c r="G121" s="174">
        <f t="shared" si="22"/>
        <v>5.0274755659944166E-2</v>
      </c>
      <c r="H121" s="174">
        <f t="shared" si="22"/>
        <v>4.7670069275505537E-2</v>
      </c>
      <c r="I121" s="174">
        <f t="shared" si="22"/>
        <v>5.1344051313506271E-2</v>
      </c>
      <c r="J121" s="174">
        <f t="shared" si="22"/>
        <v>6.152895546582924E-2</v>
      </c>
      <c r="K121" s="174">
        <f t="shared" si="22"/>
        <v>8.5032956264855783E-2</v>
      </c>
      <c r="L121" s="174">
        <f t="shared" si="22"/>
        <v>6.8225577149020375E-2</v>
      </c>
      <c r="M121" s="174">
        <f t="shared" si="22"/>
        <v>4.8298561671268204E-2</v>
      </c>
      <c r="N121" s="174">
        <f t="shared" si="22"/>
        <v>6.639832936899745E-2</v>
      </c>
      <c r="O121" s="174">
        <f t="shared" si="22"/>
        <v>7.7214137832835511E-2</v>
      </c>
      <c r="P121" s="174">
        <f t="shared" si="22"/>
        <v>6.5940365566299661E-2</v>
      </c>
      <c r="Q121" s="174">
        <f t="shared" si="22"/>
        <v>1.418473312305144E-2</v>
      </c>
    </row>
    <row r="122" spans="1:17" x14ac:dyDescent="0.25">
      <c r="A122" s="127" t="s">
        <v>114</v>
      </c>
      <c r="B122" s="143">
        <f t="shared" ref="B122:Q122" si="23">IF(B$69=0,0,B$69/B$53)</f>
        <v>0</v>
      </c>
      <c r="C122" s="143">
        <f t="shared" si="23"/>
        <v>0</v>
      </c>
      <c r="D122" s="143">
        <f t="shared" si="23"/>
        <v>0</v>
      </c>
      <c r="E122" s="143">
        <f t="shared" si="23"/>
        <v>0</v>
      </c>
      <c r="F122" s="143">
        <f t="shared" si="23"/>
        <v>0</v>
      </c>
      <c r="G122" s="143">
        <f t="shared" si="23"/>
        <v>0</v>
      </c>
      <c r="H122" s="143">
        <f t="shared" si="23"/>
        <v>0</v>
      </c>
      <c r="I122" s="143">
        <f t="shared" si="23"/>
        <v>0</v>
      </c>
      <c r="J122" s="143">
        <f t="shared" si="23"/>
        <v>0</v>
      </c>
      <c r="K122" s="143">
        <f t="shared" si="23"/>
        <v>0</v>
      </c>
      <c r="L122" s="143">
        <f t="shared" si="23"/>
        <v>0</v>
      </c>
      <c r="M122" s="143">
        <f t="shared" si="23"/>
        <v>0</v>
      </c>
      <c r="N122" s="143">
        <f t="shared" si="23"/>
        <v>0</v>
      </c>
      <c r="O122" s="143">
        <f t="shared" si="23"/>
        <v>0</v>
      </c>
      <c r="P122" s="143">
        <f t="shared" si="23"/>
        <v>0</v>
      </c>
      <c r="Q122" s="143">
        <f t="shared" si="23"/>
        <v>0</v>
      </c>
    </row>
    <row r="123" spans="1:17" x14ac:dyDescent="0.25">
      <c r="A123" s="127" t="s">
        <v>113</v>
      </c>
      <c r="B123" s="143">
        <f t="shared" ref="B123:Q123" si="24">IF(B$70=0,0,B$70/B$53)</f>
        <v>9.6141314166062419E-2</v>
      </c>
      <c r="C123" s="143">
        <f t="shared" si="24"/>
        <v>9.2976052918718147E-2</v>
      </c>
      <c r="D123" s="143">
        <f t="shared" si="24"/>
        <v>9.4031453353499606E-2</v>
      </c>
      <c r="E123" s="143">
        <f t="shared" si="24"/>
        <v>9.0878181627239957E-2</v>
      </c>
      <c r="F123" s="143">
        <f t="shared" si="24"/>
        <v>6.4515666714941994E-2</v>
      </c>
      <c r="G123" s="143">
        <f t="shared" si="24"/>
        <v>5.7917499670442296E-2</v>
      </c>
      <c r="H123" s="143">
        <f t="shared" si="24"/>
        <v>6.1160728093149284E-2</v>
      </c>
      <c r="I123" s="143">
        <f t="shared" si="24"/>
        <v>6.4050849602549545E-2</v>
      </c>
      <c r="J123" s="143">
        <f t="shared" si="24"/>
        <v>6.4491140926219243E-2</v>
      </c>
      <c r="K123" s="143">
        <f t="shared" si="24"/>
        <v>8.8712004147667625E-2</v>
      </c>
      <c r="L123" s="143">
        <f t="shared" si="24"/>
        <v>6.5315012993227103E-2</v>
      </c>
      <c r="M123" s="143">
        <f t="shared" si="24"/>
        <v>5.5388286551031118E-2</v>
      </c>
      <c r="N123" s="143">
        <f t="shared" si="24"/>
        <v>7.2100181718210074E-2</v>
      </c>
      <c r="O123" s="143">
        <f t="shared" si="24"/>
        <v>7.4303655053348072E-2</v>
      </c>
      <c r="P123" s="143">
        <f t="shared" si="24"/>
        <v>7.1722689834949449E-2</v>
      </c>
      <c r="Q123" s="143">
        <f t="shared" si="24"/>
        <v>4.42910486825938E-2</v>
      </c>
    </row>
    <row r="124" spans="1:17" x14ac:dyDescent="0.25">
      <c r="A124" s="142" t="s">
        <v>123</v>
      </c>
      <c r="B124" s="141">
        <f t="shared" ref="B124:Q124" si="25">IF(B$71=0,0,B$71/B$53)</f>
        <v>9.6141314166062419E-2</v>
      </c>
      <c r="C124" s="141">
        <f t="shared" si="25"/>
        <v>9.2976052918718147E-2</v>
      </c>
      <c r="D124" s="141">
        <f t="shared" si="25"/>
        <v>9.4031453353499606E-2</v>
      </c>
      <c r="E124" s="141">
        <f t="shared" si="25"/>
        <v>9.0878181627239957E-2</v>
      </c>
      <c r="F124" s="141">
        <f t="shared" si="25"/>
        <v>6.4515666714941994E-2</v>
      </c>
      <c r="G124" s="141">
        <f t="shared" si="25"/>
        <v>5.7917499670442296E-2</v>
      </c>
      <c r="H124" s="141">
        <f t="shared" si="25"/>
        <v>6.1160728093149284E-2</v>
      </c>
      <c r="I124" s="141">
        <f t="shared" si="25"/>
        <v>6.4050849602549545E-2</v>
      </c>
      <c r="J124" s="141">
        <f t="shared" si="25"/>
        <v>6.4491140926219243E-2</v>
      </c>
      <c r="K124" s="141">
        <f t="shared" si="25"/>
        <v>8.8712004147667625E-2</v>
      </c>
      <c r="L124" s="141">
        <f t="shared" si="25"/>
        <v>6.5315012993227103E-2</v>
      </c>
      <c r="M124" s="141">
        <f t="shared" si="25"/>
        <v>5.5388286551031118E-2</v>
      </c>
      <c r="N124" s="141">
        <f t="shared" si="25"/>
        <v>7.2100181718210074E-2</v>
      </c>
      <c r="O124" s="141">
        <f t="shared" si="25"/>
        <v>7.4303655053348072E-2</v>
      </c>
      <c r="P124" s="141">
        <f t="shared" si="25"/>
        <v>7.1722689834949449E-2</v>
      </c>
      <c r="Q124" s="141">
        <f t="shared" si="25"/>
        <v>4.42910486825938E-2</v>
      </c>
    </row>
    <row r="125" spans="1:17" x14ac:dyDescent="0.25">
      <c r="A125" s="142" t="s">
        <v>122</v>
      </c>
      <c r="B125" s="141">
        <f t="shared" ref="B125:Q125" si="26">IF(B$76=0,0,B$76/B$53)</f>
        <v>0</v>
      </c>
      <c r="C125" s="141">
        <f t="shared" si="26"/>
        <v>0</v>
      </c>
      <c r="D125" s="141">
        <f t="shared" si="26"/>
        <v>0</v>
      </c>
      <c r="E125" s="141">
        <f t="shared" si="26"/>
        <v>0</v>
      </c>
      <c r="F125" s="141">
        <f t="shared" si="26"/>
        <v>0</v>
      </c>
      <c r="G125" s="141">
        <f t="shared" si="26"/>
        <v>0</v>
      </c>
      <c r="H125" s="141">
        <f t="shared" si="26"/>
        <v>0</v>
      </c>
      <c r="I125" s="141">
        <f t="shared" si="26"/>
        <v>0</v>
      </c>
      <c r="J125" s="141">
        <f t="shared" si="26"/>
        <v>0</v>
      </c>
      <c r="K125" s="141">
        <f t="shared" si="26"/>
        <v>0</v>
      </c>
      <c r="L125" s="141">
        <f t="shared" si="26"/>
        <v>0</v>
      </c>
      <c r="M125" s="141">
        <f t="shared" si="26"/>
        <v>0</v>
      </c>
      <c r="N125" s="141">
        <f t="shared" si="26"/>
        <v>0</v>
      </c>
      <c r="O125" s="141">
        <f t="shared" si="26"/>
        <v>0</v>
      </c>
      <c r="P125" s="141">
        <f t="shared" si="26"/>
        <v>0</v>
      </c>
      <c r="Q125" s="141">
        <f t="shared" si="26"/>
        <v>0</v>
      </c>
    </row>
    <row r="126" spans="1:17" x14ac:dyDescent="0.25">
      <c r="A126" s="127" t="s">
        <v>112</v>
      </c>
      <c r="B126" s="143">
        <f t="shared" ref="B126:Q126" si="27">IF(B$77=0,0,B$77/B$53)</f>
        <v>4.8578954761631245E-2</v>
      </c>
      <c r="C126" s="143">
        <f t="shared" si="27"/>
        <v>4.7150869894898841E-2</v>
      </c>
      <c r="D126" s="143">
        <f t="shared" si="27"/>
        <v>4.8348439525348737E-2</v>
      </c>
      <c r="E126" s="143">
        <f t="shared" si="27"/>
        <v>5.0394263377151291E-2</v>
      </c>
      <c r="F126" s="143">
        <f t="shared" si="27"/>
        <v>3.8556592217384313E-2</v>
      </c>
      <c r="G126" s="143">
        <f t="shared" si="27"/>
        <v>2.9705012685402508E-2</v>
      </c>
      <c r="H126" s="143">
        <f t="shared" si="27"/>
        <v>3.1376783121883717E-2</v>
      </c>
      <c r="I126" s="143">
        <f t="shared" si="27"/>
        <v>3.2863655384789227E-2</v>
      </c>
      <c r="J126" s="143">
        <f t="shared" si="27"/>
        <v>3.3076185847367455E-2</v>
      </c>
      <c r="K126" s="143">
        <f t="shared" si="27"/>
        <v>4.548063593080675E-2</v>
      </c>
      <c r="L126" s="143">
        <f t="shared" si="27"/>
        <v>3.3474745391124223E-2</v>
      </c>
      <c r="M126" s="143">
        <f t="shared" si="27"/>
        <v>2.845018164718352E-2</v>
      </c>
      <c r="N126" s="143">
        <f t="shared" si="27"/>
        <v>3.7378700151802842E-2</v>
      </c>
      <c r="O126" s="143">
        <f t="shared" si="27"/>
        <v>5.2357064990647025E-2</v>
      </c>
      <c r="P126" s="143">
        <f t="shared" si="27"/>
        <v>5.705634113959656E-2</v>
      </c>
      <c r="Q126" s="143">
        <f t="shared" si="27"/>
        <v>3.362245017719076E-2</v>
      </c>
    </row>
    <row r="127" spans="1:17" x14ac:dyDescent="0.25">
      <c r="A127" s="142" t="s">
        <v>121</v>
      </c>
      <c r="B127" s="141">
        <f t="shared" ref="B127:Q127" si="28">IF(B$78=0,0,B$78/B$53)</f>
        <v>3.3079739444938444E-2</v>
      </c>
      <c r="C127" s="141">
        <f t="shared" si="28"/>
        <v>3.2079915113328222E-2</v>
      </c>
      <c r="D127" s="141">
        <f t="shared" si="28"/>
        <v>3.2778390877557496E-2</v>
      </c>
      <c r="E127" s="141">
        <f t="shared" si="28"/>
        <v>3.3985092407748635E-2</v>
      </c>
      <c r="F127" s="141">
        <f t="shared" si="28"/>
        <v>2.4183262087242266E-2</v>
      </c>
      <c r="G127" s="141">
        <f t="shared" si="28"/>
        <v>1.542977896304012E-2</v>
      </c>
      <c r="H127" s="141">
        <f t="shared" si="28"/>
        <v>1.6287405409399477E-2</v>
      </c>
      <c r="I127" s="141">
        <f t="shared" si="28"/>
        <v>1.7046819490251882E-2</v>
      </c>
      <c r="J127" s="141">
        <f t="shared" si="28"/>
        <v>1.7176465809481588E-2</v>
      </c>
      <c r="K127" s="141">
        <f t="shared" si="28"/>
        <v>2.3653801201042844E-2</v>
      </c>
      <c r="L127" s="141">
        <f t="shared" si="28"/>
        <v>1.7426918383359653E-2</v>
      </c>
      <c r="M127" s="141">
        <f t="shared" si="28"/>
        <v>1.4675239032846546E-2</v>
      </c>
      <c r="N127" s="141">
        <f t="shared" si="28"/>
        <v>2.531374216405901E-2</v>
      </c>
      <c r="O127" s="141">
        <f t="shared" si="28"/>
        <v>1.579804548134019E-2</v>
      </c>
      <c r="P127" s="141">
        <f t="shared" si="28"/>
        <v>2.9771803372003946E-3</v>
      </c>
      <c r="Q127" s="141">
        <f t="shared" si="28"/>
        <v>7.764817288439964E-3</v>
      </c>
    </row>
    <row r="128" spans="1:17" x14ac:dyDescent="0.25">
      <c r="A128" s="142" t="s">
        <v>120</v>
      </c>
      <c r="B128" s="141">
        <f t="shared" ref="B128:Q128" si="29">IF(B$82=0,0,B$82/B$53)</f>
        <v>1.5499215316692804E-2</v>
      </c>
      <c r="C128" s="141">
        <f t="shared" si="29"/>
        <v>1.5070954781570617E-2</v>
      </c>
      <c r="D128" s="141">
        <f t="shared" si="29"/>
        <v>1.5570048647791242E-2</v>
      </c>
      <c r="E128" s="141">
        <f t="shared" si="29"/>
        <v>1.640917096940266E-2</v>
      </c>
      <c r="F128" s="141">
        <f t="shared" si="29"/>
        <v>1.4373330130142048E-2</v>
      </c>
      <c r="G128" s="141">
        <f t="shared" si="29"/>
        <v>1.427523372236239E-2</v>
      </c>
      <c r="H128" s="141">
        <f t="shared" si="29"/>
        <v>1.5089377712484241E-2</v>
      </c>
      <c r="I128" s="141">
        <f t="shared" si="29"/>
        <v>1.5816835894537352E-2</v>
      </c>
      <c r="J128" s="141">
        <f t="shared" si="29"/>
        <v>1.5899720037885871E-2</v>
      </c>
      <c r="K128" s="141">
        <f t="shared" si="29"/>
        <v>2.1826834729763898E-2</v>
      </c>
      <c r="L128" s="141">
        <f t="shared" si="29"/>
        <v>1.6047827007764571E-2</v>
      </c>
      <c r="M128" s="141">
        <f t="shared" si="29"/>
        <v>1.3774942614336972E-2</v>
      </c>
      <c r="N128" s="141">
        <f t="shared" si="29"/>
        <v>1.2064957987743834E-2</v>
      </c>
      <c r="O128" s="141">
        <f t="shared" si="29"/>
        <v>3.6559019509306831E-2</v>
      </c>
      <c r="P128" s="141">
        <f t="shared" si="29"/>
        <v>5.4079160802396165E-2</v>
      </c>
      <c r="Q128" s="141">
        <f t="shared" si="29"/>
        <v>2.585763288875079E-2</v>
      </c>
    </row>
    <row r="129" spans="1:17" x14ac:dyDescent="0.25">
      <c r="A129" s="173" t="s">
        <v>119</v>
      </c>
      <c r="B129" s="172">
        <f t="shared" ref="B129:Q129" si="30">IF(B$93=0,0,B$93/B$53)</f>
        <v>0</v>
      </c>
      <c r="C129" s="172">
        <f t="shared" si="30"/>
        <v>0</v>
      </c>
      <c r="D129" s="172">
        <f t="shared" si="30"/>
        <v>0</v>
      </c>
      <c r="E129" s="172">
        <f t="shared" si="30"/>
        <v>0</v>
      </c>
      <c r="F129" s="172">
        <f t="shared" si="30"/>
        <v>0</v>
      </c>
      <c r="G129" s="172">
        <f t="shared" si="30"/>
        <v>0</v>
      </c>
      <c r="H129" s="172">
        <f t="shared" si="30"/>
        <v>0</v>
      </c>
      <c r="I129" s="172">
        <f t="shared" si="30"/>
        <v>0</v>
      </c>
      <c r="J129" s="172">
        <f t="shared" si="30"/>
        <v>0</v>
      </c>
      <c r="K129" s="172">
        <f t="shared" si="30"/>
        <v>0</v>
      </c>
      <c r="L129" s="172">
        <f t="shared" si="30"/>
        <v>0</v>
      </c>
      <c r="M129" s="172">
        <f t="shared" si="30"/>
        <v>0</v>
      </c>
      <c r="N129" s="172">
        <f t="shared" si="30"/>
        <v>0</v>
      </c>
      <c r="O129" s="172">
        <f t="shared" si="30"/>
        <v>0</v>
      </c>
      <c r="P129" s="172">
        <f t="shared" si="30"/>
        <v>0</v>
      </c>
      <c r="Q129" s="172">
        <f t="shared" si="30"/>
        <v>0</v>
      </c>
    </row>
    <row r="130" spans="1:17" x14ac:dyDescent="0.25">
      <c r="A130" s="119" t="s">
        <v>98</v>
      </c>
      <c r="B130" s="171">
        <f t="shared" ref="B130:Q130" si="31">IF(B$94=0,0,B$94/B$53)</f>
        <v>0.74809807855897903</v>
      </c>
      <c r="C130" s="171">
        <f t="shared" si="31"/>
        <v>0.75922277811576278</v>
      </c>
      <c r="D130" s="171">
        <f t="shared" si="31"/>
        <v>0.77610682309348822</v>
      </c>
      <c r="E130" s="171">
        <f t="shared" si="31"/>
        <v>0.78211606617343044</v>
      </c>
      <c r="F130" s="171">
        <f t="shared" si="31"/>
        <v>0.82702002135499231</v>
      </c>
      <c r="G130" s="171">
        <f t="shared" si="31"/>
        <v>0.86166689935794849</v>
      </c>
      <c r="H130" s="171">
        <f t="shared" si="31"/>
        <v>0.85933173033390486</v>
      </c>
      <c r="I130" s="171">
        <f t="shared" si="31"/>
        <v>0.85125823724842919</v>
      </c>
      <c r="J130" s="171">
        <f t="shared" si="31"/>
        <v>0.8404180763066208</v>
      </c>
      <c r="K130" s="171">
        <f t="shared" si="31"/>
        <v>0.78010827716780962</v>
      </c>
      <c r="L130" s="171">
        <f t="shared" si="31"/>
        <v>0.83249505238708787</v>
      </c>
      <c r="M130" s="171">
        <f t="shared" si="31"/>
        <v>0.86763821654981099</v>
      </c>
      <c r="N130" s="171">
        <f t="shared" si="31"/>
        <v>0.82376530946591531</v>
      </c>
      <c r="O130" s="171">
        <f t="shared" si="31"/>
        <v>0.79577039718342102</v>
      </c>
      <c r="P130" s="171">
        <f t="shared" si="31"/>
        <v>0.80494585657747098</v>
      </c>
      <c r="Q130" s="171">
        <f t="shared" si="31"/>
        <v>0.90765911524130072</v>
      </c>
    </row>
    <row r="131" spans="1:17" x14ac:dyDescent="0.25">
      <c r="A131" s="138"/>
    </row>
    <row r="132" spans="1:17" ht="12.75" x14ac:dyDescent="0.25">
      <c r="A132" s="137" t="s">
        <v>133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132</v>
      </c>
      <c r="B134" s="133">
        <f>IF(B$5=0,0,(B$5-B$51)/ISI_fec!B$5)</f>
        <v>0</v>
      </c>
      <c r="C134" s="133">
        <f>IF(C$5=0,0,(C$5-C$51)/ISI_fec!C$5)</f>
        <v>0</v>
      </c>
      <c r="D134" s="133">
        <f>IF(D$5=0,0,(D$5-D$51)/ISI_fec!D$5)</f>
        <v>0</v>
      </c>
      <c r="E134" s="133">
        <f>IF(E$5=0,0,(E$5-E$51)/ISI_fec!E$5)</f>
        <v>0</v>
      </c>
      <c r="F134" s="133">
        <f>IF(F$5=0,0,(F$5-F$51)/ISI_fec!F$5)</f>
        <v>0</v>
      </c>
      <c r="G134" s="133">
        <f>IF(G$5=0,0,(G$5-G$51)/ISI_fec!G$5)</f>
        <v>0</v>
      </c>
      <c r="H134" s="133">
        <f>IF(H$5=0,0,(H$5-H$51)/ISI_fec!H$5)</f>
        <v>0</v>
      </c>
      <c r="I134" s="133">
        <f>IF(I$5=0,0,(I$5-I$51)/ISI_fec!I$5)</f>
        <v>0</v>
      </c>
      <c r="J134" s="133">
        <f>IF(J$5=0,0,(J$5-J$51)/ISI_fec!J$5)</f>
        <v>0</v>
      </c>
      <c r="K134" s="133">
        <f>IF(K$5=0,0,(K$5-K$51)/ISI_fec!K$5)</f>
        <v>0</v>
      </c>
      <c r="L134" s="133">
        <f>IF(L$5=0,0,(L$5-L$51)/ISI_fec!L$5)</f>
        <v>0</v>
      </c>
      <c r="M134" s="133">
        <f>IF(M$5=0,0,(M$5-M$51)/ISI_fec!M$5)</f>
        <v>0</v>
      </c>
      <c r="N134" s="133">
        <f>IF(N$5=0,0,(N$5-N$51)/ISI_fec!N$5)</f>
        <v>0</v>
      </c>
      <c r="O134" s="133">
        <f>IF(O$5=0,0,(O$5-O$51)/ISI_fec!O$5)</f>
        <v>0</v>
      </c>
      <c r="P134" s="133">
        <f>IF(P$5=0,0,(P$5-P$51)/ISI_fec!P$5)</f>
        <v>0</v>
      </c>
      <c r="Q134" s="133">
        <f>IF(Q$5=0,0,(Q$5-Q$51)/ISI_fec!Q$5)</f>
        <v>0</v>
      </c>
    </row>
    <row r="135" spans="1:17" x14ac:dyDescent="0.25">
      <c r="A135" s="132" t="s">
        <v>83</v>
      </c>
      <c r="B135" s="131">
        <f>IF(B$6=0,0,B$6/ISI_fec!B$6)</f>
        <v>0</v>
      </c>
      <c r="C135" s="131">
        <f>IF(C$6=0,0,C$6/ISI_fec!C$6)</f>
        <v>0</v>
      </c>
      <c r="D135" s="131">
        <f>IF(D$6=0,0,D$6/ISI_fec!D$6)</f>
        <v>0</v>
      </c>
      <c r="E135" s="131">
        <f>IF(E$6=0,0,E$6/ISI_fec!E$6)</f>
        <v>0</v>
      </c>
      <c r="F135" s="131">
        <f>IF(F$6=0,0,F$6/ISI_fec!F$6)</f>
        <v>0</v>
      </c>
      <c r="G135" s="131">
        <f>IF(G$6=0,0,G$6/ISI_fec!G$6)</f>
        <v>0</v>
      </c>
      <c r="H135" s="131">
        <f>IF(H$6=0,0,H$6/ISI_fec!H$6)</f>
        <v>0</v>
      </c>
      <c r="I135" s="131">
        <f>IF(I$6=0,0,I$6/ISI_fec!I$6)</f>
        <v>0</v>
      </c>
      <c r="J135" s="131">
        <f>IF(J$6=0,0,J$6/ISI_fec!J$6)</f>
        <v>0</v>
      </c>
      <c r="K135" s="131">
        <f>IF(K$6=0,0,K$6/ISI_fec!K$6)</f>
        <v>0</v>
      </c>
      <c r="L135" s="131">
        <f>IF(L$6=0,0,L$6/ISI_fec!L$6)</f>
        <v>0</v>
      </c>
      <c r="M135" s="131">
        <f>IF(M$6=0,0,M$6/ISI_fec!M$6)</f>
        <v>0</v>
      </c>
      <c r="N135" s="131">
        <f>IF(N$6=0,0,N$6/ISI_fec!N$6)</f>
        <v>0</v>
      </c>
      <c r="O135" s="131">
        <f>IF(O$6=0,0,O$6/ISI_fec!O$6)</f>
        <v>0</v>
      </c>
      <c r="P135" s="131">
        <f>IF(P$6=0,0,P$6/ISI_fec!P$6)</f>
        <v>0</v>
      </c>
      <c r="Q135" s="131">
        <f>IF(Q$6=0,0,Q$6/ISI_fec!Q$6)</f>
        <v>0</v>
      </c>
    </row>
    <row r="136" spans="1:17" x14ac:dyDescent="0.25">
      <c r="A136" s="76" t="s">
        <v>82</v>
      </c>
      <c r="B136" s="130">
        <f>IF(B$7=0,0,B$7/ISI_fec!B$7)</f>
        <v>0</v>
      </c>
      <c r="C136" s="130">
        <f>IF(C$7=0,0,C$7/ISI_fec!C$7)</f>
        <v>0</v>
      </c>
      <c r="D136" s="130">
        <f>IF(D$7=0,0,D$7/ISI_fec!D$7)</f>
        <v>0</v>
      </c>
      <c r="E136" s="130">
        <f>IF(E$7=0,0,E$7/ISI_fec!E$7)</f>
        <v>0</v>
      </c>
      <c r="F136" s="130">
        <f>IF(F$7=0,0,F$7/ISI_fec!F$7)</f>
        <v>0</v>
      </c>
      <c r="G136" s="130">
        <f>IF(G$7=0,0,G$7/ISI_fec!G$7)</f>
        <v>0</v>
      </c>
      <c r="H136" s="130">
        <f>IF(H$7=0,0,H$7/ISI_fec!H$7)</f>
        <v>0</v>
      </c>
      <c r="I136" s="130">
        <f>IF(I$7=0,0,I$7/ISI_fec!I$7)</f>
        <v>0</v>
      </c>
      <c r="J136" s="130">
        <f>IF(J$7=0,0,J$7/ISI_fec!J$7)</f>
        <v>0</v>
      </c>
      <c r="K136" s="130">
        <f>IF(K$7=0,0,K$7/ISI_fec!K$7)</f>
        <v>0</v>
      </c>
      <c r="L136" s="130">
        <f>IF(L$7=0,0,L$7/ISI_fec!L$7)</f>
        <v>0</v>
      </c>
      <c r="M136" s="130">
        <f>IF(M$7=0,0,M$7/ISI_fec!M$7)</f>
        <v>0</v>
      </c>
      <c r="N136" s="130">
        <f>IF(N$7=0,0,N$7/ISI_fec!N$7)</f>
        <v>0</v>
      </c>
      <c r="O136" s="130">
        <f>IF(O$7=0,0,O$7/ISI_fec!O$7)</f>
        <v>0</v>
      </c>
      <c r="P136" s="130">
        <f>IF(P$7=0,0,P$7/ISI_fec!P$7)</f>
        <v>0</v>
      </c>
      <c r="Q136" s="130">
        <f>IF(Q$7=0,0,Q$7/ISI_fec!Q$7)</f>
        <v>0</v>
      </c>
    </row>
    <row r="137" spans="1:17" x14ac:dyDescent="0.25">
      <c r="A137" s="76" t="s">
        <v>81</v>
      </c>
      <c r="B137" s="130">
        <f>IF(B$8=0,0,B$8/ISI_fec!B$8)</f>
        <v>0</v>
      </c>
      <c r="C137" s="130">
        <f>IF(C$8=0,0,C$8/ISI_fec!C$8)</f>
        <v>0</v>
      </c>
      <c r="D137" s="130">
        <f>IF(D$8=0,0,D$8/ISI_fec!D$8)</f>
        <v>0</v>
      </c>
      <c r="E137" s="130">
        <f>IF(E$8=0,0,E$8/ISI_fec!E$8)</f>
        <v>0</v>
      </c>
      <c r="F137" s="130">
        <f>IF(F$8=0,0,F$8/ISI_fec!F$8)</f>
        <v>0</v>
      </c>
      <c r="G137" s="130">
        <f>IF(G$8=0,0,G$8/ISI_fec!G$8)</f>
        <v>0</v>
      </c>
      <c r="H137" s="130">
        <f>IF(H$8=0,0,H$8/ISI_fec!H$8)</f>
        <v>0</v>
      </c>
      <c r="I137" s="130">
        <f>IF(I$8=0,0,I$8/ISI_fec!I$8)</f>
        <v>0</v>
      </c>
      <c r="J137" s="130">
        <f>IF(J$8=0,0,J$8/ISI_fec!J$8)</f>
        <v>0</v>
      </c>
      <c r="K137" s="130">
        <f>IF(K$8=0,0,K$8/ISI_fec!K$8)</f>
        <v>0</v>
      </c>
      <c r="L137" s="130">
        <f>IF(L$8=0,0,L$8/ISI_fec!L$8)</f>
        <v>0</v>
      </c>
      <c r="M137" s="130">
        <f>IF(M$8=0,0,M$8/ISI_fec!M$8)</f>
        <v>0</v>
      </c>
      <c r="N137" s="130">
        <f>IF(N$8=0,0,N$8/ISI_fec!N$8)</f>
        <v>0</v>
      </c>
      <c r="O137" s="130">
        <f>IF(O$8=0,0,O$8/ISI_fec!O$8)</f>
        <v>0</v>
      </c>
      <c r="P137" s="130">
        <f>IF(P$8=0,0,P$8/ISI_fec!P$8)</f>
        <v>0</v>
      </c>
      <c r="Q137" s="130">
        <f>IF(Q$8=0,0,Q$8/ISI_fec!Q$8)</f>
        <v>0</v>
      </c>
    </row>
    <row r="138" spans="1:17" x14ac:dyDescent="0.25">
      <c r="A138" s="76" t="s">
        <v>80</v>
      </c>
      <c r="B138" s="130">
        <f>IF(B$9=0,0,B$9/ISI_fec!B$9)</f>
        <v>0</v>
      </c>
      <c r="C138" s="130">
        <f>IF(C$9=0,0,C$9/ISI_fec!C$9)</f>
        <v>0</v>
      </c>
      <c r="D138" s="130">
        <f>IF(D$9=0,0,D$9/ISI_fec!D$9)</f>
        <v>0</v>
      </c>
      <c r="E138" s="130">
        <f>IF(E$9=0,0,E$9/ISI_fec!E$9)</f>
        <v>0</v>
      </c>
      <c r="F138" s="130">
        <f>IF(F$9=0,0,F$9/ISI_fec!F$9)</f>
        <v>0</v>
      </c>
      <c r="G138" s="130">
        <f>IF(G$9=0,0,G$9/ISI_fec!G$9)</f>
        <v>0</v>
      </c>
      <c r="H138" s="130">
        <f>IF(H$9=0,0,H$9/ISI_fec!H$9)</f>
        <v>0</v>
      </c>
      <c r="I138" s="130">
        <f>IF(I$9=0,0,I$9/ISI_fec!I$9)</f>
        <v>0</v>
      </c>
      <c r="J138" s="130">
        <f>IF(J$9=0,0,J$9/ISI_fec!J$9)</f>
        <v>0</v>
      </c>
      <c r="K138" s="130">
        <f>IF(K$9=0,0,K$9/ISI_fec!K$9)</f>
        <v>0</v>
      </c>
      <c r="L138" s="130">
        <f>IF(L$9=0,0,L$9/ISI_fec!L$9)</f>
        <v>0</v>
      </c>
      <c r="M138" s="130">
        <f>IF(M$9=0,0,M$9/ISI_fec!M$9)</f>
        <v>0</v>
      </c>
      <c r="N138" s="130">
        <f>IF(N$9=0,0,N$9/ISI_fec!N$9)</f>
        <v>0</v>
      </c>
      <c r="O138" s="130">
        <f>IF(O$9=0,0,O$9/ISI_fec!O$9)</f>
        <v>0</v>
      </c>
      <c r="P138" s="130">
        <f>IF(P$9=0,0,P$9/ISI_fec!P$9)</f>
        <v>0</v>
      </c>
      <c r="Q138" s="130">
        <f>IF(Q$9=0,0,Q$9/ISI_fec!Q$9)</f>
        <v>0</v>
      </c>
    </row>
    <row r="139" spans="1:17" x14ac:dyDescent="0.25">
      <c r="A139" s="129" t="s">
        <v>79</v>
      </c>
      <c r="B139" s="128">
        <f>IF(B$10=0,0,B$10/ISI_fec!B$10)</f>
        <v>0</v>
      </c>
      <c r="C139" s="128">
        <f>IF(C$10=0,0,C$10/ISI_fec!C$10)</f>
        <v>0</v>
      </c>
      <c r="D139" s="128">
        <f>IF(D$10=0,0,D$10/ISI_fec!D$10)</f>
        <v>0</v>
      </c>
      <c r="E139" s="128">
        <f>IF(E$10=0,0,E$10/ISI_fec!E$10)</f>
        <v>0</v>
      </c>
      <c r="F139" s="128">
        <f>IF(F$10=0,0,F$10/ISI_fec!F$10)</f>
        <v>0</v>
      </c>
      <c r="G139" s="128">
        <f>IF(G$10=0,0,G$10/ISI_fec!G$10)</f>
        <v>0</v>
      </c>
      <c r="H139" s="128">
        <f>IF(H$10=0,0,H$10/ISI_fec!H$10)</f>
        <v>0</v>
      </c>
      <c r="I139" s="128">
        <f>IF(I$10=0,0,I$10/ISI_fec!I$10)</f>
        <v>0</v>
      </c>
      <c r="J139" s="128">
        <f>IF(J$10=0,0,J$10/ISI_fec!J$10)</f>
        <v>0</v>
      </c>
      <c r="K139" s="128">
        <f>IF(K$10=0,0,K$10/ISI_fec!K$10)</f>
        <v>0</v>
      </c>
      <c r="L139" s="128">
        <f>IF(L$10=0,0,L$10/ISI_fec!L$10)</f>
        <v>0</v>
      </c>
      <c r="M139" s="128">
        <f>IF(M$10=0,0,M$10/ISI_fec!M$10)</f>
        <v>0</v>
      </c>
      <c r="N139" s="128">
        <f>IF(N$10=0,0,N$10/ISI_fec!N$10)</f>
        <v>0</v>
      </c>
      <c r="O139" s="128">
        <f>IF(O$10=0,0,O$10/ISI_fec!O$10)</f>
        <v>0</v>
      </c>
      <c r="P139" s="128">
        <f>IF(P$10=0,0,P$10/ISI_fec!P$10)</f>
        <v>0</v>
      </c>
      <c r="Q139" s="128">
        <f>IF(Q$10=0,0,Q$10/ISI_fec!Q$10)</f>
        <v>0</v>
      </c>
    </row>
    <row r="140" spans="1:17" x14ac:dyDescent="0.25">
      <c r="A140" s="127" t="s">
        <v>117</v>
      </c>
      <c r="B140" s="126">
        <f>IF(B$15=0,0,B$15/ISI_fec!B$15)</f>
        <v>0</v>
      </c>
      <c r="C140" s="126">
        <f>IF(C$15=0,0,C$15/ISI_fec!C$15)</f>
        <v>0</v>
      </c>
      <c r="D140" s="126">
        <f>IF(D$15=0,0,D$15/ISI_fec!D$15)</f>
        <v>0</v>
      </c>
      <c r="E140" s="126">
        <f>IF(E$15=0,0,E$15/ISI_fec!E$15)</f>
        <v>0</v>
      </c>
      <c r="F140" s="126">
        <f>IF(F$15=0,0,F$15/ISI_fec!F$15)</f>
        <v>0</v>
      </c>
      <c r="G140" s="126">
        <f>IF(G$15=0,0,G$15/ISI_fec!G$15)</f>
        <v>0</v>
      </c>
      <c r="H140" s="126">
        <f>IF(H$15=0,0,H$15/ISI_fec!H$15)</f>
        <v>0</v>
      </c>
      <c r="I140" s="126">
        <f>IF(I$15=0,0,I$15/ISI_fec!I$15)</f>
        <v>0</v>
      </c>
      <c r="J140" s="126">
        <f>IF(J$15=0,0,J$15/ISI_fec!J$15)</f>
        <v>0</v>
      </c>
      <c r="K140" s="126">
        <f>IF(K$15=0,0,K$15/ISI_fec!K$15)</f>
        <v>0</v>
      </c>
      <c r="L140" s="126">
        <f>IF(L$15=0,0,L$15/ISI_fec!L$15)</f>
        <v>0</v>
      </c>
      <c r="M140" s="126">
        <f>IF(M$15=0,0,M$15/ISI_fec!M$15)</f>
        <v>0</v>
      </c>
      <c r="N140" s="126">
        <f>IF(N$15=0,0,N$15/ISI_fec!N$15)</f>
        <v>0</v>
      </c>
      <c r="O140" s="126">
        <f>IF(O$15=0,0,O$15/ISI_fec!O$15)</f>
        <v>0</v>
      </c>
      <c r="P140" s="126">
        <f>IF(P$15=0,0,P$15/ISI_fec!P$15)</f>
        <v>0</v>
      </c>
      <c r="Q140" s="126">
        <f>IF(Q$15=0,0,Q$15/ISI_fec!Q$15)</f>
        <v>0</v>
      </c>
    </row>
    <row r="141" spans="1:17" x14ac:dyDescent="0.25">
      <c r="A141" s="127" t="s">
        <v>116</v>
      </c>
      <c r="B141" s="126">
        <f>IF(B$21=0,0,B$21/ISI_fec!B$21)</f>
        <v>0</v>
      </c>
      <c r="C141" s="126">
        <f>IF(C$21=0,0,C$21/ISI_fec!C$21)</f>
        <v>0</v>
      </c>
      <c r="D141" s="126">
        <f>IF(D$21=0,0,D$21/ISI_fec!D$21)</f>
        <v>0</v>
      </c>
      <c r="E141" s="126">
        <f>IF(E$21=0,0,E$21/ISI_fec!E$21)</f>
        <v>0</v>
      </c>
      <c r="F141" s="126">
        <f>IF(F$21=0,0,F$21/ISI_fec!F$21)</f>
        <v>0</v>
      </c>
      <c r="G141" s="126">
        <f>IF(G$21=0,0,G$21/ISI_fec!G$21)</f>
        <v>0</v>
      </c>
      <c r="H141" s="126">
        <f>IF(H$21=0,0,H$21/ISI_fec!H$21)</f>
        <v>0</v>
      </c>
      <c r="I141" s="126">
        <f>IF(I$21=0,0,I$21/ISI_fec!I$21)</f>
        <v>0</v>
      </c>
      <c r="J141" s="126">
        <f>IF(J$21=0,0,J$21/ISI_fec!J$21)</f>
        <v>0</v>
      </c>
      <c r="K141" s="126">
        <f>IF(K$21=0,0,K$21/ISI_fec!K$21)</f>
        <v>0</v>
      </c>
      <c r="L141" s="126">
        <f>IF(L$21=0,0,L$21/ISI_fec!L$21)</f>
        <v>0</v>
      </c>
      <c r="M141" s="126">
        <f>IF(M$21=0,0,M$21/ISI_fec!M$21)</f>
        <v>0</v>
      </c>
      <c r="N141" s="126">
        <f>IF(N$21=0,0,N$21/ISI_fec!N$21)</f>
        <v>0</v>
      </c>
      <c r="O141" s="126">
        <f>IF(O$21=0,0,O$21/ISI_fec!O$21)</f>
        <v>0</v>
      </c>
      <c r="P141" s="126">
        <f>IF(P$21=0,0,P$21/ISI_fec!P$21)</f>
        <v>0</v>
      </c>
      <c r="Q141" s="126">
        <f>IF(Q$21=0,0,Q$21/ISI_fec!Q$21)</f>
        <v>0</v>
      </c>
    </row>
    <row r="142" spans="1:17" x14ac:dyDescent="0.25">
      <c r="A142" s="127" t="s">
        <v>113</v>
      </c>
      <c r="B142" s="126">
        <f>IF(B$27=0,0,B$27/ISI_fec!B$27)</f>
        <v>0</v>
      </c>
      <c r="C142" s="126">
        <f>IF(C$27=0,0,C$27/ISI_fec!C$27)</f>
        <v>0</v>
      </c>
      <c r="D142" s="126">
        <f>IF(D$27=0,0,D$27/ISI_fec!D$27)</f>
        <v>0</v>
      </c>
      <c r="E142" s="126">
        <f>IF(E$27=0,0,E$27/ISI_fec!E$27)</f>
        <v>0</v>
      </c>
      <c r="F142" s="126">
        <f>IF(F$27=0,0,F$27/ISI_fec!F$27)</f>
        <v>0</v>
      </c>
      <c r="G142" s="126">
        <f>IF(G$27=0,0,G$27/ISI_fec!G$27)</f>
        <v>0</v>
      </c>
      <c r="H142" s="126">
        <f>IF(H$27=0,0,H$27/ISI_fec!H$27)</f>
        <v>0</v>
      </c>
      <c r="I142" s="126">
        <f>IF(I$27=0,0,I$27/ISI_fec!I$27)</f>
        <v>0</v>
      </c>
      <c r="J142" s="126">
        <f>IF(J$27=0,0,J$27/ISI_fec!J$27)</f>
        <v>0</v>
      </c>
      <c r="K142" s="126">
        <f>IF(K$27=0,0,K$27/ISI_fec!K$27)</f>
        <v>0</v>
      </c>
      <c r="L142" s="126">
        <f>IF(L$27=0,0,L$27/ISI_fec!L$27)</f>
        <v>0</v>
      </c>
      <c r="M142" s="126">
        <f>IF(M$27=0,0,M$27/ISI_fec!M$27)</f>
        <v>0</v>
      </c>
      <c r="N142" s="126">
        <f>IF(N$27=0,0,N$27/ISI_fec!N$27)</f>
        <v>0</v>
      </c>
      <c r="O142" s="126">
        <f>IF(O$27=0,0,O$27/ISI_fec!O$27)</f>
        <v>0</v>
      </c>
      <c r="P142" s="126">
        <f>IF(P$27=0,0,P$27/ISI_fec!P$27)</f>
        <v>0</v>
      </c>
      <c r="Q142" s="126">
        <f>IF(Q$27=0,0,Q$27/ISI_fec!Q$27)</f>
        <v>0</v>
      </c>
    </row>
    <row r="143" spans="1:17" x14ac:dyDescent="0.25">
      <c r="A143" s="72" t="s">
        <v>112</v>
      </c>
      <c r="B143" s="125">
        <f>IF(B$34=0,0,B$34/ISI_fec!B$34)</f>
        <v>0</v>
      </c>
      <c r="C143" s="125">
        <f>IF(C$34=0,0,C$34/ISI_fec!C$34)</f>
        <v>0</v>
      </c>
      <c r="D143" s="125">
        <f>IF(D$34=0,0,D$34/ISI_fec!D$34)</f>
        <v>0</v>
      </c>
      <c r="E143" s="125">
        <f>IF(E$34=0,0,E$34/ISI_fec!E$34)</f>
        <v>0</v>
      </c>
      <c r="F143" s="125">
        <f>IF(F$34=0,0,F$34/ISI_fec!F$34)</f>
        <v>0</v>
      </c>
      <c r="G143" s="125">
        <f>IF(G$34=0,0,G$34/ISI_fec!G$34)</f>
        <v>0</v>
      </c>
      <c r="H143" s="125">
        <f>IF(H$34=0,0,H$34/ISI_fec!H$34)</f>
        <v>0</v>
      </c>
      <c r="I143" s="125">
        <f>IF(I$34=0,0,I$34/ISI_fec!I$34)</f>
        <v>0</v>
      </c>
      <c r="J143" s="125">
        <f>IF(J$34=0,0,J$34/ISI_fec!J$34)</f>
        <v>0</v>
      </c>
      <c r="K143" s="125">
        <f>IF(K$34=0,0,K$34/ISI_fec!K$34)</f>
        <v>0</v>
      </c>
      <c r="L143" s="125">
        <f>IF(L$34=0,0,L$34/ISI_fec!L$34)</f>
        <v>0</v>
      </c>
      <c r="M143" s="125">
        <f>IF(M$34=0,0,M$34/ISI_fec!M$34)</f>
        <v>0</v>
      </c>
      <c r="N143" s="125">
        <f>IF(N$34=0,0,N$34/ISI_fec!N$34)</f>
        <v>0</v>
      </c>
      <c r="O143" s="125">
        <f>IF(O$34=0,0,O$34/ISI_fec!O$34)</f>
        <v>0</v>
      </c>
      <c r="P143" s="125">
        <f>IF(P$34=0,0,P$34/ISI_fec!P$34)</f>
        <v>0</v>
      </c>
      <c r="Q143" s="125">
        <f>IF(Q$34=0,0,Q$34/ISI_fec!Q$34)</f>
        <v>0</v>
      </c>
    </row>
    <row r="144" spans="1:17" x14ac:dyDescent="0.25">
      <c r="A144" s="135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131</v>
      </c>
      <c r="B145" s="133">
        <f>IF(B$53=0,0,(B$53-B$94)/ISI_fec!B$53)</f>
        <v>1.4873229454702481</v>
      </c>
      <c r="C145" s="133">
        <f>IF(C$53=0,0,(C$53-C$94)/ISI_fec!C$53)</f>
        <v>1.4519124604054188</v>
      </c>
      <c r="D145" s="133">
        <f>IF(D$53=0,0,(D$53-D$94)/ISI_fec!D$53)</f>
        <v>1.3094017027924705</v>
      </c>
      <c r="E145" s="133">
        <f>IF(E$53=0,0,(E$53-E$94)/ISI_fec!E$53)</f>
        <v>1.2234485930492478</v>
      </c>
      <c r="F145" s="133">
        <f>IF(F$53=0,0,(F$53-F$94)/ISI_fec!F$53)</f>
        <v>1.0400509560803375</v>
      </c>
      <c r="G145" s="133">
        <f>IF(G$53=0,0,(G$53-G$94)/ISI_fec!G$53)</f>
        <v>0.81911480808035497</v>
      </c>
      <c r="H145" s="133">
        <f>IF(H$53=0,0,(H$53-H$94)/ISI_fec!H$53)</f>
        <v>0.78800058742372636</v>
      </c>
      <c r="I145" s="133">
        <f>IF(I$53=0,0,(I$53-I$94)/ISI_fec!I$53)</f>
        <v>0.79439884610718126</v>
      </c>
      <c r="J145" s="133">
        <f>IF(J$53=0,0,(J$53-J$94)/ISI_fec!J$53)</f>
        <v>0.8480204968035705</v>
      </c>
      <c r="K145" s="133">
        <f>IF(K$53=0,0,(K$53-K$94)/ISI_fec!K$53)</f>
        <v>0.85190385212185626</v>
      </c>
      <c r="L145" s="133">
        <f>IF(L$53=0,0,(L$53-L$94)/ISI_fec!L$53)</f>
        <v>0.88290488426772296</v>
      </c>
      <c r="M145" s="133">
        <f>IF(M$53=0,0,(M$53-M$94)/ISI_fec!M$53)</f>
        <v>0.80817385458671276</v>
      </c>
      <c r="N145" s="133">
        <f>IF(N$53=0,0,(N$53-N$94)/ISI_fec!N$53)</f>
        <v>1.272268900633964</v>
      </c>
      <c r="O145" s="133">
        <f>IF(O$53=0,0,(O$53-O$94)/ISI_fec!O$53)</f>
        <v>1.4857334032840106</v>
      </c>
      <c r="P145" s="133">
        <f>IF(P$53=0,0,(P$53-P$94)/ISI_fec!P$53)</f>
        <v>1.5037548608057065</v>
      </c>
      <c r="Q145" s="133">
        <f>IF(Q$53=0,0,(Q$53-Q$94)/ISI_fec!Q$53)</f>
        <v>0.98208068929510139</v>
      </c>
    </row>
    <row r="146" spans="1:17" x14ac:dyDescent="0.25">
      <c r="A146" s="132" t="s">
        <v>83</v>
      </c>
      <c r="B146" s="131">
        <f>IF(B$54=0,0,B$54/ISI_fec!B$54)</f>
        <v>0</v>
      </c>
      <c r="C146" s="131">
        <f>IF(C$54=0,0,C$54/ISI_fec!C$54)</f>
        <v>0</v>
      </c>
      <c r="D146" s="131">
        <f>IF(D$54=0,0,D$54/ISI_fec!D$54)</f>
        <v>0</v>
      </c>
      <c r="E146" s="131">
        <f>IF(E$54=0,0,E$54/ISI_fec!E$54)</f>
        <v>0</v>
      </c>
      <c r="F146" s="131">
        <f>IF(F$54=0,0,F$54/ISI_fec!F$54)</f>
        <v>0</v>
      </c>
      <c r="G146" s="131">
        <f>IF(G$54=0,0,G$54/ISI_fec!G$54)</f>
        <v>0</v>
      </c>
      <c r="H146" s="131">
        <f>IF(H$54=0,0,H$54/ISI_fec!H$54)</f>
        <v>0</v>
      </c>
      <c r="I146" s="131">
        <f>IF(I$54=0,0,I$54/ISI_fec!I$54)</f>
        <v>0</v>
      </c>
      <c r="J146" s="131">
        <f>IF(J$54=0,0,J$54/ISI_fec!J$54)</f>
        <v>0</v>
      </c>
      <c r="K146" s="131">
        <f>IF(K$54=0,0,K$54/ISI_fec!K$54)</f>
        <v>0</v>
      </c>
      <c r="L146" s="131">
        <f>IF(L$54=0,0,L$54/ISI_fec!L$54)</f>
        <v>0</v>
      </c>
      <c r="M146" s="131">
        <f>IF(M$54=0,0,M$54/ISI_fec!M$54)</f>
        <v>0</v>
      </c>
      <c r="N146" s="131">
        <f>IF(N$54=0,0,N$54/ISI_fec!N$54)</f>
        <v>0</v>
      </c>
      <c r="O146" s="131">
        <f>IF(O$54=0,0,O$54/ISI_fec!O$54)</f>
        <v>0</v>
      </c>
      <c r="P146" s="131">
        <f>IF(P$54=0,0,P$54/ISI_fec!P$54)</f>
        <v>0</v>
      </c>
      <c r="Q146" s="131">
        <f>IF(Q$54=0,0,Q$54/ISI_fec!Q$54)</f>
        <v>0</v>
      </c>
    </row>
    <row r="147" spans="1:17" x14ac:dyDescent="0.25">
      <c r="A147" s="76" t="s">
        <v>82</v>
      </c>
      <c r="B147" s="130">
        <f>IF(B$55=0,0,B$55/ISI_fec!B$55)</f>
        <v>0</v>
      </c>
      <c r="C147" s="130">
        <f>IF(C$55=0,0,C$55/ISI_fec!C$55)</f>
        <v>0</v>
      </c>
      <c r="D147" s="130">
        <f>IF(D$55=0,0,D$55/ISI_fec!D$55)</f>
        <v>0</v>
      </c>
      <c r="E147" s="130">
        <f>IF(E$55=0,0,E$55/ISI_fec!E$55)</f>
        <v>0</v>
      </c>
      <c r="F147" s="130">
        <f>IF(F$55=0,0,F$55/ISI_fec!F$55)</f>
        <v>0</v>
      </c>
      <c r="G147" s="130">
        <f>IF(G$55=0,0,G$55/ISI_fec!G$55)</f>
        <v>0</v>
      </c>
      <c r="H147" s="130">
        <f>IF(H$55=0,0,H$55/ISI_fec!H$55)</f>
        <v>0</v>
      </c>
      <c r="I147" s="130">
        <f>IF(I$55=0,0,I$55/ISI_fec!I$55)</f>
        <v>0</v>
      </c>
      <c r="J147" s="130">
        <f>IF(J$55=0,0,J$55/ISI_fec!J$55)</f>
        <v>0</v>
      </c>
      <c r="K147" s="130">
        <f>IF(K$55=0,0,K$55/ISI_fec!K$55)</f>
        <v>0</v>
      </c>
      <c r="L147" s="130">
        <f>IF(L$55=0,0,L$55/ISI_fec!L$55)</f>
        <v>0</v>
      </c>
      <c r="M147" s="130">
        <f>IF(M$55=0,0,M$55/ISI_fec!M$55)</f>
        <v>0</v>
      </c>
      <c r="N147" s="130">
        <f>IF(N$55=0,0,N$55/ISI_fec!N$55)</f>
        <v>0</v>
      </c>
      <c r="O147" s="130">
        <f>IF(O$55=0,0,O$55/ISI_fec!O$55)</f>
        <v>0</v>
      </c>
      <c r="P147" s="130">
        <f>IF(P$55=0,0,P$55/ISI_fec!P$55)</f>
        <v>0</v>
      </c>
      <c r="Q147" s="130">
        <f>IF(Q$55=0,0,Q$55/ISI_fec!Q$55)</f>
        <v>0</v>
      </c>
    </row>
    <row r="148" spans="1:17" x14ac:dyDescent="0.25">
      <c r="A148" s="76" t="s">
        <v>81</v>
      </c>
      <c r="B148" s="130">
        <f>IF(B$56=0,0,B$56/ISI_fec!B$56)</f>
        <v>0</v>
      </c>
      <c r="C148" s="130">
        <f>IF(C$56=0,0,C$56/ISI_fec!C$56)</f>
        <v>0</v>
      </c>
      <c r="D148" s="130">
        <f>IF(D$56=0,0,D$56/ISI_fec!D$56)</f>
        <v>0</v>
      </c>
      <c r="E148" s="130">
        <f>IF(E$56=0,0,E$56/ISI_fec!E$56)</f>
        <v>0</v>
      </c>
      <c r="F148" s="130">
        <f>IF(F$56=0,0,F$56/ISI_fec!F$56)</f>
        <v>0</v>
      </c>
      <c r="G148" s="130">
        <f>IF(G$56=0,0,G$56/ISI_fec!G$56)</f>
        <v>0</v>
      </c>
      <c r="H148" s="130">
        <f>IF(H$56=0,0,H$56/ISI_fec!H$56)</f>
        <v>0</v>
      </c>
      <c r="I148" s="130">
        <f>IF(I$56=0,0,I$56/ISI_fec!I$56)</f>
        <v>0</v>
      </c>
      <c r="J148" s="130">
        <f>IF(J$56=0,0,J$56/ISI_fec!J$56)</f>
        <v>0</v>
      </c>
      <c r="K148" s="130">
        <f>IF(K$56=0,0,K$56/ISI_fec!K$56)</f>
        <v>0</v>
      </c>
      <c r="L148" s="130">
        <f>IF(L$56=0,0,L$56/ISI_fec!L$56)</f>
        <v>0</v>
      </c>
      <c r="M148" s="130">
        <f>IF(M$56=0,0,M$56/ISI_fec!M$56)</f>
        <v>0</v>
      </c>
      <c r="N148" s="130">
        <f>IF(N$56=0,0,N$56/ISI_fec!N$56)</f>
        <v>0</v>
      </c>
      <c r="O148" s="130">
        <f>IF(O$56=0,0,O$56/ISI_fec!O$56)</f>
        <v>0</v>
      </c>
      <c r="P148" s="130">
        <f>IF(P$56=0,0,P$56/ISI_fec!P$56)</f>
        <v>0</v>
      </c>
      <c r="Q148" s="130">
        <f>IF(Q$56=0,0,Q$56/ISI_fec!Q$56)</f>
        <v>0</v>
      </c>
    </row>
    <row r="149" spans="1:17" x14ac:dyDescent="0.25">
      <c r="A149" s="76" t="s">
        <v>80</v>
      </c>
      <c r="B149" s="130">
        <f>IF(B$57=0,0,B$57/ISI_fec!B$57)</f>
        <v>0</v>
      </c>
      <c r="C149" s="130">
        <f>IF(C$57=0,0,C$57/ISI_fec!C$57)</f>
        <v>0</v>
      </c>
      <c r="D149" s="130">
        <f>IF(D$57=0,0,D$57/ISI_fec!D$57)</f>
        <v>0</v>
      </c>
      <c r="E149" s="130">
        <f>IF(E$57=0,0,E$57/ISI_fec!E$57)</f>
        <v>0</v>
      </c>
      <c r="F149" s="130">
        <f>IF(F$57=0,0,F$57/ISI_fec!F$57)</f>
        <v>0</v>
      </c>
      <c r="G149" s="130">
        <f>IF(G$57=0,0,G$57/ISI_fec!G$57)</f>
        <v>0</v>
      </c>
      <c r="H149" s="130">
        <f>IF(H$57=0,0,H$57/ISI_fec!H$57)</f>
        <v>0</v>
      </c>
      <c r="I149" s="130">
        <f>IF(I$57=0,0,I$57/ISI_fec!I$57)</f>
        <v>0</v>
      </c>
      <c r="J149" s="130">
        <f>IF(J$57=0,0,J$57/ISI_fec!J$57)</f>
        <v>0</v>
      </c>
      <c r="K149" s="130">
        <f>IF(K$57=0,0,K$57/ISI_fec!K$57)</f>
        <v>0</v>
      </c>
      <c r="L149" s="130">
        <f>IF(L$57=0,0,L$57/ISI_fec!L$57)</f>
        <v>0</v>
      </c>
      <c r="M149" s="130">
        <f>IF(M$57=0,0,M$57/ISI_fec!M$57)</f>
        <v>0</v>
      </c>
      <c r="N149" s="130">
        <f>IF(N$57=0,0,N$57/ISI_fec!N$57)</f>
        <v>0</v>
      </c>
      <c r="O149" s="130">
        <f>IF(O$57=0,0,O$57/ISI_fec!O$57)</f>
        <v>0</v>
      </c>
      <c r="P149" s="130">
        <f>IF(P$57=0,0,P$57/ISI_fec!P$57)</f>
        <v>0</v>
      </c>
      <c r="Q149" s="130">
        <f>IF(Q$57=0,0,Q$57/ISI_fec!Q$57)</f>
        <v>0</v>
      </c>
    </row>
    <row r="150" spans="1:17" x14ac:dyDescent="0.25">
      <c r="A150" s="129" t="s">
        <v>79</v>
      </c>
      <c r="B150" s="128">
        <f>IF(B$58=0,0,B$58/ISI_fec!B$58)</f>
        <v>1.3251222000000002</v>
      </c>
      <c r="C150" s="128">
        <f>IF(C$58=0,0,C$58/ISI_fec!C$58)</f>
        <v>1.3251222000000002</v>
      </c>
      <c r="D150" s="128">
        <f>IF(D$58=0,0,D$58/ISI_fec!D$58)</f>
        <v>1.3251222000000002</v>
      </c>
      <c r="E150" s="128">
        <f>IF(E$58=0,0,E$58/ISI_fec!E$58)</f>
        <v>1.3251222</v>
      </c>
      <c r="F150" s="128">
        <f>IF(F$58=0,0,F$58/ISI_fec!F$58)</f>
        <v>1.3251222000000002</v>
      </c>
      <c r="G150" s="128">
        <f>IF(G$58=0,0,G$58/ISI_fec!G$58)</f>
        <v>1.3251222</v>
      </c>
      <c r="H150" s="128">
        <f>IF(H$58=0,0,H$58/ISI_fec!H$58)</f>
        <v>1.3251222</v>
      </c>
      <c r="I150" s="128">
        <f>IF(I$58=0,0,I$58/ISI_fec!I$58)</f>
        <v>1.3251222000000002</v>
      </c>
      <c r="J150" s="128">
        <f>IF(J$58=0,0,J$58/ISI_fec!J$58)</f>
        <v>1.3251222000000002</v>
      </c>
      <c r="K150" s="128">
        <f>IF(K$58=0,0,K$58/ISI_fec!K$58)</f>
        <v>1.3251222</v>
      </c>
      <c r="L150" s="128">
        <f>IF(L$58=0,0,L$58/ISI_fec!L$58)</f>
        <v>1.3251222</v>
      </c>
      <c r="M150" s="128">
        <f>IF(M$58=0,0,M$58/ISI_fec!M$58)</f>
        <v>0.70463843999999998</v>
      </c>
      <c r="N150" s="128">
        <f>IF(N$58=0,0,N$58/ISI_fec!N$58)</f>
        <v>1.3251222000000002</v>
      </c>
      <c r="O150" s="128">
        <f>IF(O$58=0,0,O$58/ISI_fec!O$58)</f>
        <v>1.3251221999999998</v>
      </c>
      <c r="P150" s="128">
        <f>IF(P$58=0,0,P$58/ISI_fec!P$58)</f>
        <v>1.3251222</v>
      </c>
      <c r="Q150" s="128">
        <f>IF(Q$58=0,0,Q$58/ISI_fec!Q$58)</f>
        <v>1.3251221999999998</v>
      </c>
    </row>
    <row r="151" spans="1:17" x14ac:dyDescent="0.25">
      <c r="A151" s="127" t="s">
        <v>115</v>
      </c>
      <c r="B151" s="126">
        <f>IF(B$63=0,0,B$63/ISI_fec!B$63)</f>
        <v>2.6898058712306812</v>
      </c>
      <c r="C151" s="126">
        <f>IF(C$63=0,0,C$63/ISI_fec!C$63)</f>
        <v>2.6888184104643935</v>
      </c>
      <c r="D151" s="126">
        <f>IF(D$63=0,0,D$63/ISI_fec!D$63)</f>
        <v>2.757156105173217</v>
      </c>
      <c r="E151" s="126">
        <f>IF(E$63=0,0,E$63/ISI_fec!E$63)</f>
        <v>2.7173605435473842</v>
      </c>
      <c r="F151" s="126">
        <f>IF(F$63=0,0,F$63/ISI_fec!F$63)</f>
        <v>2.654698880370745</v>
      </c>
      <c r="G151" s="126">
        <f>IF(G$63=0,0,G$63/ISI_fec!G$63)</f>
        <v>1.8917976805551391</v>
      </c>
      <c r="H151" s="126">
        <f>IF(H$63=0,0,H$63/ISI_fec!H$63)</f>
        <v>1.69700152775661</v>
      </c>
      <c r="I151" s="126">
        <f>IF(I$63=0,0,I$63/ISI_fec!I$63)</f>
        <v>1.7426166881071894</v>
      </c>
      <c r="J151" s="126">
        <f>IF(J$63=0,0,J$63/ISI_fec!J$63)</f>
        <v>2.077821568615605</v>
      </c>
      <c r="K151" s="126">
        <f>IF(K$63=0,0,K$63/ISI_fec!K$63)</f>
        <v>2.0935099650982227</v>
      </c>
      <c r="L151" s="126">
        <f>IF(L$63=0,0,L$63/ISI_fec!L$63)</f>
        <v>2.2852807035444576</v>
      </c>
      <c r="M151" s="126">
        <f>IF(M$63=0,0,M$63/ISI_fec!M$63)</f>
        <v>1.8740554559805309</v>
      </c>
      <c r="N151" s="126">
        <f>IF(N$63=0,0,N$63/ISI_fec!N$63)</f>
        <v>2.8312662185496951</v>
      </c>
      <c r="O151" s="126">
        <f>IF(O$63=0,0,O$63/ISI_fec!O$63)</f>
        <v>2.6968361776950238</v>
      </c>
      <c r="P151" s="126">
        <f>IF(P$63=0,0,P$63/ISI_fec!P$63)</f>
        <v>2.843256683040237</v>
      </c>
      <c r="Q151" s="126">
        <f>IF(Q$63=0,0,Q$63/ISI_fec!Q$63)</f>
        <v>0.95869478227501603</v>
      </c>
    </row>
    <row r="152" spans="1:17" x14ac:dyDescent="0.25">
      <c r="A152" s="127" t="s">
        <v>114</v>
      </c>
      <c r="B152" s="126">
        <f>IF(B$69=0,0,B$69/ISI_fec!B$69)</f>
        <v>0</v>
      </c>
      <c r="C152" s="126">
        <f>IF(C$69=0,0,C$69/ISI_fec!C$69)</f>
        <v>0</v>
      </c>
      <c r="D152" s="126">
        <f>IF(D$69=0,0,D$69/ISI_fec!D$69)</f>
        <v>0</v>
      </c>
      <c r="E152" s="126">
        <f>IF(E$69=0,0,E$69/ISI_fec!E$69)</f>
        <v>0</v>
      </c>
      <c r="F152" s="126">
        <f>IF(F$69=0,0,F$69/ISI_fec!F$69)</f>
        <v>0</v>
      </c>
      <c r="G152" s="126">
        <f>IF(G$69=0,0,G$69/ISI_fec!G$69)</f>
        <v>0</v>
      </c>
      <c r="H152" s="126">
        <f>IF(H$69=0,0,H$69/ISI_fec!H$69)</f>
        <v>0</v>
      </c>
      <c r="I152" s="126">
        <f>IF(I$69=0,0,I$69/ISI_fec!I$69)</f>
        <v>0</v>
      </c>
      <c r="J152" s="126">
        <f>IF(J$69=0,0,J$69/ISI_fec!J$69)</f>
        <v>0</v>
      </c>
      <c r="K152" s="126">
        <f>IF(K$69=0,0,K$69/ISI_fec!K$69)</f>
        <v>0</v>
      </c>
      <c r="L152" s="126">
        <f>IF(L$69=0,0,L$69/ISI_fec!L$69)</f>
        <v>0</v>
      </c>
      <c r="M152" s="126">
        <f>IF(M$69=0,0,M$69/ISI_fec!M$69)</f>
        <v>0</v>
      </c>
      <c r="N152" s="126">
        <f>IF(N$69=0,0,N$69/ISI_fec!N$69)</f>
        <v>0</v>
      </c>
      <c r="O152" s="126">
        <f>IF(O$69=0,0,O$69/ISI_fec!O$69)</f>
        <v>0</v>
      </c>
      <c r="P152" s="126">
        <f>IF(P$69=0,0,P$69/ISI_fec!P$69)</f>
        <v>0</v>
      </c>
      <c r="Q152" s="126">
        <f>IF(Q$69=0,0,Q$69/ISI_fec!Q$69)</f>
        <v>0</v>
      </c>
    </row>
    <row r="153" spans="1:17" x14ac:dyDescent="0.25">
      <c r="A153" s="127" t="s">
        <v>113</v>
      </c>
      <c r="B153" s="126">
        <f>IF(B$70=0,0,B$70/ISI_fec!B$70)</f>
        <v>2.4049089983216292</v>
      </c>
      <c r="C153" s="126">
        <f>IF(C$70=0,0,C$70/ISI_fec!C$70)</f>
        <v>2.375258788934548</v>
      </c>
      <c r="D153" s="126">
        <f>IF(D$70=0,0,D$70/ISI_fec!D$70)</f>
        <v>2.3298072184009695</v>
      </c>
      <c r="E153" s="126">
        <f>IF(E$70=0,0,E$70/ISI_fec!E$70)</f>
        <v>2.161896717370436</v>
      </c>
      <c r="F153" s="126">
        <f>IF(F$70=0,0,F$70/ISI_fec!F$70)</f>
        <v>1.6433828989012733</v>
      </c>
      <c r="G153" s="126">
        <f>IF(G$70=0,0,G$70/ISI_fec!G$70)</f>
        <v>1.4529252319157169</v>
      </c>
      <c r="H153" s="126">
        <f>IF(H$70=0,0,H$70/ISI_fec!H$70)</f>
        <v>1.4515026667003617</v>
      </c>
      <c r="I153" s="126">
        <f>IF(I$70=0,0,I$70/ISI_fec!I$70)</f>
        <v>1.4492568798063863</v>
      </c>
      <c r="J153" s="126">
        <f>IF(J$70=0,0,J$70/ISI_fec!J$70)</f>
        <v>1.4519026864302471</v>
      </c>
      <c r="K153" s="126">
        <f>IF(K$70=0,0,K$70/ISI_fec!K$70)</f>
        <v>1.4560587084103318</v>
      </c>
      <c r="L153" s="126">
        <f>IF(L$70=0,0,L$70/ISI_fec!L$70)</f>
        <v>1.4585257228790918</v>
      </c>
      <c r="M153" s="126">
        <f>IF(M$70=0,0,M$70/ISI_fec!M$70)</f>
        <v>1.432764828</v>
      </c>
      <c r="N153" s="126">
        <f>IF(N$70=0,0,N$70/ISI_fec!N$70)</f>
        <v>2.2051526864519322</v>
      </c>
      <c r="O153" s="126">
        <f>IF(O$70=0,0,O$70/ISI_fec!O$70)</f>
        <v>2.2900616166069709</v>
      </c>
      <c r="P153" s="126">
        <f>IF(P$70=0,0,P$70/ISI_fec!P$70)</f>
        <v>2.342573509723676</v>
      </c>
      <c r="Q153" s="126">
        <f>IF(Q$70=0,0,Q$70/ISI_fec!Q$70)</f>
        <v>1.9956478045863526</v>
      </c>
    </row>
    <row r="154" spans="1:17" x14ac:dyDescent="0.25">
      <c r="A154" s="72" t="s">
        <v>112</v>
      </c>
      <c r="B154" s="125">
        <f>IF(B$77=0,0,B$77/ISI_fec!B$77)</f>
        <v>2.5585358699452119</v>
      </c>
      <c r="C154" s="125">
        <f>IF(C$77=0,0,C$77/ISI_fec!C$77)</f>
        <v>2.5362046167461951</v>
      </c>
      <c r="D154" s="125">
        <f>IF(D$77=0,0,D$77/ISI_fec!D$77)</f>
        <v>2.5222263017014117</v>
      </c>
      <c r="E154" s="125">
        <f>IF(E$77=0,0,E$77/ISI_fec!E$77)</f>
        <v>2.5241267861224417</v>
      </c>
      <c r="F154" s="125">
        <f>IF(F$77=0,0,F$77/ISI_fec!F$77)</f>
        <v>2.0678877797577901</v>
      </c>
      <c r="G154" s="125">
        <f>IF(G$77=0,0,G$77/ISI_fec!G$77)</f>
        <v>1.5689819739807449</v>
      </c>
      <c r="H154" s="125">
        <f>IF(H$77=0,0,H$77/ISI_fec!H$77)</f>
        <v>1.5678638899566382</v>
      </c>
      <c r="I154" s="125">
        <f>IF(I$77=0,0,I$77/ISI_fec!I$77)</f>
        <v>1.5656370657803769</v>
      </c>
      <c r="J154" s="125">
        <f>IF(J$77=0,0,J$77/ISI_fec!J$77)</f>
        <v>1.5678612366213227</v>
      </c>
      <c r="K154" s="125">
        <f>IF(K$77=0,0,K$77/ISI_fec!K$77)</f>
        <v>1.571729391868345</v>
      </c>
      <c r="L154" s="125">
        <f>IF(L$77=0,0,L$77/ISI_fec!L$77)</f>
        <v>1.5738854065117307</v>
      </c>
      <c r="M154" s="125">
        <f>IF(M$77=0,0,M$77/ISI_fec!M$77)</f>
        <v>1.5495185358946277</v>
      </c>
      <c r="N154" s="125">
        <f>IF(N$77=0,0,N$77/ISI_fec!N$77)</f>
        <v>2.4070286074757279</v>
      </c>
      <c r="O154" s="125">
        <f>IF(O$77=0,0,O$77/ISI_fec!O$77)</f>
        <v>3.3975592095847915</v>
      </c>
      <c r="P154" s="125">
        <f>IF(P$77=0,0,P$77/ISI_fec!P$77)</f>
        <v>3.9236957869091458</v>
      </c>
      <c r="Q154" s="125">
        <f>IF(Q$77=0,0,Q$77/ISI_fec!Q$77)</f>
        <v>3.1897162060439839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79998168889431442"/>
    <pageSetUpPr fitToPage="1"/>
  </sheetPr>
  <dimension ref="A1:Q10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SUM(B4:B8)</f>
        <v>1461.1902836700581</v>
      </c>
      <c r="C3" s="46">
        <f t="shared" ref="C3:Q3" si="0">SUM(C4:C8)</f>
        <v>1263.8092640377311</v>
      </c>
      <c r="D3" s="46">
        <f t="shared" si="0"/>
        <v>1126.879535126398</v>
      </c>
      <c r="E3" s="46">
        <f t="shared" si="0"/>
        <v>1212.1619745205824</v>
      </c>
      <c r="F3" s="46">
        <f t="shared" si="0"/>
        <v>1160.3917805491092</v>
      </c>
      <c r="G3" s="46">
        <f t="shared" si="0"/>
        <v>1203.6951582742536</v>
      </c>
      <c r="H3" s="46">
        <f t="shared" si="0"/>
        <v>1388.3234038343196</v>
      </c>
      <c r="I3" s="46">
        <f t="shared" si="0"/>
        <v>1494.1093930450402</v>
      </c>
      <c r="J3" s="46">
        <f t="shared" si="0"/>
        <v>1467.345516584181</v>
      </c>
      <c r="K3" s="46">
        <f t="shared" si="0"/>
        <v>948.43683659739895</v>
      </c>
      <c r="L3" s="46">
        <f t="shared" si="0"/>
        <v>711.88699999999994</v>
      </c>
      <c r="M3" s="46">
        <f t="shared" si="0"/>
        <v>983.5457950085389</v>
      </c>
      <c r="N3" s="46">
        <f t="shared" si="0"/>
        <v>1368.2846631676575</v>
      </c>
      <c r="O3" s="46">
        <f t="shared" si="0"/>
        <v>1409.614936068919</v>
      </c>
      <c r="P3" s="46">
        <f t="shared" si="0"/>
        <v>1376.4388811200176</v>
      </c>
      <c r="Q3" s="46">
        <f t="shared" si="0"/>
        <v>1512.2289254540613</v>
      </c>
    </row>
    <row r="4" spans="1:17" x14ac:dyDescent="0.25">
      <c r="A4" s="110" t="s">
        <v>44</v>
      </c>
      <c r="B4" s="120">
        <v>185.65716629408718</v>
      </c>
      <c r="C4" s="120">
        <v>175.65111666429709</v>
      </c>
      <c r="D4" s="120">
        <v>172.35938649924796</v>
      </c>
      <c r="E4" s="120">
        <v>187.71754600161259</v>
      </c>
      <c r="F4" s="120">
        <v>180.26893759268603</v>
      </c>
      <c r="G4" s="120">
        <v>190.38480936084738</v>
      </c>
      <c r="H4" s="120">
        <v>220.05160050495289</v>
      </c>
      <c r="I4" s="120">
        <v>240.58680867445139</v>
      </c>
      <c r="J4" s="120">
        <v>245.40539792813007</v>
      </c>
      <c r="K4" s="120">
        <v>156.89031743658745</v>
      </c>
      <c r="L4" s="120">
        <v>117.178</v>
      </c>
      <c r="M4" s="120">
        <v>165.30421148295736</v>
      </c>
      <c r="N4" s="120">
        <v>210.83451688828984</v>
      </c>
      <c r="O4" s="120">
        <v>220.18780331660571</v>
      </c>
      <c r="P4" s="120">
        <v>205.32987915930565</v>
      </c>
      <c r="Q4" s="120">
        <v>228.64287713480448</v>
      </c>
    </row>
    <row r="5" spans="1:17" x14ac:dyDescent="0.25">
      <c r="A5" s="180" t="s">
        <v>59</v>
      </c>
      <c r="B5" s="189">
        <f>SUM(B6:B7)</f>
        <v>423.72371480932566</v>
      </c>
      <c r="C5" s="189">
        <f t="shared" ref="C5:Q5" si="1">SUM(C6:C7)</f>
        <v>351.45055754336028</v>
      </c>
      <c r="D5" s="189">
        <f t="shared" si="1"/>
        <v>300.52562677976817</v>
      </c>
      <c r="E5" s="189">
        <f t="shared" si="1"/>
        <v>321.79770529864055</v>
      </c>
      <c r="F5" s="189">
        <f t="shared" si="1"/>
        <v>307.69239957837539</v>
      </c>
      <c r="G5" s="189">
        <f t="shared" si="1"/>
        <v>310.35615065241745</v>
      </c>
      <c r="H5" s="189">
        <f t="shared" si="1"/>
        <v>367.18447547966286</v>
      </c>
      <c r="I5" s="189">
        <f t="shared" si="1"/>
        <v>385.88021301167709</v>
      </c>
      <c r="J5" s="189">
        <f t="shared" si="1"/>
        <v>385.60809689219508</v>
      </c>
      <c r="K5" s="189">
        <f t="shared" si="1"/>
        <v>250.33547615488121</v>
      </c>
      <c r="L5" s="189">
        <f t="shared" si="1"/>
        <v>188.267</v>
      </c>
      <c r="M5" s="189">
        <f t="shared" si="1"/>
        <v>257.95631722443602</v>
      </c>
      <c r="N5" s="189">
        <f t="shared" si="1"/>
        <v>323.7517753324347</v>
      </c>
      <c r="O5" s="189">
        <f t="shared" si="1"/>
        <v>335.28170497490851</v>
      </c>
      <c r="P5" s="189">
        <f t="shared" si="1"/>
        <v>310.49481873895843</v>
      </c>
      <c r="Q5" s="189">
        <f t="shared" si="1"/>
        <v>342.9643157022067</v>
      </c>
    </row>
    <row r="6" spans="1:17" x14ac:dyDescent="0.25">
      <c r="A6" s="179" t="s">
        <v>43</v>
      </c>
      <c r="B6" s="189">
        <v>417.49274027872804</v>
      </c>
      <c r="C6" s="189">
        <v>346.28396758272766</v>
      </c>
      <c r="D6" s="189">
        <v>297.62188074039358</v>
      </c>
      <c r="E6" s="189">
        <v>317.16143739925508</v>
      </c>
      <c r="F6" s="189">
        <v>303.25883388252635</v>
      </c>
      <c r="G6" s="189">
        <v>305.76358180964655</v>
      </c>
      <c r="H6" s="189">
        <v>361.74355727558088</v>
      </c>
      <c r="I6" s="189">
        <v>385.88021301167709</v>
      </c>
      <c r="J6" s="189">
        <v>385.60809689219508</v>
      </c>
      <c r="K6" s="189">
        <v>250.33547615488121</v>
      </c>
      <c r="L6" s="189">
        <v>188.267</v>
      </c>
      <c r="M6" s="189">
        <v>257.95631722443602</v>
      </c>
      <c r="N6" s="189">
        <v>323.7517753324347</v>
      </c>
      <c r="O6" s="189">
        <v>335.28170497490851</v>
      </c>
      <c r="P6" s="189">
        <v>310.49481873895843</v>
      </c>
      <c r="Q6" s="189">
        <v>342.9643157022067</v>
      </c>
    </row>
    <row r="7" spans="1:17" x14ac:dyDescent="0.25">
      <c r="A7" s="179" t="s">
        <v>344</v>
      </c>
      <c r="B7" s="189">
        <v>6.2309745305976207</v>
      </c>
      <c r="C7" s="189">
        <v>5.1665899606326207</v>
      </c>
      <c r="D7" s="189">
        <v>2.903746039374596</v>
      </c>
      <c r="E7" s="189">
        <v>4.6362678993854729</v>
      </c>
      <c r="F7" s="189">
        <v>4.4335656958490404</v>
      </c>
      <c r="G7" s="189">
        <v>4.5925688427709019</v>
      </c>
      <c r="H7" s="189">
        <v>5.4409182040819815</v>
      </c>
      <c r="I7" s="189">
        <v>0</v>
      </c>
      <c r="J7" s="189">
        <v>0</v>
      </c>
      <c r="K7" s="189">
        <v>0</v>
      </c>
      <c r="L7" s="189">
        <v>0</v>
      </c>
      <c r="M7" s="189">
        <v>0</v>
      </c>
      <c r="N7" s="189">
        <v>0</v>
      </c>
      <c r="O7" s="189">
        <v>0</v>
      </c>
      <c r="P7" s="189">
        <v>0</v>
      </c>
      <c r="Q7" s="189">
        <v>0</v>
      </c>
    </row>
    <row r="8" spans="1:17" x14ac:dyDescent="0.25">
      <c r="A8" s="108" t="s">
        <v>42</v>
      </c>
      <c r="B8" s="118">
        <v>428.08568775731965</v>
      </c>
      <c r="C8" s="118">
        <v>385.25703228671347</v>
      </c>
      <c r="D8" s="118">
        <v>353.46889506761369</v>
      </c>
      <c r="E8" s="118">
        <v>380.8490179216887</v>
      </c>
      <c r="F8" s="118">
        <v>364.73804379967231</v>
      </c>
      <c r="G8" s="118">
        <v>392.59804760857139</v>
      </c>
      <c r="H8" s="118">
        <v>433.90285237004093</v>
      </c>
      <c r="I8" s="118">
        <v>481.76215834723456</v>
      </c>
      <c r="J8" s="118">
        <v>450.72392487166081</v>
      </c>
      <c r="K8" s="118">
        <v>290.87556685104909</v>
      </c>
      <c r="L8" s="118">
        <v>218.17500000000001</v>
      </c>
      <c r="M8" s="118">
        <v>302.32894907670948</v>
      </c>
      <c r="N8" s="118">
        <v>509.94659561449839</v>
      </c>
      <c r="O8" s="118">
        <v>518.86372280249623</v>
      </c>
      <c r="P8" s="118">
        <v>550.11936448279516</v>
      </c>
      <c r="Q8" s="118">
        <v>597.65741691484334</v>
      </c>
    </row>
    <row r="9" spans="1:17" x14ac:dyDescent="0.25">
      <c r="A9" s="12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</row>
    <row r="10" spans="1:17" x14ac:dyDescent="0.25">
      <c r="A10" s="31" t="s">
        <v>143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</row>
    <row r="11" spans="1:17" x14ac:dyDescent="0.25">
      <c r="A11" s="110" t="s">
        <v>137</v>
      </c>
      <c r="B11" s="120">
        <v>667</v>
      </c>
      <c r="C11" s="120">
        <v>679</v>
      </c>
      <c r="D11" s="120">
        <v>750</v>
      </c>
      <c r="E11" s="120">
        <v>750</v>
      </c>
      <c r="F11" s="120">
        <v>750</v>
      </c>
      <c r="G11" s="120">
        <v>750</v>
      </c>
      <c r="H11" s="120">
        <v>750</v>
      </c>
      <c r="I11" s="120">
        <v>750</v>
      </c>
      <c r="J11" s="120">
        <v>772</v>
      </c>
      <c r="K11" s="120">
        <v>719</v>
      </c>
      <c r="L11" s="120">
        <v>725</v>
      </c>
      <c r="M11" s="120">
        <v>810</v>
      </c>
      <c r="N11" s="120">
        <v>784</v>
      </c>
      <c r="O11" s="120">
        <v>812</v>
      </c>
      <c r="P11" s="120">
        <v>800</v>
      </c>
      <c r="Q11" s="120">
        <v>854.8804097038693</v>
      </c>
    </row>
    <row r="12" spans="1:17" x14ac:dyDescent="0.25">
      <c r="A12" s="180" t="s">
        <v>136</v>
      </c>
      <c r="B12" s="189">
        <f>SUM(B13:B14)</f>
        <v>170.50700000000001</v>
      </c>
      <c r="C12" s="189">
        <f t="shared" ref="C12:Q12" si="2">SUM(C13:C14)</f>
        <v>168.58099999999999</v>
      </c>
      <c r="D12" s="189">
        <f t="shared" si="2"/>
        <v>167.262</v>
      </c>
      <c r="E12" s="189">
        <f t="shared" si="2"/>
        <v>170.797</v>
      </c>
      <c r="F12" s="189">
        <f t="shared" si="2"/>
        <v>170.3</v>
      </c>
      <c r="G12" s="189">
        <f t="shared" si="2"/>
        <v>166.286</v>
      </c>
      <c r="H12" s="189">
        <f t="shared" si="2"/>
        <v>167.8</v>
      </c>
      <c r="I12" s="189">
        <f t="shared" si="2"/>
        <v>166.3</v>
      </c>
      <c r="J12" s="189">
        <f t="shared" si="2"/>
        <v>162.339</v>
      </c>
      <c r="K12" s="189">
        <f t="shared" si="2"/>
        <v>130.40299999999999</v>
      </c>
      <c r="L12" s="189">
        <f t="shared" si="2"/>
        <v>130</v>
      </c>
      <c r="M12" s="189">
        <f t="shared" si="2"/>
        <v>165.15</v>
      </c>
      <c r="N12" s="189">
        <f t="shared" si="2"/>
        <v>165.04599999999999</v>
      </c>
      <c r="O12" s="189">
        <f t="shared" si="2"/>
        <v>169.45699999999999</v>
      </c>
      <c r="P12" s="189">
        <f t="shared" si="2"/>
        <v>173.16399999999999</v>
      </c>
      <c r="Q12" s="189">
        <f t="shared" si="2"/>
        <v>170</v>
      </c>
    </row>
    <row r="13" spans="1:17" x14ac:dyDescent="0.25">
      <c r="A13" s="179" t="s">
        <v>43</v>
      </c>
      <c r="B13" s="189">
        <v>167.50700000000001</v>
      </c>
      <c r="C13" s="189">
        <v>165.58099999999999</v>
      </c>
      <c r="D13" s="189">
        <v>165.262</v>
      </c>
      <c r="E13" s="189">
        <v>167.797</v>
      </c>
      <c r="F13" s="189">
        <v>167.3</v>
      </c>
      <c r="G13" s="189">
        <v>163.286</v>
      </c>
      <c r="H13" s="189">
        <v>164.8</v>
      </c>
      <c r="I13" s="189">
        <v>166.3</v>
      </c>
      <c r="J13" s="189">
        <v>162.339</v>
      </c>
      <c r="K13" s="189">
        <v>130.40299999999999</v>
      </c>
      <c r="L13" s="189">
        <v>130</v>
      </c>
      <c r="M13" s="189">
        <v>165.15</v>
      </c>
      <c r="N13" s="189">
        <v>165.04599999999999</v>
      </c>
      <c r="O13" s="189">
        <v>169.45699999999999</v>
      </c>
      <c r="P13" s="189">
        <v>173.16399999999999</v>
      </c>
      <c r="Q13" s="189">
        <v>170</v>
      </c>
    </row>
    <row r="14" spans="1:17" x14ac:dyDescent="0.25">
      <c r="A14" s="179" t="s">
        <v>344</v>
      </c>
      <c r="B14" s="189">
        <v>3</v>
      </c>
      <c r="C14" s="189">
        <v>3</v>
      </c>
      <c r="D14" s="189">
        <v>2</v>
      </c>
      <c r="E14" s="189">
        <v>3</v>
      </c>
      <c r="F14" s="189">
        <v>3</v>
      </c>
      <c r="G14" s="189">
        <v>3</v>
      </c>
      <c r="H14" s="189">
        <v>3</v>
      </c>
      <c r="I14" s="189">
        <v>0</v>
      </c>
      <c r="J14" s="189">
        <v>0</v>
      </c>
      <c r="K14" s="189">
        <v>0</v>
      </c>
      <c r="L14" s="189">
        <v>0</v>
      </c>
      <c r="M14" s="189">
        <v>0</v>
      </c>
      <c r="N14" s="189">
        <v>0</v>
      </c>
      <c r="O14" s="189">
        <v>0</v>
      </c>
      <c r="P14" s="189">
        <v>0</v>
      </c>
      <c r="Q14" s="189">
        <v>0</v>
      </c>
    </row>
    <row r="15" spans="1:17" x14ac:dyDescent="0.25">
      <c r="A15" s="108" t="s">
        <v>139</v>
      </c>
      <c r="B15" s="118">
        <v>761.70266666666657</v>
      </c>
      <c r="C15" s="118">
        <v>785.35333333333324</v>
      </c>
      <c r="D15" s="118">
        <v>889.93566666666663</v>
      </c>
      <c r="E15" s="118">
        <v>827.63333333333333</v>
      </c>
      <c r="F15" s="118">
        <v>832.73166666666657</v>
      </c>
      <c r="G15" s="118">
        <v>882.38499999999988</v>
      </c>
      <c r="H15" s="118">
        <v>823.10666666666657</v>
      </c>
      <c r="I15" s="118">
        <v>864.33666666666659</v>
      </c>
      <c r="J15" s="118">
        <v>774.375</v>
      </c>
      <c r="K15" s="118">
        <v>367.81733333333329</v>
      </c>
      <c r="L15" s="118">
        <v>619.69600000000003</v>
      </c>
      <c r="M15" s="118">
        <v>822.18033333333324</v>
      </c>
      <c r="N15" s="118">
        <v>826.83533333333332</v>
      </c>
      <c r="O15" s="118">
        <v>746.76933333333329</v>
      </c>
      <c r="P15" s="118">
        <v>746.76933333333329</v>
      </c>
      <c r="Q15" s="118">
        <v>746.76933333333329</v>
      </c>
    </row>
    <row r="16" spans="1:17" x14ac:dyDescent="0.25">
      <c r="A16" s="123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</row>
    <row r="17" spans="1:17" x14ac:dyDescent="0.25">
      <c r="A17" s="31" t="s">
        <v>142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</row>
    <row r="18" spans="1:17" x14ac:dyDescent="0.25">
      <c r="A18" s="110" t="s">
        <v>137</v>
      </c>
      <c r="B18" s="120">
        <v>804.59770114942535</v>
      </c>
      <c r="C18" s="120">
        <v>804.59770114942535</v>
      </c>
      <c r="D18" s="120">
        <v>804.59770114942535</v>
      </c>
      <c r="E18" s="120">
        <v>804.59770114942535</v>
      </c>
      <c r="F18" s="120">
        <v>804.59770114942535</v>
      </c>
      <c r="G18" s="120">
        <v>804.59770114942535</v>
      </c>
      <c r="H18" s="120">
        <v>804.59770114942535</v>
      </c>
      <c r="I18" s="120">
        <v>804.59770114942535</v>
      </c>
      <c r="J18" s="120">
        <v>867.31606348419405</v>
      </c>
      <c r="K18" s="120">
        <v>867.31606348419405</v>
      </c>
      <c r="L18" s="120">
        <v>804.59770114942535</v>
      </c>
      <c r="M18" s="120">
        <v>867.31606348419405</v>
      </c>
      <c r="N18" s="120">
        <v>867.31606348419405</v>
      </c>
      <c r="O18" s="120">
        <v>867.31606348419405</v>
      </c>
      <c r="P18" s="120">
        <v>867.31606348419405</v>
      </c>
      <c r="Q18" s="120">
        <v>930.03442581896275</v>
      </c>
    </row>
    <row r="19" spans="1:17" x14ac:dyDescent="0.25">
      <c r="A19" s="180" t="s">
        <v>136</v>
      </c>
      <c r="B19" s="189">
        <f t="shared" ref="B19" si="3">SUM(B20:B21)</f>
        <v>233.33333333333329</v>
      </c>
      <c r="C19" s="189">
        <f t="shared" ref="C19" si="4">SUM(C20:C21)</f>
        <v>233.33333333333334</v>
      </c>
      <c r="D19" s="189">
        <f t="shared" ref="D19" si="5">SUM(D20:D21)</f>
        <v>214.20835188602544</v>
      </c>
      <c r="E19" s="189">
        <f t="shared" ref="E19" si="6">SUM(E20:E21)</f>
        <v>214.50781612646344</v>
      </c>
      <c r="F19" s="189">
        <f t="shared" ref="F19" si="7">SUM(F20:F21)</f>
        <v>214.50781612646344</v>
      </c>
      <c r="G19" s="189">
        <f t="shared" ref="G19" si="8">SUM(G20:G21)</f>
        <v>214.50781612646344</v>
      </c>
      <c r="H19" s="189">
        <f t="shared" ref="H19" si="9">SUM(H20:H21)</f>
        <v>195.68229891959356</v>
      </c>
      <c r="I19" s="189">
        <f t="shared" ref="I19" si="10">SUM(I20:I21)</f>
        <v>195.68229891959356</v>
      </c>
      <c r="J19" s="189">
        <f t="shared" ref="J19" si="11">SUM(J20:J21)</f>
        <v>195.38283467915554</v>
      </c>
      <c r="K19" s="189">
        <f t="shared" ref="K19" si="12">SUM(K20:K21)</f>
        <v>176.55731747228566</v>
      </c>
      <c r="L19" s="189">
        <f t="shared" ref="L19" si="13">SUM(L20:L21)</f>
        <v>176.25785323184763</v>
      </c>
      <c r="M19" s="189">
        <f t="shared" ref="M19" si="14">SUM(M20:M21)</f>
        <v>195.08337043871751</v>
      </c>
      <c r="N19" s="189">
        <f t="shared" ref="N19" si="15">SUM(N20:N21)</f>
        <v>195.08337043871751</v>
      </c>
      <c r="O19" s="189">
        <f t="shared" ref="O19" si="16">SUM(O20:O21)</f>
        <v>194.78390619827948</v>
      </c>
      <c r="P19" s="189">
        <f t="shared" ref="P19" si="17">SUM(P20:P21)</f>
        <v>194.78390619827948</v>
      </c>
      <c r="Q19" s="189">
        <f t="shared" ref="Q19" si="18">SUM(Q20:Q21)</f>
        <v>194.48444195784145</v>
      </c>
    </row>
    <row r="20" spans="1:17" x14ac:dyDescent="0.25">
      <c r="A20" s="179" t="s">
        <v>43</v>
      </c>
      <c r="B20" s="189">
        <v>229.88505747126433</v>
      </c>
      <c r="C20" s="189">
        <v>229.88505747126439</v>
      </c>
      <c r="D20" s="189">
        <v>211.05954026439451</v>
      </c>
      <c r="E20" s="189">
        <v>211.05954026439449</v>
      </c>
      <c r="F20" s="189">
        <v>211.05954026439449</v>
      </c>
      <c r="G20" s="189">
        <v>211.05954026439449</v>
      </c>
      <c r="H20" s="189">
        <v>192.23402305752461</v>
      </c>
      <c r="I20" s="189">
        <v>192.23402305752461</v>
      </c>
      <c r="J20" s="189">
        <v>192.23402305752461</v>
      </c>
      <c r="K20" s="189">
        <v>173.40850585065473</v>
      </c>
      <c r="L20" s="189">
        <v>173.40850585065473</v>
      </c>
      <c r="M20" s="189">
        <v>192.23402305752461</v>
      </c>
      <c r="N20" s="189">
        <v>192.23402305752461</v>
      </c>
      <c r="O20" s="189">
        <v>192.23402305752461</v>
      </c>
      <c r="P20" s="189">
        <v>192.23402305752461</v>
      </c>
      <c r="Q20" s="189">
        <v>192.23402305752461</v>
      </c>
    </row>
    <row r="21" spans="1:17" x14ac:dyDescent="0.25">
      <c r="A21" s="179" t="s">
        <v>344</v>
      </c>
      <c r="B21" s="189">
        <v>3.4482758620689657</v>
      </c>
      <c r="C21" s="189">
        <v>3.4482758620689657</v>
      </c>
      <c r="D21" s="189">
        <v>3.148811621630939</v>
      </c>
      <c r="E21" s="189">
        <v>3.4482758620689657</v>
      </c>
      <c r="F21" s="189">
        <v>3.4482758620689657</v>
      </c>
      <c r="G21" s="189">
        <v>3.4482758620689657</v>
      </c>
      <c r="H21" s="189">
        <v>3.4482758620689657</v>
      </c>
      <c r="I21" s="189">
        <v>3.4482758620689657</v>
      </c>
      <c r="J21" s="189">
        <v>3.148811621630939</v>
      </c>
      <c r="K21" s="189">
        <v>3.148811621630939</v>
      </c>
      <c r="L21" s="189">
        <v>2.8493473811929122</v>
      </c>
      <c r="M21" s="189">
        <v>2.8493473811929122</v>
      </c>
      <c r="N21" s="189">
        <v>2.8493473811929122</v>
      </c>
      <c r="O21" s="189">
        <v>2.5498831407548854</v>
      </c>
      <c r="P21" s="189">
        <v>2.5498831407548854</v>
      </c>
      <c r="Q21" s="189">
        <v>2.2504189003168587</v>
      </c>
    </row>
    <row r="22" spans="1:17" x14ac:dyDescent="0.25">
      <c r="A22" s="108" t="s">
        <v>139</v>
      </c>
      <c r="B22" s="118">
        <v>1045.9770114942528</v>
      </c>
      <c r="C22" s="118">
        <v>1045.9770114942528</v>
      </c>
      <c r="D22" s="118">
        <v>1045.9770114942528</v>
      </c>
      <c r="E22" s="118">
        <v>962.79379745140432</v>
      </c>
      <c r="F22" s="118">
        <v>962.79379745140432</v>
      </c>
      <c r="G22" s="118">
        <v>962.79379745140432</v>
      </c>
      <c r="H22" s="118">
        <v>962.7937974514042</v>
      </c>
      <c r="I22" s="118">
        <v>962.79379745140432</v>
      </c>
      <c r="J22" s="118">
        <v>962.79379745140432</v>
      </c>
      <c r="K22" s="118">
        <v>962.79379745140432</v>
      </c>
      <c r="L22" s="118">
        <v>879.61058340855595</v>
      </c>
      <c r="M22" s="118">
        <v>879.61058340855584</v>
      </c>
      <c r="N22" s="118">
        <v>879.61058340855584</v>
      </c>
      <c r="O22" s="118">
        <v>879.61058340855584</v>
      </c>
      <c r="P22" s="118">
        <v>879.61058340855584</v>
      </c>
      <c r="Q22" s="118">
        <v>796.42736936570736</v>
      </c>
    </row>
    <row r="23" spans="1:17" x14ac:dyDescent="0.25">
      <c r="A23" s="124" t="s">
        <v>141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</row>
    <row r="24" spans="1:17" x14ac:dyDescent="0.25">
      <c r="A24" s="121" t="s">
        <v>137</v>
      </c>
      <c r="B24" s="120"/>
      <c r="C24" s="120">
        <v>0</v>
      </c>
      <c r="D24" s="120">
        <v>0</v>
      </c>
      <c r="E24" s="120">
        <v>62.718362334768656</v>
      </c>
      <c r="F24" s="120">
        <v>0</v>
      </c>
      <c r="G24" s="120">
        <v>0</v>
      </c>
      <c r="H24" s="120">
        <v>62.718362334768656</v>
      </c>
      <c r="I24" s="120">
        <v>0</v>
      </c>
      <c r="J24" s="120">
        <v>62.718362334768699</v>
      </c>
      <c r="K24" s="120">
        <v>0</v>
      </c>
      <c r="L24" s="120">
        <v>0</v>
      </c>
      <c r="M24" s="120">
        <v>62.718362334768699</v>
      </c>
      <c r="N24" s="120">
        <v>0</v>
      </c>
      <c r="O24" s="120">
        <v>62.718362334768663</v>
      </c>
      <c r="P24" s="120">
        <v>0</v>
      </c>
      <c r="Q24" s="120">
        <v>62.718362334768699</v>
      </c>
    </row>
    <row r="25" spans="1:17" x14ac:dyDescent="0.25">
      <c r="A25" s="179" t="s">
        <v>136</v>
      </c>
      <c r="B25" s="189"/>
      <c r="C25" s="189">
        <f t="shared" ref="C25" si="19">SUM(C26:C27)</f>
        <v>5.6843418860808015E-14</v>
      </c>
      <c r="D25" s="189">
        <f t="shared" ref="D25" si="20">SUM(D26:D27)</f>
        <v>0</v>
      </c>
      <c r="E25" s="189">
        <f t="shared" ref="E25" si="21">SUM(E26:E27)</f>
        <v>0.29946424043802694</v>
      </c>
      <c r="F25" s="189">
        <f t="shared" ref="F25" si="22">SUM(F26:F27)</f>
        <v>0</v>
      </c>
      <c r="G25" s="189">
        <f t="shared" ref="G25" si="23">SUM(G26:G27)</f>
        <v>0.29946424043802694</v>
      </c>
      <c r="H25" s="189">
        <f t="shared" ref="H25" si="24">SUM(H26:H27)</f>
        <v>0</v>
      </c>
      <c r="I25" s="189">
        <f t="shared" ref="I25" si="25">SUM(I26:I27)</f>
        <v>0</v>
      </c>
      <c r="J25" s="189">
        <f t="shared" ref="J25" si="26">SUM(J26:J27)</f>
        <v>0</v>
      </c>
      <c r="K25" s="189">
        <f t="shared" ref="K25" si="27">SUM(K26:K27)</f>
        <v>0</v>
      </c>
      <c r="L25" s="189">
        <f t="shared" ref="L25" si="28">SUM(L26:L27)</f>
        <v>0</v>
      </c>
      <c r="M25" s="189">
        <f t="shared" ref="M25" si="29">SUM(M26:M27)</f>
        <v>18.825517206869876</v>
      </c>
      <c r="N25" s="189">
        <f t="shared" ref="N25" si="30">SUM(N26:N27)</f>
        <v>0</v>
      </c>
      <c r="O25" s="189">
        <f t="shared" ref="O25" si="31">SUM(O26:O27)</f>
        <v>18.825517206869876</v>
      </c>
      <c r="P25" s="189">
        <f t="shared" ref="P25" si="32">SUM(P26:P27)</f>
        <v>0</v>
      </c>
      <c r="Q25" s="189">
        <f t="shared" ref="Q25" si="33">SUM(Q26:Q27)</f>
        <v>0</v>
      </c>
    </row>
    <row r="26" spans="1:17" x14ac:dyDescent="0.25">
      <c r="A26" s="102" t="s">
        <v>43</v>
      </c>
      <c r="B26" s="189"/>
      <c r="C26" s="189">
        <v>5.6843418860808015E-14</v>
      </c>
      <c r="D26" s="189">
        <v>0</v>
      </c>
      <c r="E26" s="189">
        <v>0</v>
      </c>
      <c r="F26" s="189">
        <v>0</v>
      </c>
      <c r="G26" s="189">
        <v>0</v>
      </c>
      <c r="H26" s="189">
        <v>0</v>
      </c>
      <c r="I26" s="189">
        <v>0</v>
      </c>
      <c r="J26" s="189">
        <v>0</v>
      </c>
      <c r="K26" s="189">
        <v>0</v>
      </c>
      <c r="L26" s="189">
        <v>0</v>
      </c>
      <c r="M26" s="189">
        <v>18.825517206869876</v>
      </c>
      <c r="N26" s="189">
        <v>0</v>
      </c>
      <c r="O26" s="189">
        <v>18.825517206869876</v>
      </c>
      <c r="P26" s="189">
        <v>0</v>
      </c>
      <c r="Q26" s="189">
        <v>0</v>
      </c>
    </row>
    <row r="27" spans="1:17" x14ac:dyDescent="0.25">
      <c r="A27" s="102" t="s">
        <v>344</v>
      </c>
      <c r="B27" s="189"/>
      <c r="C27" s="189">
        <v>0</v>
      </c>
      <c r="D27" s="189">
        <v>0</v>
      </c>
      <c r="E27" s="189">
        <v>0.29946424043802694</v>
      </c>
      <c r="F27" s="189">
        <v>0</v>
      </c>
      <c r="G27" s="189">
        <v>0.29946424043802694</v>
      </c>
      <c r="H27" s="189">
        <v>0</v>
      </c>
      <c r="I27" s="189">
        <v>0</v>
      </c>
      <c r="J27" s="189">
        <v>0</v>
      </c>
      <c r="K27" s="189">
        <v>0</v>
      </c>
      <c r="L27" s="189">
        <v>0</v>
      </c>
      <c r="M27" s="189">
        <v>0</v>
      </c>
      <c r="N27" s="189">
        <v>0</v>
      </c>
      <c r="O27" s="189">
        <v>0</v>
      </c>
      <c r="P27" s="189">
        <v>0</v>
      </c>
      <c r="Q27" s="189">
        <v>0</v>
      </c>
    </row>
    <row r="28" spans="1:17" x14ac:dyDescent="0.25">
      <c r="A28" s="119" t="s">
        <v>139</v>
      </c>
      <c r="B28" s="118"/>
      <c r="C28" s="118">
        <v>0</v>
      </c>
      <c r="D28" s="118">
        <v>0</v>
      </c>
      <c r="E28" s="118">
        <v>0</v>
      </c>
      <c r="F28" s="118">
        <v>0</v>
      </c>
      <c r="G28" s="118">
        <v>83.183214042848462</v>
      </c>
      <c r="H28" s="118">
        <v>0</v>
      </c>
      <c r="I28" s="118">
        <v>83.183214042848462</v>
      </c>
      <c r="J28" s="118">
        <v>0</v>
      </c>
      <c r="K28" s="118">
        <v>0</v>
      </c>
      <c r="L28" s="118">
        <v>0</v>
      </c>
      <c r="M28" s="118">
        <v>0</v>
      </c>
      <c r="N28" s="118">
        <v>83.183214042848462</v>
      </c>
      <c r="O28" s="118">
        <v>0</v>
      </c>
      <c r="P28" s="118">
        <v>0</v>
      </c>
      <c r="Q28" s="118">
        <v>0</v>
      </c>
    </row>
    <row r="29" spans="1:17" x14ac:dyDescent="0.25">
      <c r="A29" s="124" t="s">
        <v>140</v>
      </c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</row>
    <row r="30" spans="1:17" x14ac:dyDescent="0.25">
      <c r="A30" s="121" t="s">
        <v>137</v>
      </c>
      <c r="B30" s="120"/>
      <c r="C30" s="120">
        <f>B18+C24-C18</f>
        <v>0</v>
      </c>
      <c r="D30" s="120">
        <f t="shared" ref="D30:Q30" si="34">C18+D24-D18</f>
        <v>0</v>
      </c>
      <c r="E30" s="120">
        <f t="shared" si="34"/>
        <v>62.718362334768699</v>
      </c>
      <c r="F30" s="120">
        <f t="shared" si="34"/>
        <v>0</v>
      </c>
      <c r="G30" s="120">
        <f t="shared" si="34"/>
        <v>0</v>
      </c>
      <c r="H30" s="120">
        <f t="shared" si="34"/>
        <v>62.718362334768699</v>
      </c>
      <c r="I30" s="120">
        <f t="shared" si="34"/>
        <v>0</v>
      </c>
      <c r="J30" s="120">
        <f t="shared" si="34"/>
        <v>0</v>
      </c>
      <c r="K30" s="120">
        <f t="shared" si="34"/>
        <v>0</v>
      </c>
      <c r="L30" s="120">
        <f t="shared" si="34"/>
        <v>62.718362334768699</v>
      </c>
      <c r="M30" s="120">
        <f t="shared" si="34"/>
        <v>0</v>
      </c>
      <c r="N30" s="120">
        <f t="shared" si="34"/>
        <v>0</v>
      </c>
      <c r="O30" s="120">
        <f t="shared" si="34"/>
        <v>62.718362334768699</v>
      </c>
      <c r="P30" s="120">
        <f t="shared" si="34"/>
        <v>0</v>
      </c>
      <c r="Q30" s="120">
        <f t="shared" si="34"/>
        <v>0</v>
      </c>
    </row>
    <row r="31" spans="1:17" x14ac:dyDescent="0.25">
      <c r="A31" s="179" t="s">
        <v>136</v>
      </c>
      <c r="B31" s="189"/>
      <c r="C31" s="189">
        <f t="shared" ref="C31:Q31" si="35">SUM(C32:C33)</f>
        <v>0</v>
      </c>
      <c r="D31" s="189">
        <f t="shared" si="35"/>
        <v>19.124981447307903</v>
      </c>
      <c r="E31" s="189">
        <f t="shared" si="35"/>
        <v>0</v>
      </c>
      <c r="F31" s="189">
        <f t="shared" si="35"/>
        <v>0</v>
      </c>
      <c r="G31" s="189">
        <f t="shared" si="35"/>
        <v>0.29946424043802677</v>
      </c>
      <c r="H31" s="189">
        <f t="shared" si="35"/>
        <v>18.825517206869876</v>
      </c>
      <c r="I31" s="189">
        <f t="shared" si="35"/>
        <v>0</v>
      </c>
      <c r="J31" s="189">
        <f t="shared" si="35"/>
        <v>0.29946424043802677</v>
      </c>
      <c r="K31" s="189">
        <f t="shared" si="35"/>
        <v>18.825517206869876</v>
      </c>
      <c r="L31" s="189">
        <f t="shared" si="35"/>
        <v>0.29946424043802677</v>
      </c>
      <c r="M31" s="189">
        <f t="shared" si="35"/>
        <v>0</v>
      </c>
      <c r="N31" s="189">
        <f t="shared" si="35"/>
        <v>0</v>
      </c>
      <c r="O31" s="189">
        <f t="shared" si="35"/>
        <v>19.124981447307903</v>
      </c>
      <c r="P31" s="189">
        <f t="shared" si="35"/>
        <v>0</v>
      </c>
      <c r="Q31" s="189">
        <f t="shared" si="35"/>
        <v>0.29946424043802677</v>
      </c>
    </row>
    <row r="32" spans="1:17" x14ac:dyDescent="0.25">
      <c r="A32" s="102" t="s">
        <v>43</v>
      </c>
      <c r="B32" s="189"/>
      <c r="C32" s="189">
        <f t="shared" ref="C32:Q32" si="36">B20+C26-C20</f>
        <v>0</v>
      </c>
      <c r="D32" s="189">
        <f t="shared" si="36"/>
        <v>18.825517206869876</v>
      </c>
      <c r="E32" s="189">
        <f t="shared" si="36"/>
        <v>0</v>
      </c>
      <c r="F32" s="189">
        <f t="shared" si="36"/>
        <v>0</v>
      </c>
      <c r="G32" s="189">
        <f t="shared" si="36"/>
        <v>0</v>
      </c>
      <c r="H32" s="189">
        <f t="shared" si="36"/>
        <v>18.825517206869876</v>
      </c>
      <c r="I32" s="189">
        <f t="shared" si="36"/>
        <v>0</v>
      </c>
      <c r="J32" s="189">
        <f t="shared" si="36"/>
        <v>0</v>
      </c>
      <c r="K32" s="189">
        <f t="shared" si="36"/>
        <v>18.825517206869876</v>
      </c>
      <c r="L32" s="189">
        <f t="shared" si="36"/>
        <v>0</v>
      </c>
      <c r="M32" s="189">
        <f t="shared" si="36"/>
        <v>0</v>
      </c>
      <c r="N32" s="189">
        <f t="shared" si="36"/>
        <v>0</v>
      </c>
      <c r="O32" s="189">
        <f t="shared" si="36"/>
        <v>18.825517206869876</v>
      </c>
      <c r="P32" s="189">
        <f t="shared" si="36"/>
        <v>0</v>
      </c>
      <c r="Q32" s="189">
        <f t="shared" si="36"/>
        <v>0</v>
      </c>
    </row>
    <row r="33" spans="1:17" x14ac:dyDescent="0.25">
      <c r="A33" s="102" t="s">
        <v>344</v>
      </c>
      <c r="B33" s="189"/>
      <c r="C33" s="189">
        <f t="shared" ref="C33:Q33" si="37">B21+C27-C21</f>
        <v>0</v>
      </c>
      <c r="D33" s="189">
        <f t="shared" si="37"/>
        <v>0.29946424043802677</v>
      </c>
      <c r="E33" s="189">
        <f t="shared" si="37"/>
        <v>0</v>
      </c>
      <c r="F33" s="189">
        <f t="shared" si="37"/>
        <v>0</v>
      </c>
      <c r="G33" s="189">
        <f t="shared" si="37"/>
        <v>0.29946424043802677</v>
      </c>
      <c r="H33" s="189">
        <f t="shared" si="37"/>
        <v>0</v>
      </c>
      <c r="I33" s="189">
        <f t="shared" si="37"/>
        <v>0</v>
      </c>
      <c r="J33" s="189">
        <f t="shared" si="37"/>
        <v>0.29946424043802677</v>
      </c>
      <c r="K33" s="189">
        <f t="shared" si="37"/>
        <v>0</v>
      </c>
      <c r="L33" s="189">
        <f t="shared" si="37"/>
        <v>0.29946424043802677</v>
      </c>
      <c r="M33" s="189">
        <f t="shared" si="37"/>
        <v>0</v>
      </c>
      <c r="N33" s="189">
        <f t="shared" si="37"/>
        <v>0</v>
      </c>
      <c r="O33" s="189">
        <f t="shared" si="37"/>
        <v>0.29946424043802677</v>
      </c>
      <c r="P33" s="189">
        <f t="shared" si="37"/>
        <v>0</v>
      </c>
      <c r="Q33" s="189">
        <f t="shared" si="37"/>
        <v>0.29946424043802677</v>
      </c>
    </row>
    <row r="34" spans="1:17" x14ac:dyDescent="0.25">
      <c r="A34" s="119" t="s">
        <v>139</v>
      </c>
      <c r="B34" s="118"/>
      <c r="C34" s="118">
        <f t="shared" ref="C34:Q34" si="38">B22+C28-C22</f>
        <v>0</v>
      </c>
      <c r="D34" s="118">
        <f t="shared" si="38"/>
        <v>0</v>
      </c>
      <c r="E34" s="118">
        <f t="shared" si="38"/>
        <v>83.183214042848476</v>
      </c>
      <c r="F34" s="118">
        <f t="shared" si="38"/>
        <v>0</v>
      </c>
      <c r="G34" s="118">
        <f t="shared" si="38"/>
        <v>83.183214042848476</v>
      </c>
      <c r="H34" s="118">
        <f t="shared" si="38"/>
        <v>0</v>
      </c>
      <c r="I34" s="118">
        <f t="shared" si="38"/>
        <v>83.183214042848249</v>
      </c>
      <c r="J34" s="118">
        <f t="shared" si="38"/>
        <v>0</v>
      </c>
      <c r="K34" s="118">
        <f t="shared" si="38"/>
        <v>0</v>
      </c>
      <c r="L34" s="118">
        <f t="shared" si="38"/>
        <v>83.183214042848363</v>
      </c>
      <c r="M34" s="118">
        <f t="shared" si="38"/>
        <v>0</v>
      </c>
      <c r="N34" s="118">
        <f t="shared" si="38"/>
        <v>83.183214042848476</v>
      </c>
      <c r="O34" s="118">
        <f t="shared" si="38"/>
        <v>0</v>
      </c>
      <c r="P34" s="118">
        <f t="shared" si="38"/>
        <v>0</v>
      </c>
      <c r="Q34" s="118">
        <f t="shared" si="38"/>
        <v>83.183214042848476</v>
      </c>
    </row>
    <row r="35" spans="1:17" x14ac:dyDescent="0.25">
      <c r="A35" s="31" t="s">
        <v>138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spans="1:17" x14ac:dyDescent="0.25">
      <c r="A36" s="110" t="s">
        <v>137</v>
      </c>
      <c r="B36" s="120">
        <f>B18-B11</f>
        <v>137.59770114942535</v>
      </c>
      <c r="C36" s="120">
        <f t="shared" ref="C36:Q36" si="39">C18-C11</f>
        <v>125.59770114942535</v>
      </c>
      <c r="D36" s="120">
        <f t="shared" si="39"/>
        <v>54.597701149425347</v>
      </c>
      <c r="E36" s="120">
        <f t="shared" si="39"/>
        <v>54.597701149425347</v>
      </c>
      <c r="F36" s="120">
        <f t="shared" si="39"/>
        <v>54.597701149425347</v>
      </c>
      <c r="G36" s="120">
        <f t="shared" si="39"/>
        <v>54.597701149425347</v>
      </c>
      <c r="H36" s="120">
        <f t="shared" si="39"/>
        <v>54.597701149425347</v>
      </c>
      <c r="I36" s="120">
        <f t="shared" si="39"/>
        <v>54.597701149425347</v>
      </c>
      <c r="J36" s="120">
        <f t="shared" si="39"/>
        <v>95.316063484194046</v>
      </c>
      <c r="K36" s="120">
        <f t="shared" si="39"/>
        <v>148.31606348419405</v>
      </c>
      <c r="L36" s="120">
        <f t="shared" si="39"/>
        <v>79.597701149425347</v>
      </c>
      <c r="M36" s="120">
        <f t="shared" si="39"/>
        <v>57.316063484194046</v>
      </c>
      <c r="N36" s="120">
        <f t="shared" si="39"/>
        <v>83.316063484194046</v>
      </c>
      <c r="O36" s="120">
        <f t="shared" si="39"/>
        <v>55.316063484194046</v>
      </c>
      <c r="P36" s="120">
        <f t="shared" si="39"/>
        <v>67.316063484194046</v>
      </c>
      <c r="Q36" s="120">
        <f t="shared" si="39"/>
        <v>75.154016115093441</v>
      </c>
    </row>
    <row r="37" spans="1:17" x14ac:dyDescent="0.25">
      <c r="A37" s="180" t="s">
        <v>136</v>
      </c>
      <c r="B37" s="189">
        <f>SUM(B38:B39)</f>
        <v>62.826333333333295</v>
      </c>
      <c r="C37" s="189">
        <f t="shared" ref="C37:Q37" si="40">SUM(C38:C39)</f>
        <v>64.752333333333368</v>
      </c>
      <c r="D37" s="189">
        <f t="shared" si="40"/>
        <v>46.946351886025454</v>
      </c>
      <c r="E37" s="189">
        <f t="shared" si="40"/>
        <v>43.710816126463456</v>
      </c>
      <c r="F37" s="189">
        <f t="shared" si="40"/>
        <v>44.207816126463442</v>
      </c>
      <c r="G37" s="189">
        <f t="shared" si="40"/>
        <v>48.221816126463452</v>
      </c>
      <c r="H37" s="189">
        <f t="shared" si="40"/>
        <v>27.882298919593563</v>
      </c>
      <c r="I37" s="189">
        <f t="shared" si="40"/>
        <v>29.382298919593563</v>
      </c>
      <c r="J37" s="189">
        <f t="shared" si="40"/>
        <v>33.043834679155552</v>
      </c>
      <c r="K37" s="189">
        <f t="shared" si="40"/>
        <v>46.154317472285683</v>
      </c>
      <c r="L37" s="189">
        <f t="shared" si="40"/>
        <v>46.257853231847648</v>
      </c>
      <c r="M37" s="189">
        <f t="shared" si="40"/>
        <v>29.933370438717517</v>
      </c>
      <c r="N37" s="189">
        <f t="shared" si="40"/>
        <v>30.037370438717531</v>
      </c>
      <c r="O37" s="189">
        <f t="shared" si="40"/>
        <v>25.326906198279502</v>
      </c>
      <c r="P37" s="189">
        <f t="shared" si="40"/>
        <v>21.619906198279509</v>
      </c>
      <c r="Q37" s="189">
        <f t="shared" si="40"/>
        <v>24.484441957841469</v>
      </c>
    </row>
    <row r="38" spans="1:17" x14ac:dyDescent="0.25">
      <c r="A38" s="179" t="s">
        <v>43</v>
      </c>
      <c r="B38" s="189">
        <f t="shared" ref="B38:Q38" si="41">B20-B13</f>
        <v>62.378057471264327</v>
      </c>
      <c r="C38" s="189">
        <f t="shared" si="41"/>
        <v>64.3040574712644</v>
      </c>
      <c r="D38" s="189">
        <f t="shared" si="41"/>
        <v>45.797540264394513</v>
      </c>
      <c r="E38" s="189">
        <f t="shared" si="41"/>
        <v>43.262540264394488</v>
      </c>
      <c r="F38" s="189">
        <f t="shared" si="41"/>
        <v>43.759540264394474</v>
      </c>
      <c r="G38" s="189">
        <f t="shared" si="41"/>
        <v>47.773540264394484</v>
      </c>
      <c r="H38" s="189">
        <f t="shared" si="41"/>
        <v>27.434023057524598</v>
      </c>
      <c r="I38" s="189">
        <f t="shared" si="41"/>
        <v>25.934023057524598</v>
      </c>
      <c r="J38" s="189">
        <f t="shared" si="41"/>
        <v>29.895023057524611</v>
      </c>
      <c r="K38" s="189">
        <f t="shared" si="41"/>
        <v>43.005505850654743</v>
      </c>
      <c r="L38" s="189">
        <f t="shared" si="41"/>
        <v>43.408505850654734</v>
      </c>
      <c r="M38" s="189">
        <f t="shared" si="41"/>
        <v>27.084023057524604</v>
      </c>
      <c r="N38" s="189">
        <f t="shared" si="41"/>
        <v>27.188023057524617</v>
      </c>
      <c r="O38" s="189">
        <f t="shared" si="41"/>
        <v>22.777023057524616</v>
      </c>
      <c r="P38" s="189">
        <f t="shared" si="41"/>
        <v>19.070023057524622</v>
      </c>
      <c r="Q38" s="189">
        <f t="shared" si="41"/>
        <v>22.23402305752461</v>
      </c>
    </row>
    <row r="39" spans="1:17" x14ac:dyDescent="0.25">
      <c r="A39" s="179" t="s">
        <v>344</v>
      </c>
      <c r="B39" s="189">
        <f t="shared" ref="B39:Q39" si="42">B21-B14</f>
        <v>0.44827586206896575</v>
      </c>
      <c r="C39" s="189">
        <f t="shared" si="42"/>
        <v>0.44827586206896575</v>
      </c>
      <c r="D39" s="189">
        <f t="shared" si="42"/>
        <v>1.148811621630939</v>
      </c>
      <c r="E39" s="189">
        <f t="shared" si="42"/>
        <v>0.44827586206896575</v>
      </c>
      <c r="F39" s="189">
        <f t="shared" si="42"/>
        <v>0.44827586206896575</v>
      </c>
      <c r="G39" s="189">
        <f t="shared" si="42"/>
        <v>0.44827586206896575</v>
      </c>
      <c r="H39" s="189">
        <f t="shared" si="42"/>
        <v>0.44827586206896575</v>
      </c>
      <c r="I39" s="189">
        <f t="shared" si="42"/>
        <v>3.4482758620689657</v>
      </c>
      <c r="J39" s="189">
        <f t="shared" si="42"/>
        <v>3.148811621630939</v>
      </c>
      <c r="K39" s="189">
        <f t="shared" si="42"/>
        <v>3.148811621630939</v>
      </c>
      <c r="L39" s="189">
        <f t="shared" si="42"/>
        <v>2.8493473811929122</v>
      </c>
      <c r="M39" s="189">
        <f t="shared" si="42"/>
        <v>2.8493473811929122</v>
      </c>
      <c r="N39" s="189">
        <f t="shared" si="42"/>
        <v>2.8493473811929122</v>
      </c>
      <c r="O39" s="189">
        <f t="shared" si="42"/>
        <v>2.5498831407548854</v>
      </c>
      <c r="P39" s="189">
        <f t="shared" si="42"/>
        <v>2.5498831407548854</v>
      </c>
      <c r="Q39" s="189">
        <f t="shared" si="42"/>
        <v>2.2504189003168587</v>
      </c>
    </row>
    <row r="40" spans="1:17" x14ac:dyDescent="0.25">
      <c r="A40" s="108" t="s">
        <v>139</v>
      </c>
      <c r="B40" s="118">
        <f t="shared" ref="B40:Q40" si="43">B22-B15</f>
        <v>284.27434482758622</v>
      </c>
      <c r="C40" s="118">
        <f t="shared" si="43"/>
        <v>260.62367816091955</v>
      </c>
      <c r="D40" s="118">
        <f t="shared" si="43"/>
        <v>156.04134482758616</v>
      </c>
      <c r="E40" s="118">
        <f t="shared" si="43"/>
        <v>135.16046411807099</v>
      </c>
      <c r="F40" s="118">
        <f t="shared" si="43"/>
        <v>130.06213078473775</v>
      </c>
      <c r="G40" s="118">
        <f t="shared" si="43"/>
        <v>80.408797451404439</v>
      </c>
      <c r="H40" s="118">
        <f t="shared" si="43"/>
        <v>139.68713078473763</v>
      </c>
      <c r="I40" s="118">
        <f t="shared" si="43"/>
        <v>98.457130784737728</v>
      </c>
      <c r="J40" s="118">
        <f t="shared" si="43"/>
        <v>188.41879745140432</v>
      </c>
      <c r="K40" s="118">
        <f t="shared" si="43"/>
        <v>594.97646411807102</v>
      </c>
      <c r="L40" s="118">
        <f t="shared" si="43"/>
        <v>259.91458340855593</v>
      </c>
      <c r="M40" s="118">
        <f t="shared" si="43"/>
        <v>57.430250075222602</v>
      </c>
      <c r="N40" s="118">
        <f t="shared" si="43"/>
        <v>52.775250075222516</v>
      </c>
      <c r="O40" s="118">
        <f t="shared" si="43"/>
        <v>132.84125007522255</v>
      </c>
      <c r="P40" s="118">
        <f t="shared" si="43"/>
        <v>132.84125007522255</v>
      </c>
      <c r="Q40" s="118">
        <f t="shared" si="43"/>
        <v>49.658036032374071</v>
      </c>
    </row>
    <row r="41" spans="1:17" x14ac:dyDescent="0.25">
      <c r="A41" s="123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</row>
    <row r="42" spans="1:17" x14ac:dyDescent="0.25">
      <c r="A42" s="31" t="s">
        <v>77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</row>
    <row r="43" spans="1:17" x14ac:dyDescent="0.25">
      <c r="A43" s="50" t="s">
        <v>69</v>
      </c>
      <c r="B43" s="38">
        <v>819.06342165846172</v>
      </c>
      <c r="C43" s="38">
        <v>807.24169000000006</v>
      </c>
      <c r="D43" s="38">
        <v>834.79554999999709</v>
      </c>
      <c r="E43" s="38">
        <v>843.55496999999991</v>
      </c>
      <c r="F43" s="38">
        <v>862.05464000000006</v>
      </c>
      <c r="G43" s="38">
        <v>851.1819488390621</v>
      </c>
      <c r="H43" s="38">
        <v>810.7663600000003</v>
      </c>
      <c r="I43" s="38">
        <v>861.26465999999823</v>
      </c>
      <c r="J43" s="38">
        <v>745.06789000000106</v>
      </c>
      <c r="K43" s="38">
        <v>607.30613000000301</v>
      </c>
      <c r="L43" s="38">
        <v>764.4818652493999</v>
      </c>
      <c r="M43" s="38">
        <v>801.51144036866094</v>
      </c>
      <c r="N43" s="38">
        <v>789.85171956738964</v>
      </c>
      <c r="O43" s="38">
        <v>882.28243508294565</v>
      </c>
      <c r="P43" s="38">
        <v>828.19146746611386</v>
      </c>
      <c r="Q43" s="38">
        <v>829.17101895751455</v>
      </c>
    </row>
    <row r="44" spans="1:17" x14ac:dyDescent="0.25">
      <c r="A44" s="55" t="s">
        <v>33</v>
      </c>
      <c r="B44" s="54">
        <v>181.26270388679114</v>
      </c>
      <c r="C44" s="54">
        <v>170.45362</v>
      </c>
      <c r="D44" s="54">
        <v>186.71930999999705</v>
      </c>
      <c r="E44" s="54">
        <v>196.46907999999985</v>
      </c>
      <c r="F44" s="54">
        <v>182.03983000000002</v>
      </c>
      <c r="G44" s="54">
        <v>184.72107949176825</v>
      </c>
      <c r="H44" s="54">
        <v>180.97625000000028</v>
      </c>
      <c r="I44" s="54">
        <v>190.99578999999807</v>
      </c>
      <c r="J44" s="54">
        <v>153.91988000000106</v>
      </c>
      <c r="K44" s="54">
        <v>73.506240000003004</v>
      </c>
      <c r="L44" s="54">
        <v>122.07109644305859</v>
      </c>
      <c r="M44" s="54">
        <v>141.67396944768316</v>
      </c>
      <c r="N44" s="54">
        <v>164.45354633569991</v>
      </c>
      <c r="O44" s="54">
        <v>147.11064775773659</v>
      </c>
      <c r="P44" s="54">
        <v>157.50958117943699</v>
      </c>
      <c r="Q44" s="54">
        <v>168.01160046643548</v>
      </c>
    </row>
    <row r="45" spans="1:17" x14ac:dyDescent="0.25">
      <c r="A45" s="52" t="s">
        <v>32</v>
      </c>
      <c r="B45" s="51">
        <v>266.47277745141099</v>
      </c>
      <c r="C45" s="51">
        <v>266.13727</v>
      </c>
      <c r="D45" s="51">
        <v>270.34231</v>
      </c>
      <c r="E45" s="51">
        <v>272.73241999999999</v>
      </c>
      <c r="F45" s="51">
        <v>261.78748999999999</v>
      </c>
      <c r="G45" s="51">
        <v>206.3158703571878</v>
      </c>
      <c r="H45" s="51">
        <v>225.24973999999997</v>
      </c>
      <c r="I45" s="51">
        <v>218.31808000000004</v>
      </c>
      <c r="J45" s="51">
        <v>191.34955999999997</v>
      </c>
      <c r="K45" s="51">
        <v>129.42919000000001</v>
      </c>
      <c r="L45" s="51">
        <v>114.52695866508677</v>
      </c>
      <c r="M45" s="51">
        <v>100.38756886379291</v>
      </c>
      <c r="N45" s="51">
        <v>9.4817007341354973</v>
      </c>
      <c r="O45" s="51">
        <v>6.2582349488440414</v>
      </c>
      <c r="P45" s="51">
        <v>10.557243502098961</v>
      </c>
      <c r="Q45" s="51">
        <v>3.2961177040485627</v>
      </c>
    </row>
    <row r="46" spans="1:17" x14ac:dyDescent="0.25">
      <c r="A46" s="53" t="s">
        <v>31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30</v>
      </c>
      <c r="B47" s="51">
        <v>38.453144061807663</v>
      </c>
      <c r="C47" s="51">
        <v>36.266800000000003</v>
      </c>
      <c r="D47" s="51">
        <v>32.971530000000001</v>
      </c>
      <c r="E47" s="51">
        <v>35.174320000000002</v>
      </c>
      <c r="F47" s="51">
        <v>36.277569999999997</v>
      </c>
      <c r="G47" s="51">
        <v>35.159136229838623</v>
      </c>
      <c r="H47" s="51">
        <v>34.074529999999982</v>
      </c>
      <c r="I47" s="51">
        <v>31.886720000000025</v>
      </c>
      <c r="J47" s="51">
        <v>30.779109999999974</v>
      </c>
      <c r="K47" s="51">
        <v>31.893789999999996</v>
      </c>
      <c r="L47" s="51">
        <v>27.467762648749328</v>
      </c>
      <c r="M47" s="51">
        <v>21.973718921364764</v>
      </c>
      <c r="N47" s="51">
        <v>4.3947613530605807</v>
      </c>
      <c r="O47" s="51">
        <v>2.1974845439655901</v>
      </c>
      <c r="P47" s="51">
        <v>3.2961013013422171</v>
      </c>
      <c r="Q47" s="51">
        <v>3.2961177040485627</v>
      </c>
    </row>
    <row r="48" spans="1:17" x14ac:dyDescent="0.25">
      <c r="A48" s="53" t="s">
        <v>76</v>
      </c>
      <c r="B48" s="51">
        <v>23.573772163863058</v>
      </c>
      <c r="C48" s="51">
        <v>23.59497</v>
      </c>
      <c r="D48" s="51">
        <v>20.50085</v>
      </c>
      <c r="E48" s="51">
        <v>23.602060000000002</v>
      </c>
      <c r="F48" s="51">
        <v>1.0012000000000001</v>
      </c>
      <c r="G48" s="51">
        <v>2.054023904200446</v>
      </c>
      <c r="H48" s="51">
        <v>2.0000599999999999</v>
      </c>
      <c r="I48" s="51">
        <v>2.0005600000000001</v>
      </c>
      <c r="J48" s="51">
        <v>2.0001500000000001</v>
      </c>
      <c r="K48" s="51">
        <v>1.9999</v>
      </c>
      <c r="L48" s="51">
        <v>2.0300787615714531</v>
      </c>
      <c r="M48" s="51">
        <v>1.0269084099205656</v>
      </c>
      <c r="N48" s="51">
        <v>5.0869393810749166</v>
      </c>
      <c r="O48" s="51">
        <v>4.0607504048784513</v>
      </c>
      <c r="P48" s="51">
        <v>0</v>
      </c>
      <c r="Q48" s="51">
        <v>0</v>
      </c>
    </row>
    <row r="49" spans="1:17" x14ac:dyDescent="0.25">
      <c r="A49" s="53" t="s">
        <v>29</v>
      </c>
      <c r="B49" s="51">
        <v>204.44586122574026</v>
      </c>
      <c r="C49" s="51">
        <v>206.27549999999999</v>
      </c>
      <c r="D49" s="51">
        <v>216.86993000000001</v>
      </c>
      <c r="E49" s="51">
        <v>213.95604</v>
      </c>
      <c r="F49" s="51">
        <v>224.50872000000001</v>
      </c>
      <c r="G49" s="51">
        <v>169.10271022314873</v>
      </c>
      <c r="H49" s="51">
        <v>189.17515</v>
      </c>
      <c r="I49" s="51">
        <v>184.4308</v>
      </c>
      <c r="J49" s="51">
        <v>158.5703</v>
      </c>
      <c r="K49" s="51">
        <v>95.535499999999999</v>
      </c>
      <c r="L49" s="51">
        <v>85.029117254765978</v>
      </c>
      <c r="M49" s="51">
        <v>77.386941532507578</v>
      </c>
      <c r="N49" s="51">
        <v>0</v>
      </c>
      <c r="O49" s="51">
        <v>0</v>
      </c>
      <c r="P49" s="51">
        <v>5.73243685761725</v>
      </c>
      <c r="Q49" s="51">
        <v>0</v>
      </c>
    </row>
    <row r="50" spans="1:17" x14ac:dyDescent="0.25">
      <c r="A50" s="53" t="s">
        <v>28</v>
      </c>
      <c r="B50" s="51">
        <v>0</v>
      </c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1.5287053431394948</v>
      </c>
      <c r="Q50" s="51">
        <v>0</v>
      </c>
    </row>
    <row r="51" spans="1:17" x14ac:dyDescent="0.25">
      <c r="A51" s="52" t="s">
        <v>27</v>
      </c>
      <c r="B51" s="51">
        <v>39.344392290663059</v>
      </c>
      <c r="C51" s="51">
        <v>35.503970000000002</v>
      </c>
      <c r="D51" s="51">
        <v>39.906100000000002</v>
      </c>
      <c r="E51" s="51">
        <v>51.710619999999999</v>
      </c>
      <c r="F51" s="51">
        <v>53.975879999999997</v>
      </c>
      <c r="G51" s="51">
        <v>63.31965644560875</v>
      </c>
      <c r="H51" s="51">
        <v>50.985970000000002</v>
      </c>
      <c r="I51" s="51">
        <v>56.906149999999997</v>
      </c>
      <c r="J51" s="51">
        <v>59.608409999999999</v>
      </c>
      <c r="K51" s="51">
        <v>56.021740000000001</v>
      </c>
      <c r="L51" s="51">
        <v>63.910629513206999</v>
      </c>
      <c r="M51" s="51">
        <v>192.98982796554273</v>
      </c>
      <c r="N51" s="51">
        <v>216.60523704990248</v>
      </c>
      <c r="O51" s="51">
        <v>323.92852961661953</v>
      </c>
      <c r="P51" s="51">
        <v>255.1465930127045</v>
      </c>
      <c r="Q51" s="51">
        <v>247.70659061419977</v>
      </c>
    </row>
    <row r="52" spans="1:17" x14ac:dyDescent="0.25">
      <c r="A52" s="53" t="s">
        <v>66</v>
      </c>
      <c r="B52" s="51">
        <v>39.344392290663059</v>
      </c>
      <c r="C52" s="51">
        <v>35.503970000000002</v>
      </c>
      <c r="D52" s="51">
        <v>39.906100000000002</v>
      </c>
      <c r="E52" s="51">
        <v>51.710619999999999</v>
      </c>
      <c r="F52" s="51">
        <v>53.975879999999997</v>
      </c>
      <c r="G52" s="51">
        <v>63.31965644560875</v>
      </c>
      <c r="H52" s="51">
        <v>50.985970000000002</v>
      </c>
      <c r="I52" s="51">
        <v>56.906149999999997</v>
      </c>
      <c r="J52" s="51">
        <v>59.608409999999999</v>
      </c>
      <c r="K52" s="51">
        <v>56.021740000000001</v>
      </c>
      <c r="L52" s="51">
        <v>63.910629513206999</v>
      </c>
      <c r="M52" s="51">
        <v>192.98982796554273</v>
      </c>
      <c r="N52" s="51">
        <v>216.60523704990248</v>
      </c>
      <c r="O52" s="51">
        <v>323.92852961661953</v>
      </c>
      <c r="P52" s="51">
        <v>255.1465930127045</v>
      </c>
      <c r="Q52" s="51">
        <v>247.70659061419977</v>
      </c>
    </row>
    <row r="53" spans="1:17" x14ac:dyDescent="0.25">
      <c r="A53" s="53" t="s">
        <v>25</v>
      </c>
      <c r="B53" s="51">
        <v>0</v>
      </c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</row>
    <row r="54" spans="1:17" x14ac:dyDescent="0.25">
      <c r="A54" s="52" t="s">
        <v>24</v>
      </c>
      <c r="B54" s="51">
        <v>0</v>
      </c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</row>
    <row r="55" spans="1:17" x14ac:dyDescent="0.25">
      <c r="A55" s="53" t="s">
        <v>23</v>
      </c>
      <c r="B55" s="51">
        <v>0</v>
      </c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</row>
    <row r="56" spans="1:17" x14ac:dyDescent="0.25">
      <c r="A56" s="53" t="s">
        <v>74</v>
      </c>
      <c r="B56" s="51">
        <v>0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</row>
    <row r="57" spans="1:17" x14ac:dyDescent="0.25">
      <c r="A57" s="53" t="s">
        <v>73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</row>
    <row r="58" spans="1:17" x14ac:dyDescent="0.25">
      <c r="A58" s="53" t="s">
        <v>72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</row>
    <row r="59" spans="1:17" x14ac:dyDescent="0.25">
      <c r="A59" s="53" t="s">
        <v>71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</row>
    <row r="60" spans="1:17" x14ac:dyDescent="0.25">
      <c r="A60" s="52" t="s">
        <v>22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</row>
    <row r="61" spans="1:17" x14ac:dyDescent="0.25">
      <c r="A61" s="63" t="s">
        <v>21</v>
      </c>
      <c r="B61" s="62">
        <v>331.98354802959653</v>
      </c>
      <c r="C61" s="62">
        <v>335.14683000000002</v>
      </c>
      <c r="D61" s="62">
        <v>337.82783000000001</v>
      </c>
      <c r="E61" s="62">
        <v>322.64285000000001</v>
      </c>
      <c r="F61" s="62">
        <v>364.25144</v>
      </c>
      <c r="G61" s="62">
        <v>396.82534254449729</v>
      </c>
      <c r="H61" s="62">
        <v>353.55439999999999</v>
      </c>
      <c r="I61" s="62">
        <v>395.04464000000002</v>
      </c>
      <c r="J61" s="62">
        <v>340.19004000000001</v>
      </c>
      <c r="K61" s="62">
        <v>348.34895999999998</v>
      </c>
      <c r="L61" s="62">
        <v>463.97318062804754</v>
      </c>
      <c r="M61" s="62">
        <v>366.46007409164213</v>
      </c>
      <c r="N61" s="62">
        <v>399.31123544765177</v>
      </c>
      <c r="O61" s="62">
        <v>404.9850227597455</v>
      </c>
      <c r="P61" s="62">
        <v>404.97804977187337</v>
      </c>
      <c r="Q61" s="62">
        <v>410.15671017283074</v>
      </c>
    </row>
    <row r="62" spans="1:17" x14ac:dyDescent="0.25">
      <c r="A62" s="191" t="s">
        <v>105</v>
      </c>
      <c r="B62" s="190">
        <f>SUM(B63:B64,B67)</f>
        <v>819.06342165846172</v>
      </c>
      <c r="C62" s="190">
        <f t="shared" ref="C62:Q62" si="44">SUM(C63:C64,C67)</f>
        <v>807.24169000000006</v>
      </c>
      <c r="D62" s="190">
        <f t="shared" si="44"/>
        <v>834.79554999999709</v>
      </c>
      <c r="E62" s="190">
        <f t="shared" si="44"/>
        <v>843.55496999999991</v>
      </c>
      <c r="F62" s="190">
        <f t="shared" si="44"/>
        <v>862.05464000000018</v>
      </c>
      <c r="G62" s="190">
        <f t="shared" si="44"/>
        <v>851.1819488390621</v>
      </c>
      <c r="H62" s="190">
        <f t="shared" si="44"/>
        <v>810.7663600000003</v>
      </c>
      <c r="I62" s="190">
        <f t="shared" si="44"/>
        <v>861.26465999999823</v>
      </c>
      <c r="J62" s="190">
        <f t="shared" si="44"/>
        <v>745.06789000000106</v>
      </c>
      <c r="K62" s="190">
        <f t="shared" si="44"/>
        <v>607.30613000000301</v>
      </c>
      <c r="L62" s="190">
        <f t="shared" si="44"/>
        <v>764.4818652493999</v>
      </c>
      <c r="M62" s="190">
        <f t="shared" si="44"/>
        <v>801.51144036866094</v>
      </c>
      <c r="N62" s="190">
        <f t="shared" si="44"/>
        <v>789.85171956738964</v>
      </c>
      <c r="O62" s="190">
        <f t="shared" si="44"/>
        <v>882.28243508294554</v>
      </c>
      <c r="P62" s="190">
        <f t="shared" si="44"/>
        <v>828.19146746611375</v>
      </c>
      <c r="Q62" s="190">
        <f t="shared" si="44"/>
        <v>829.17101895751455</v>
      </c>
    </row>
    <row r="63" spans="1:17" x14ac:dyDescent="0.25">
      <c r="A63" s="121" t="s">
        <v>44</v>
      </c>
      <c r="B63" s="120">
        <v>260.14882253591441</v>
      </c>
      <c r="C63" s="120">
        <v>257.57899320819718</v>
      </c>
      <c r="D63" s="120">
        <v>271.99869604146505</v>
      </c>
      <c r="E63" s="120">
        <v>276.61380168158087</v>
      </c>
      <c r="F63" s="120">
        <v>282.28673251439028</v>
      </c>
      <c r="G63" s="120">
        <v>277.90343046164674</v>
      </c>
      <c r="H63" s="120">
        <v>265.7313347488967</v>
      </c>
      <c r="I63" s="120">
        <v>279.73489216803398</v>
      </c>
      <c r="J63" s="120">
        <v>253.38195865052808</v>
      </c>
      <c r="K63" s="120">
        <v>262.67057613579027</v>
      </c>
      <c r="L63" s="120">
        <v>288.04007308146964</v>
      </c>
      <c r="M63" s="120">
        <v>272.17242823489789</v>
      </c>
      <c r="N63" s="120">
        <v>265.53358029581318</v>
      </c>
      <c r="O63" s="120">
        <v>310.17408192465189</v>
      </c>
      <c r="P63" s="120">
        <v>286.40780982389123</v>
      </c>
      <c r="Q63" s="120">
        <v>294.97320212718057</v>
      </c>
    </row>
    <row r="64" spans="1:17" x14ac:dyDescent="0.25">
      <c r="A64" s="179" t="s">
        <v>59</v>
      </c>
      <c r="B64" s="189">
        <f>SUM(B65:B66)</f>
        <v>261.82906410635627</v>
      </c>
      <c r="C64" s="189">
        <f t="shared" ref="C64:Q64" si="45">SUM(C65:C66)</f>
        <v>251.7385128261156</v>
      </c>
      <c r="D64" s="189">
        <f t="shared" si="45"/>
        <v>240.04839943303168</v>
      </c>
      <c r="E64" s="189">
        <f t="shared" si="45"/>
        <v>254.14398854167555</v>
      </c>
      <c r="F64" s="189">
        <f t="shared" si="45"/>
        <v>258.58934029272598</v>
      </c>
      <c r="G64" s="189">
        <f t="shared" si="45"/>
        <v>248.46511038086442</v>
      </c>
      <c r="H64" s="189">
        <f t="shared" si="45"/>
        <v>246.81485186835312</v>
      </c>
      <c r="I64" s="189">
        <f t="shared" si="45"/>
        <v>261.70143083976239</v>
      </c>
      <c r="J64" s="189">
        <f t="shared" si="45"/>
        <v>231.74942497431562</v>
      </c>
      <c r="K64" s="189">
        <f t="shared" si="45"/>
        <v>207.20848205025115</v>
      </c>
      <c r="L64" s="189">
        <f t="shared" si="45"/>
        <v>224.64443701197874</v>
      </c>
      <c r="M64" s="189">
        <f t="shared" si="45"/>
        <v>236.91526017086824</v>
      </c>
      <c r="N64" s="189">
        <f t="shared" si="45"/>
        <v>238.65126472594136</v>
      </c>
      <c r="O64" s="189">
        <f t="shared" si="45"/>
        <v>272.52765368107265</v>
      </c>
      <c r="P64" s="189">
        <f t="shared" si="45"/>
        <v>261.00814847515483</v>
      </c>
      <c r="Q64" s="189">
        <f t="shared" si="45"/>
        <v>254.8950471848282</v>
      </c>
    </row>
    <row r="65" spans="1:17" x14ac:dyDescent="0.25">
      <c r="A65" s="102" t="s">
        <v>43</v>
      </c>
      <c r="B65" s="189">
        <v>261.32982798514792</v>
      </c>
      <c r="C65" s="189">
        <v>251.25294417912517</v>
      </c>
      <c r="D65" s="189">
        <v>239.73892536109116</v>
      </c>
      <c r="E65" s="189">
        <v>253.66995871762001</v>
      </c>
      <c r="F65" s="189">
        <v>258.10558883371147</v>
      </c>
      <c r="G65" s="189">
        <v>248.00124376681737</v>
      </c>
      <c r="H65" s="189">
        <v>246.35829152749434</v>
      </c>
      <c r="I65" s="189">
        <v>261.70143083976239</v>
      </c>
      <c r="J65" s="189">
        <v>231.74942497431562</v>
      </c>
      <c r="K65" s="189">
        <v>207.20848205025115</v>
      </c>
      <c r="L65" s="189">
        <v>224.64443701197874</v>
      </c>
      <c r="M65" s="189">
        <v>236.91526017086824</v>
      </c>
      <c r="N65" s="189">
        <v>238.65126472594136</v>
      </c>
      <c r="O65" s="189">
        <v>272.52765368107265</v>
      </c>
      <c r="P65" s="189">
        <v>261.00814847515483</v>
      </c>
      <c r="Q65" s="189">
        <v>254.8950471848282</v>
      </c>
    </row>
    <row r="66" spans="1:17" x14ac:dyDescent="0.25">
      <c r="A66" s="102" t="s">
        <v>344</v>
      </c>
      <c r="B66" s="189">
        <v>0.49923612120835154</v>
      </c>
      <c r="C66" s="189">
        <v>0.48556864699041602</v>
      </c>
      <c r="D66" s="189">
        <v>0.30947407194051141</v>
      </c>
      <c r="E66" s="189">
        <v>0.47402982405554644</v>
      </c>
      <c r="F66" s="189">
        <v>0.48375145901449723</v>
      </c>
      <c r="G66" s="189">
        <v>0.46386661404704732</v>
      </c>
      <c r="H66" s="189">
        <v>0.45656034085875807</v>
      </c>
      <c r="I66" s="189">
        <v>0</v>
      </c>
      <c r="J66" s="189">
        <v>0</v>
      </c>
      <c r="K66" s="189">
        <v>0</v>
      </c>
      <c r="L66" s="189">
        <v>0</v>
      </c>
      <c r="M66" s="189">
        <v>0</v>
      </c>
      <c r="N66" s="189">
        <v>0</v>
      </c>
      <c r="O66" s="189">
        <v>0</v>
      </c>
      <c r="P66" s="189">
        <v>0</v>
      </c>
      <c r="Q66" s="189">
        <v>0</v>
      </c>
    </row>
    <row r="67" spans="1:17" x14ac:dyDescent="0.25">
      <c r="A67" s="119" t="s">
        <v>42</v>
      </c>
      <c r="B67" s="118">
        <v>297.08553501619105</v>
      </c>
      <c r="C67" s="118">
        <v>297.92418396568729</v>
      </c>
      <c r="D67" s="118">
        <v>322.74845452550034</v>
      </c>
      <c r="E67" s="118">
        <v>312.79717977674352</v>
      </c>
      <c r="F67" s="118">
        <v>321.17856719288386</v>
      </c>
      <c r="G67" s="118">
        <v>324.81340799655095</v>
      </c>
      <c r="H67" s="118">
        <v>298.22017338275054</v>
      </c>
      <c r="I67" s="118">
        <v>319.82833699220186</v>
      </c>
      <c r="J67" s="118">
        <v>259.93650637515736</v>
      </c>
      <c r="K67" s="118">
        <v>137.42707181396159</v>
      </c>
      <c r="L67" s="118">
        <v>251.79735515595152</v>
      </c>
      <c r="M67" s="118">
        <v>292.42375196289481</v>
      </c>
      <c r="N67" s="118">
        <v>285.6668745456351</v>
      </c>
      <c r="O67" s="118">
        <v>299.58069947722112</v>
      </c>
      <c r="P67" s="118">
        <v>280.77550916706775</v>
      </c>
      <c r="Q67" s="118">
        <v>279.3027696455058</v>
      </c>
    </row>
    <row r="68" spans="1:17" x14ac:dyDescent="0.25">
      <c r="A68" s="123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</row>
    <row r="69" spans="1:17" x14ac:dyDescent="0.25">
      <c r="A69" s="31" t="s">
        <v>63</v>
      </c>
      <c r="B69" s="70">
        <f t="shared" ref="B69:Q69" si="46">SUM(B70:B71)</f>
        <v>1967.9354294829318</v>
      </c>
      <c r="C69" s="70">
        <f t="shared" si="46"/>
        <v>1905.6143019751</v>
      </c>
      <c r="D69" s="70">
        <f t="shared" si="46"/>
        <v>2015.2022622424206</v>
      </c>
      <c r="E69" s="70">
        <f t="shared" si="46"/>
        <v>2081.3825681588314</v>
      </c>
      <c r="F69" s="70">
        <f t="shared" si="46"/>
        <v>1943.9177846661121</v>
      </c>
      <c r="G69" s="70">
        <f t="shared" si="46"/>
        <v>1801.3923330413074</v>
      </c>
      <c r="H69" s="70">
        <f t="shared" si="46"/>
        <v>1854.5231176834693</v>
      </c>
      <c r="I69" s="70">
        <f t="shared" si="46"/>
        <v>1889.4018584686244</v>
      </c>
      <c r="J69" s="70">
        <f t="shared" si="46"/>
        <v>1667.8930115432004</v>
      </c>
      <c r="K69" s="70">
        <f t="shared" si="46"/>
        <v>1058.9252725686479</v>
      </c>
      <c r="L69" s="70">
        <f t="shared" si="46"/>
        <v>1239.4612955019563</v>
      </c>
      <c r="M69" s="70">
        <f t="shared" si="46"/>
        <v>1649.1688588810221</v>
      </c>
      <c r="N69" s="70">
        <f t="shared" si="46"/>
        <v>1541.3927784747045</v>
      </c>
      <c r="O69" s="70">
        <f t="shared" si="46"/>
        <v>1711.3557827040884</v>
      </c>
      <c r="P69" s="70">
        <f t="shared" si="46"/>
        <v>1620.7559673322332</v>
      </c>
      <c r="Q69" s="70">
        <f t="shared" si="46"/>
        <v>1631.000757137248</v>
      </c>
    </row>
    <row r="70" spans="1:17" x14ac:dyDescent="0.25">
      <c r="A70" s="55" t="s">
        <v>343</v>
      </c>
      <c r="B70" s="54">
        <v>1678.6166494829317</v>
      </c>
      <c r="C70" s="54">
        <v>1611.4941419751001</v>
      </c>
      <c r="D70" s="54">
        <v>1701.5133522424205</v>
      </c>
      <c r="E70" s="54">
        <v>1776.4033681588314</v>
      </c>
      <c r="F70" s="54">
        <v>1692.1455446661121</v>
      </c>
      <c r="G70" s="54">
        <v>1547.7115730413075</v>
      </c>
      <c r="H70" s="54">
        <v>1572.3758176834692</v>
      </c>
      <c r="I70" s="54">
        <v>1600.6809584686243</v>
      </c>
      <c r="J70" s="54">
        <v>1368.3304615432003</v>
      </c>
      <c r="K70" s="54">
        <v>824.50521256864795</v>
      </c>
      <c r="L70" s="54">
        <v>989.55300550195636</v>
      </c>
      <c r="M70" s="54">
        <v>1329.208588881022</v>
      </c>
      <c r="N70" s="54">
        <v>1187.5067284747045</v>
      </c>
      <c r="O70" s="54">
        <v>1365.7980827040883</v>
      </c>
      <c r="P70" s="54">
        <v>1267.7338373322332</v>
      </c>
      <c r="Q70" s="54">
        <v>1267.8113871372479</v>
      </c>
    </row>
    <row r="71" spans="1:17" x14ac:dyDescent="0.25">
      <c r="A71" s="52" t="s">
        <v>106</v>
      </c>
      <c r="B71" s="51">
        <v>289.31878</v>
      </c>
      <c r="C71" s="51">
        <v>294.12016</v>
      </c>
      <c r="D71" s="51">
        <v>313.68891000000002</v>
      </c>
      <c r="E71" s="51">
        <v>304.97919999999999</v>
      </c>
      <c r="F71" s="51">
        <v>251.77224000000001</v>
      </c>
      <c r="G71" s="51">
        <v>253.68075999999999</v>
      </c>
      <c r="H71" s="51">
        <v>282.14730000000003</v>
      </c>
      <c r="I71" s="51">
        <v>288.72089999999997</v>
      </c>
      <c r="J71" s="51">
        <v>299.56254999999999</v>
      </c>
      <c r="K71" s="51">
        <v>234.42005999999998</v>
      </c>
      <c r="L71" s="51">
        <v>249.90828999999999</v>
      </c>
      <c r="M71" s="51">
        <v>319.96026999999998</v>
      </c>
      <c r="N71" s="51">
        <v>353.88605000000001</v>
      </c>
      <c r="O71" s="51">
        <v>345.55770000000001</v>
      </c>
      <c r="P71" s="51">
        <v>353.02213000000006</v>
      </c>
      <c r="Q71" s="51">
        <v>363.18937000000005</v>
      </c>
    </row>
    <row r="72" spans="1:17" x14ac:dyDescent="0.25">
      <c r="A72" s="50" t="s">
        <v>105</v>
      </c>
      <c r="B72" s="38">
        <f t="shared" ref="B72:Q72" si="47">SUM(B73:B74,B77)</f>
        <v>1967.9354294829318</v>
      </c>
      <c r="C72" s="38">
        <f t="shared" si="47"/>
        <v>1905.6143019751003</v>
      </c>
      <c r="D72" s="38">
        <f t="shared" si="47"/>
        <v>2015.2022622424206</v>
      </c>
      <c r="E72" s="38">
        <f t="shared" si="47"/>
        <v>2081.3825681588314</v>
      </c>
      <c r="F72" s="38">
        <f t="shared" si="47"/>
        <v>1943.9177846661123</v>
      </c>
      <c r="G72" s="38">
        <f t="shared" si="47"/>
        <v>1801.3923330413072</v>
      </c>
      <c r="H72" s="38">
        <f t="shared" si="47"/>
        <v>1854.5231176834695</v>
      </c>
      <c r="I72" s="38">
        <f t="shared" si="47"/>
        <v>1889.4018584686246</v>
      </c>
      <c r="J72" s="38">
        <f t="shared" si="47"/>
        <v>1667.8930115431999</v>
      </c>
      <c r="K72" s="38">
        <f t="shared" si="47"/>
        <v>1058.9252725686479</v>
      </c>
      <c r="L72" s="38">
        <f t="shared" si="47"/>
        <v>1239.4612955019561</v>
      </c>
      <c r="M72" s="38">
        <f t="shared" si="47"/>
        <v>1649.1688588810216</v>
      </c>
      <c r="N72" s="38">
        <f t="shared" si="47"/>
        <v>1541.3927784747043</v>
      </c>
      <c r="O72" s="38">
        <f t="shared" si="47"/>
        <v>1711.3557827040884</v>
      </c>
      <c r="P72" s="38">
        <f t="shared" si="47"/>
        <v>1620.755967332233</v>
      </c>
      <c r="Q72" s="38">
        <f t="shared" si="47"/>
        <v>1631.000757137248</v>
      </c>
    </row>
    <row r="73" spans="1:17" x14ac:dyDescent="0.25">
      <c r="A73" s="121" t="s">
        <v>44</v>
      </c>
      <c r="B73" s="120">
        <f>NFM_emi!B$5</f>
        <v>564.7494062360928</v>
      </c>
      <c r="C73" s="120">
        <f>NFM_emi!C$5</f>
        <v>510.90768455549852</v>
      </c>
      <c r="D73" s="120">
        <f>NFM_emi!D$5</f>
        <v>522.46766964437506</v>
      </c>
      <c r="E73" s="120">
        <f>NFM_emi!E$5</f>
        <v>626.72967416722554</v>
      </c>
      <c r="F73" s="120">
        <f>NFM_emi!F$5</f>
        <v>534.94566866328887</v>
      </c>
      <c r="G73" s="120">
        <f>NFM_emi!G$5</f>
        <v>532.61700500837856</v>
      </c>
      <c r="H73" s="120">
        <f>NFM_emi!H$5</f>
        <v>510.25795193148502</v>
      </c>
      <c r="I73" s="120">
        <f>NFM_emi!I$5</f>
        <v>536.00364414698424</v>
      </c>
      <c r="J73" s="120">
        <f>NFM_emi!J$5</f>
        <v>484.13359448882932</v>
      </c>
      <c r="K73" s="120">
        <f>NFM_emi!K$5</f>
        <v>474.78365067413176</v>
      </c>
      <c r="L73" s="120">
        <f>NFM_emi!L$5</f>
        <v>547.04163681172588</v>
      </c>
      <c r="M73" s="120">
        <f>NFM_emi!M$5</f>
        <v>520.16223277109361</v>
      </c>
      <c r="N73" s="120">
        <f>NFM_emi!N$5</f>
        <v>491.99124561775449</v>
      </c>
      <c r="O73" s="120">
        <f>NFM_emi!O$5</f>
        <v>574.43416686128467</v>
      </c>
      <c r="P73" s="120">
        <f>NFM_emi!P$5</f>
        <v>540.99108887263958</v>
      </c>
      <c r="Q73" s="120">
        <f>NFM_emi!Q$5</f>
        <v>554.25252600590909</v>
      </c>
    </row>
    <row r="74" spans="1:17" x14ac:dyDescent="0.25">
      <c r="A74" s="179" t="s">
        <v>59</v>
      </c>
      <c r="B74" s="189">
        <f>SUM(B75:B76)</f>
        <v>374.59760910857807</v>
      </c>
      <c r="C74" s="189">
        <f t="shared" ref="C74:Q74" si="48">SUM(C75:C76)</f>
        <v>369.31994744601667</v>
      </c>
      <c r="D74" s="189">
        <f t="shared" si="48"/>
        <v>365.73863797856632</v>
      </c>
      <c r="E74" s="189">
        <f t="shared" si="48"/>
        <v>374.20946166351928</v>
      </c>
      <c r="F74" s="189">
        <f t="shared" si="48"/>
        <v>373.46523694071533</v>
      </c>
      <c r="G74" s="189">
        <f t="shared" si="48"/>
        <v>333.6442874366133</v>
      </c>
      <c r="H74" s="189">
        <f t="shared" si="48"/>
        <v>358.63360062907532</v>
      </c>
      <c r="I74" s="189">
        <f t="shared" si="48"/>
        <v>349.72369184681207</v>
      </c>
      <c r="J74" s="189">
        <f t="shared" si="48"/>
        <v>344.65259901992283</v>
      </c>
      <c r="K74" s="189">
        <f t="shared" si="48"/>
        <v>273.01920198822182</v>
      </c>
      <c r="L74" s="189">
        <f t="shared" si="48"/>
        <v>285.31949315164775</v>
      </c>
      <c r="M74" s="189">
        <f t="shared" si="48"/>
        <v>343.42202876171291</v>
      </c>
      <c r="N74" s="189">
        <f t="shared" si="48"/>
        <v>372.04265558746306</v>
      </c>
      <c r="O74" s="189">
        <f t="shared" si="48"/>
        <v>393.75865672569745</v>
      </c>
      <c r="P74" s="189">
        <f t="shared" si="48"/>
        <v>388.3407261227498</v>
      </c>
      <c r="Q74" s="189">
        <f t="shared" si="48"/>
        <v>395.4393853478897</v>
      </c>
    </row>
    <row r="75" spans="1:17" x14ac:dyDescent="0.25">
      <c r="A75" s="102" t="s">
        <v>43</v>
      </c>
      <c r="B75" s="189">
        <f>NFM_emi!B$33</f>
        <v>373.15600910168075</v>
      </c>
      <c r="C75" s="189">
        <f>NFM_emi!C$33</f>
        <v>367.911719371674</v>
      </c>
      <c r="D75" s="189">
        <f>NFM_emi!D$33</f>
        <v>364.84438076689941</v>
      </c>
      <c r="E75" s="189">
        <f>NFM_emi!E$33</f>
        <v>372.8655729288123</v>
      </c>
      <c r="F75" s="189">
        <f>NFM_emi!F$33</f>
        <v>372.28702222076515</v>
      </c>
      <c r="G75" s="189">
        <f>NFM_emi!G$33</f>
        <v>332.79499939772165</v>
      </c>
      <c r="H75" s="189">
        <f>NFM_emi!H$33</f>
        <v>357.57000742342473</v>
      </c>
      <c r="I75" s="189">
        <f>NFM_emi!I$33</f>
        <v>349.72369184681207</v>
      </c>
      <c r="J75" s="189">
        <f>NFM_emi!J$33</f>
        <v>344.65259901992283</v>
      </c>
      <c r="K75" s="189">
        <f>NFM_emi!K$33</f>
        <v>273.01920198822182</v>
      </c>
      <c r="L75" s="189">
        <f>NFM_emi!L$33</f>
        <v>285.31949315164775</v>
      </c>
      <c r="M75" s="189">
        <f>NFM_emi!M$33</f>
        <v>343.42202876171291</v>
      </c>
      <c r="N75" s="189">
        <f>NFM_emi!N$33</f>
        <v>372.04265558746306</v>
      </c>
      <c r="O75" s="189">
        <f>NFM_emi!O$33</f>
        <v>393.75865672569745</v>
      </c>
      <c r="P75" s="189">
        <f>NFM_emi!P$33</f>
        <v>388.3407261227498</v>
      </c>
      <c r="Q75" s="189">
        <f>NFM_emi!Q$33</f>
        <v>395.4393853478897</v>
      </c>
    </row>
    <row r="76" spans="1:17" x14ac:dyDescent="0.25">
      <c r="A76" s="102" t="s">
        <v>344</v>
      </c>
      <c r="B76" s="189">
        <f>NFM_emi!B$70</f>
        <v>1.4416000068973402</v>
      </c>
      <c r="C76" s="189">
        <f>NFM_emi!C$70</f>
        <v>1.4082280743426792</v>
      </c>
      <c r="D76" s="189">
        <f>NFM_emi!D$70</f>
        <v>0.89425721166691952</v>
      </c>
      <c r="E76" s="189">
        <f>NFM_emi!E$70</f>
        <v>1.3438887347069892</v>
      </c>
      <c r="F76" s="189">
        <f>NFM_emi!F$70</f>
        <v>1.1782147199502</v>
      </c>
      <c r="G76" s="189">
        <f>NFM_emi!G$70</f>
        <v>0.84928803889165227</v>
      </c>
      <c r="H76" s="189">
        <f>NFM_emi!H$70</f>
        <v>1.0635932056506114</v>
      </c>
      <c r="I76" s="189">
        <f>NFM_emi!I$70</f>
        <v>0</v>
      </c>
      <c r="J76" s="189">
        <f>NFM_emi!J$70</f>
        <v>0</v>
      </c>
      <c r="K76" s="189">
        <f>NFM_emi!K$70</f>
        <v>0</v>
      </c>
      <c r="L76" s="189">
        <f>NFM_emi!L$70</f>
        <v>0</v>
      </c>
      <c r="M76" s="189">
        <f>NFM_emi!M$70</f>
        <v>0</v>
      </c>
      <c r="N76" s="189">
        <f>NFM_emi!N$70</f>
        <v>0</v>
      </c>
      <c r="O76" s="189">
        <f>NFM_emi!O$70</f>
        <v>0</v>
      </c>
      <c r="P76" s="189">
        <f>NFM_emi!P$70</f>
        <v>0</v>
      </c>
      <c r="Q76" s="189">
        <f>NFM_emi!Q$70</f>
        <v>0</v>
      </c>
    </row>
    <row r="77" spans="1:17" x14ac:dyDescent="0.25">
      <c r="A77" s="119" t="s">
        <v>42</v>
      </c>
      <c r="B77" s="118">
        <f>NFM_emi!B$112</f>
        <v>1028.588414138261</v>
      </c>
      <c r="C77" s="118">
        <f>NFM_emi!C$112</f>
        <v>1025.386669973585</v>
      </c>
      <c r="D77" s="118">
        <f>NFM_emi!D$112</f>
        <v>1126.9959546194791</v>
      </c>
      <c r="E77" s="118">
        <f>NFM_emi!E$112</f>
        <v>1080.4434323280866</v>
      </c>
      <c r="F77" s="118">
        <f>NFM_emi!F$112</f>
        <v>1035.5068790621081</v>
      </c>
      <c r="G77" s="118">
        <f>NFM_emi!G$112</f>
        <v>935.13104059631553</v>
      </c>
      <c r="H77" s="118">
        <f>NFM_emi!H$112</f>
        <v>985.63156512290914</v>
      </c>
      <c r="I77" s="118">
        <f>NFM_emi!I$112</f>
        <v>1003.6745224748283</v>
      </c>
      <c r="J77" s="118">
        <f>NFM_emi!J$112</f>
        <v>839.10681803444766</v>
      </c>
      <c r="K77" s="118">
        <f>NFM_emi!K$112</f>
        <v>311.12241990629423</v>
      </c>
      <c r="L77" s="118">
        <f>NFM_emi!L$112</f>
        <v>407.10016553858247</v>
      </c>
      <c r="M77" s="118">
        <f>NFM_emi!M$112</f>
        <v>785.5845973482152</v>
      </c>
      <c r="N77" s="118">
        <f>NFM_emi!N$112</f>
        <v>677.35887726948681</v>
      </c>
      <c r="O77" s="118">
        <f>NFM_emi!O$112</f>
        <v>743.16295911710631</v>
      </c>
      <c r="P77" s="118">
        <f>NFM_emi!P$112</f>
        <v>691.42415233684369</v>
      </c>
      <c r="Q77" s="118">
        <f>NFM_emi!Q$112</f>
        <v>681.30884578344921</v>
      </c>
    </row>
    <row r="78" spans="1:17" x14ac:dyDescent="0.25">
      <c r="A78" s="117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</row>
    <row r="79" spans="1:17" x14ac:dyDescent="0.25">
      <c r="A79" s="39" t="s">
        <v>104</v>
      </c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</row>
    <row r="80" spans="1:17" x14ac:dyDescent="0.25">
      <c r="A80" s="110" t="s">
        <v>44</v>
      </c>
      <c r="B80" s="187">
        <f t="shared" ref="B80:Q80" si="49">IF(B$4=0,"",B$4/B$11*1000)</f>
        <v>278.34657615305423</v>
      </c>
      <c r="C80" s="187">
        <f t="shared" si="49"/>
        <v>258.69089346730055</v>
      </c>
      <c r="D80" s="187">
        <f t="shared" si="49"/>
        <v>229.81251533233061</v>
      </c>
      <c r="E80" s="187">
        <f t="shared" si="49"/>
        <v>250.29006133548341</v>
      </c>
      <c r="F80" s="187">
        <f t="shared" si="49"/>
        <v>240.35858345691472</v>
      </c>
      <c r="G80" s="187">
        <f t="shared" si="49"/>
        <v>253.84641248112982</v>
      </c>
      <c r="H80" s="187">
        <f t="shared" si="49"/>
        <v>293.40213400660389</v>
      </c>
      <c r="I80" s="187">
        <f t="shared" si="49"/>
        <v>320.78241156593515</v>
      </c>
      <c r="J80" s="187">
        <f t="shared" si="49"/>
        <v>317.8826398032773</v>
      </c>
      <c r="K80" s="187">
        <f t="shared" si="49"/>
        <v>218.20628294379341</v>
      </c>
      <c r="L80" s="187">
        <f t="shared" si="49"/>
        <v>161.62482758620689</v>
      </c>
      <c r="M80" s="187">
        <f t="shared" si="49"/>
        <v>204.07927343574983</v>
      </c>
      <c r="N80" s="187">
        <f t="shared" si="49"/>
        <v>268.92157766363499</v>
      </c>
      <c r="O80" s="187">
        <f t="shared" si="49"/>
        <v>271.1672454638001</v>
      </c>
      <c r="P80" s="187">
        <f t="shared" si="49"/>
        <v>256.66234894913202</v>
      </c>
      <c r="Q80" s="187">
        <f t="shared" si="49"/>
        <v>267.45597926849956</v>
      </c>
    </row>
    <row r="81" spans="1:17" x14ac:dyDescent="0.25">
      <c r="A81" s="180" t="s">
        <v>59</v>
      </c>
      <c r="B81" s="186">
        <f t="shared" ref="B81:Q81" si="50">IF(B$5=0,"",B$5/B$12*1000)</f>
        <v>2485.081051272532</v>
      </c>
      <c r="C81" s="186">
        <f t="shared" si="50"/>
        <v>2084.7578169743942</v>
      </c>
      <c r="D81" s="186">
        <f t="shared" si="50"/>
        <v>1796.7358203283961</v>
      </c>
      <c r="E81" s="186">
        <f t="shared" si="50"/>
        <v>1884.0945994287988</v>
      </c>
      <c r="F81" s="186">
        <f t="shared" si="50"/>
        <v>1806.766879497213</v>
      </c>
      <c r="G81" s="186">
        <f t="shared" si="50"/>
        <v>1866.3997609685571</v>
      </c>
      <c r="H81" s="186">
        <f t="shared" si="50"/>
        <v>2188.2269098907204</v>
      </c>
      <c r="I81" s="186">
        <f t="shared" si="50"/>
        <v>2320.3861275506738</v>
      </c>
      <c r="J81" s="186">
        <f t="shared" si="50"/>
        <v>2375.3263041671753</v>
      </c>
      <c r="K81" s="186">
        <f t="shared" si="50"/>
        <v>1919.7064189848488</v>
      </c>
      <c r="L81" s="186">
        <f t="shared" si="50"/>
        <v>1448.2076923076922</v>
      </c>
      <c r="M81" s="186">
        <f t="shared" si="50"/>
        <v>1561.9516634843233</v>
      </c>
      <c r="N81" s="186">
        <f t="shared" si="50"/>
        <v>1961.5851055610842</v>
      </c>
      <c r="O81" s="186">
        <f t="shared" si="50"/>
        <v>1978.565093061417</v>
      </c>
      <c r="P81" s="186">
        <f t="shared" si="50"/>
        <v>1793.0679514157589</v>
      </c>
      <c r="Q81" s="186">
        <f t="shared" si="50"/>
        <v>2017.4371511894512</v>
      </c>
    </row>
    <row r="82" spans="1:17" x14ac:dyDescent="0.25">
      <c r="A82" s="108" t="s">
        <v>42</v>
      </c>
      <c r="B82" s="185">
        <f t="shared" ref="B82:Q82" si="51">IF(B$8=0,"",B$8/B$15*1000)</f>
        <v>562.01153874213355</v>
      </c>
      <c r="C82" s="185">
        <f t="shared" si="51"/>
        <v>490.55248884160017</v>
      </c>
      <c r="D82" s="185">
        <f t="shared" si="51"/>
        <v>397.18477223366369</v>
      </c>
      <c r="E82" s="185">
        <f t="shared" si="51"/>
        <v>460.16635940435219</v>
      </c>
      <c r="F82" s="185">
        <f t="shared" si="51"/>
        <v>438.001889924132</v>
      </c>
      <c r="G82" s="185">
        <f t="shared" si="51"/>
        <v>444.92828822857535</v>
      </c>
      <c r="H82" s="185">
        <f t="shared" si="51"/>
        <v>527.15264004265259</v>
      </c>
      <c r="I82" s="185">
        <f t="shared" si="51"/>
        <v>557.37790253092112</v>
      </c>
      <c r="J82" s="185">
        <f t="shared" si="51"/>
        <v>582.04865197308902</v>
      </c>
      <c r="K82" s="185">
        <f t="shared" si="51"/>
        <v>790.81527837472527</v>
      </c>
      <c r="L82" s="185">
        <f t="shared" si="51"/>
        <v>352.06778807673442</v>
      </c>
      <c r="M82" s="185">
        <f t="shared" si="51"/>
        <v>367.71610414346588</v>
      </c>
      <c r="N82" s="185">
        <f t="shared" si="51"/>
        <v>616.74504590736535</v>
      </c>
      <c r="O82" s="185">
        <f t="shared" si="51"/>
        <v>694.8112350656645</v>
      </c>
      <c r="P82" s="185">
        <f t="shared" si="51"/>
        <v>736.66571446800424</v>
      </c>
      <c r="Q82" s="185">
        <f t="shared" si="51"/>
        <v>800.32399596150628</v>
      </c>
    </row>
    <row r="83" spans="1:17" x14ac:dyDescent="0.25">
      <c r="A83" s="184" t="s">
        <v>103</v>
      </c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</row>
    <row r="84" spans="1:17" x14ac:dyDescent="0.25">
      <c r="A84" s="110" t="s">
        <v>44</v>
      </c>
      <c r="B84" s="113">
        <f t="shared" ref="B84:Q84" si="52">IF(B$63=0,"",B$63/B$11)</f>
        <v>0.39002821969402457</v>
      </c>
      <c r="C84" s="113">
        <f t="shared" si="52"/>
        <v>0.37935050546126242</v>
      </c>
      <c r="D84" s="113">
        <f t="shared" si="52"/>
        <v>0.36266492805528672</v>
      </c>
      <c r="E84" s="113">
        <f t="shared" si="52"/>
        <v>0.36881840224210782</v>
      </c>
      <c r="F84" s="113">
        <f t="shared" si="52"/>
        <v>0.37638231001918704</v>
      </c>
      <c r="G84" s="113">
        <f t="shared" si="52"/>
        <v>0.37053790728219566</v>
      </c>
      <c r="H84" s="113">
        <f t="shared" si="52"/>
        <v>0.35430844633186226</v>
      </c>
      <c r="I84" s="113">
        <f t="shared" si="52"/>
        <v>0.37297985622404528</v>
      </c>
      <c r="J84" s="113">
        <f t="shared" si="52"/>
        <v>0.32821497234524361</v>
      </c>
      <c r="K84" s="113">
        <f t="shared" si="52"/>
        <v>0.36532764413879038</v>
      </c>
      <c r="L84" s="113">
        <f t="shared" si="52"/>
        <v>0.39729665252616503</v>
      </c>
      <c r="M84" s="113">
        <f t="shared" si="52"/>
        <v>0.33601534349987394</v>
      </c>
      <c r="N84" s="113">
        <f t="shared" si="52"/>
        <v>0.33869079119363926</v>
      </c>
      <c r="O84" s="113">
        <f t="shared" si="52"/>
        <v>0.38198778562149249</v>
      </c>
      <c r="P84" s="113">
        <f t="shared" si="52"/>
        <v>0.35800976227986403</v>
      </c>
      <c r="Q84" s="113">
        <f t="shared" si="52"/>
        <v>0.34504615941469441</v>
      </c>
    </row>
    <row r="85" spans="1:17" x14ac:dyDescent="0.25">
      <c r="A85" s="180" t="s">
        <v>59</v>
      </c>
      <c r="B85" s="182">
        <f t="shared" ref="B85:Q85" si="53">IF(B$64=0,"",B$64/B$12)</f>
        <v>1.5355912901309405</v>
      </c>
      <c r="C85" s="182">
        <f t="shared" si="53"/>
        <v>1.493279271247149</v>
      </c>
      <c r="D85" s="182">
        <f t="shared" si="53"/>
        <v>1.4351639908229703</v>
      </c>
      <c r="E85" s="182">
        <f t="shared" si="53"/>
        <v>1.4879885978189051</v>
      </c>
      <c r="F85" s="182">
        <f t="shared" si="53"/>
        <v>1.5184341767042042</v>
      </c>
      <c r="G85" s="182">
        <f t="shared" si="53"/>
        <v>1.4942034229030972</v>
      </c>
      <c r="H85" s="182">
        <f t="shared" si="53"/>
        <v>1.470887079072426</v>
      </c>
      <c r="I85" s="182">
        <f t="shared" si="53"/>
        <v>1.5736706604916559</v>
      </c>
      <c r="J85" s="182">
        <f t="shared" si="53"/>
        <v>1.4275646947086997</v>
      </c>
      <c r="K85" s="182">
        <f t="shared" si="53"/>
        <v>1.5889855451964385</v>
      </c>
      <c r="L85" s="182">
        <f t="shared" si="53"/>
        <v>1.7280341308613749</v>
      </c>
      <c r="M85" s="182">
        <f t="shared" si="53"/>
        <v>1.4345459289789175</v>
      </c>
      <c r="N85" s="182">
        <f t="shared" si="53"/>
        <v>1.4459681829668176</v>
      </c>
      <c r="O85" s="182">
        <f t="shared" si="53"/>
        <v>1.6082407553601956</v>
      </c>
      <c r="P85" s="182">
        <f t="shared" si="53"/>
        <v>1.5072887463627247</v>
      </c>
      <c r="Q85" s="182">
        <f t="shared" si="53"/>
        <v>1.4993826304989895</v>
      </c>
    </row>
    <row r="86" spans="1:17" x14ac:dyDescent="0.25">
      <c r="A86" s="179" t="s">
        <v>43</v>
      </c>
      <c r="B86" s="182">
        <f t="shared" ref="B86:Q86" si="54">IF(B$65=0,"",B$65/B$13)</f>
        <v>1.5601128787760983</v>
      </c>
      <c r="C86" s="182">
        <f t="shared" si="54"/>
        <v>1.5174020218450497</v>
      </c>
      <c r="D86" s="182">
        <f t="shared" si="54"/>
        <v>1.4506597122211469</v>
      </c>
      <c r="E86" s="182">
        <f t="shared" si="54"/>
        <v>1.5117669488585612</v>
      </c>
      <c r="F86" s="182">
        <f t="shared" si="54"/>
        <v>1.542771003190146</v>
      </c>
      <c r="G86" s="182">
        <f t="shared" si="54"/>
        <v>1.5188151082567849</v>
      </c>
      <c r="H86" s="182">
        <f t="shared" si="54"/>
        <v>1.4948925456765432</v>
      </c>
      <c r="I86" s="182">
        <f t="shared" si="54"/>
        <v>1.5736706604916559</v>
      </c>
      <c r="J86" s="182">
        <f t="shared" si="54"/>
        <v>1.4275646947086997</v>
      </c>
      <c r="K86" s="182">
        <f t="shared" si="54"/>
        <v>1.5889855451964385</v>
      </c>
      <c r="L86" s="182">
        <f t="shared" si="54"/>
        <v>1.7280341308613749</v>
      </c>
      <c r="M86" s="182">
        <f t="shared" si="54"/>
        <v>1.4345459289789175</v>
      </c>
      <c r="N86" s="182">
        <f t="shared" si="54"/>
        <v>1.4459681829668176</v>
      </c>
      <c r="O86" s="182">
        <f t="shared" si="54"/>
        <v>1.6082407553601956</v>
      </c>
      <c r="P86" s="182">
        <f t="shared" si="54"/>
        <v>1.5072887463627247</v>
      </c>
      <c r="Q86" s="182">
        <f t="shared" si="54"/>
        <v>1.4993826304989895</v>
      </c>
    </row>
    <row r="87" spans="1:17" x14ac:dyDescent="0.25">
      <c r="A87" s="179" t="s">
        <v>344</v>
      </c>
      <c r="B87" s="182">
        <f t="shared" ref="B87:Q87" si="55">IF(B$66=0,"",B$66/B$14)</f>
        <v>0.16641204040278385</v>
      </c>
      <c r="C87" s="182">
        <f t="shared" si="55"/>
        <v>0.161856215663472</v>
      </c>
      <c r="D87" s="182">
        <f t="shared" si="55"/>
        <v>0.1547370359702557</v>
      </c>
      <c r="E87" s="182">
        <f t="shared" si="55"/>
        <v>0.15800994135184881</v>
      </c>
      <c r="F87" s="182">
        <f t="shared" si="55"/>
        <v>0.16125048633816574</v>
      </c>
      <c r="G87" s="182">
        <f t="shared" si="55"/>
        <v>0.15462220468234911</v>
      </c>
      <c r="H87" s="182">
        <f t="shared" si="55"/>
        <v>0.15218678028625268</v>
      </c>
      <c r="I87" s="182" t="str">
        <f t="shared" si="55"/>
        <v/>
      </c>
      <c r="J87" s="182" t="str">
        <f t="shared" si="55"/>
        <v/>
      </c>
      <c r="K87" s="182" t="str">
        <f t="shared" si="55"/>
        <v/>
      </c>
      <c r="L87" s="182" t="str">
        <f t="shared" si="55"/>
        <v/>
      </c>
      <c r="M87" s="182" t="str">
        <f t="shared" si="55"/>
        <v/>
      </c>
      <c r="N87" s="182" t="str">
        <f t="shared" si="55"/>
        <v/>
      </c>
      <c r="O87" s="182" t="str">
        <f t="shared" si="55"/>
        <v/>
      </c>
      <c r="P87" s="182" t="str">
        <f t="shared" si="55"/>
        <v/>
      </c>
      <c r="Q87" s="182" t="str">
        <f t="shared" si="55"/>
        <v/>
      </c>
    </row>
    <row r="88" spans="1:17" x14ac:dyDescent="0.25">
      <c r="A88" s="108" t="s">
        <v>42</v>
      </c>
      <c r="B88" s="112">
        <f t="shared" ref="B88:Q88" si="56">IF(B$67=0,"",B$67/B$15)</f>
        <v>0.39002821969402462</v>
      </c>
      <c r="C88" s="112">
        <f t="shared" si="56"/>
        <v>0.37935050546126242</v>
      </c>
      <c r="D88" s="112">
        <f t="shared" si="56"/>
        <v>0.36266492805528677</v>
      </c>
      <c r="E88" s="112">
        <f t="shared" si="56"/>
        <v>0.37794173721464036</v>
      </c>
      <c r="F88" s="112">
        <f t="shared" si="56"/>
        <v>0.38569275079753651</v>
      </c>
      <c r="G88" s="112">
        <f t="shared" si="56"/>
        <v>0.3681084877877015</v>
      </c>
      <c r="H88" s="112">
        <f t="shared" si="56"/>
        <v>0.36231048229806251</v>
      </c>
      <c r="I88" s="112">
        <f t="shared" si="56"/>
        <v>0.37002750123470624</v>
      </c>
      <c r="J88" s="112">
        <f t="shared" si="56"/>
        <v>0.33567264745783032</v>
      </c>
      <c r="K88" s="112">
        <f t="shared" si="56"/>
        <v>0.37362859049771519</v>
      </c>
      <c r="L88" s="112">
        <f t="shared" si="56"/>
        <v>0.40632399621096715</v>
      </c>
      <c r="M88" s="112">
        <f t="shared" si="56"/>
        <v>0.35566862901880997</v>
      </c>
      <c r="N88" s="112">
        <f t="shared" si="56"/>
        <v>0.34549427561832358</v>
      </c>
      <c r="O88" s="112">
        <f t="shared" si="56"/>
        <v>0.40116899034939096</v>
      </c>
      <c r="P88" s="112">
        <f t="shared" si="56"/>
        <v>0.37598693014585644</v>
      </c>
      <c r="Q88" s="112">
        <f t="shared" si="56"/>
        <v>0.37401478231409141</v>
      </c>
    </row>
    <row r="89" spans="1:17" x14ac:dyDescent="0.25">
      <c r="A89" s="184" t="s">
        <v>102</v>
      </c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</row>
    <row r="90" spans="1:17" x14ac:dyDescent="0.25">
      <c r="A90" s="110" t="s">
        <v>44</v>
      </c>
      <c r="B90" s="113">
        <f>IF(NFM_ued!B$5=0,"",NFM_ued!B$5/B$11)</f>
        <v>0.17017756637581077</v>
      </c>
      <c r="C90" s="113">
        <f>IF(NFM_ued!C$5=0,"",NFM_ued!C$5/C$11)</f>
        <v>0.16830608429114732</v>
      </c>
      <c r="D90" s="113">
        <f>IF(NFM_ued!D$5=0,"",NFM_ued!D$5/D$11)</f>
        <v>0.16191072722906286</v>
      </c>
      <c r="E90" s="113">
        <f>IF(NFM_ued!E$5=0,"",NFM_ued!E$5/E$11)</f>
        <v>0.16009030765534035</v>
      </c>
      <c r="F90" s="113">
        <f>IF(NFM_ued!F$5=0,"",NFM_ued!F$5/F$11)</f>
        <v>0.16976497074288849</v>
      </c>
      <c r="G90" s="113">
        <f>IF(NFM_ued!G$5=0,"",NFM_ued!G$5/G$11)</f>
        <v>0.16701680781179049</v>
      </c>
      <c r="H90" s="113">
        <f>IF(NFM_ued!H$5=0,"",NFM_ued!H$5/H$11)</f>
        <v>0.16208226541599263</v>
      </c>
      <c r="I90" s="113">
        <f>IF(NFM_ued!I$5=0,"",NFM_ued!I$5/I$11)</f>
        <v>0.17059411078168257</v>
      </c>
      <c r="J90" s="113">
        <f>IF(NFM_ued!J$5=0,"",NFM_ued!J$5/J$11)</f>
        <v>0.15277277318490579</v>
      </c>
      <c r="K90" s="113">
        <f>IF(NFM_ued!K$5=0,"",NFM_ued!K$5/K$11)</f>
        <v>0.17144366490942289</v>
      </c>
      <c r="L90" s="113">
        <f>IF(NFM_ued!L$5=0,"",NFM_ued!L$5/L$11)</f>
        <v>0.18478391128574917</v>
      </c>
      <c r="M90" s="113">
        <f>IF(NFM_ued!M$5=0,"",NFM_ued!M$5/M$11)</f>
        <v>0.16000932592241268</v>
      </c>
      <c r="N90" s="113">
        <f>IF(NFM_ued!N$5=0,"",NFM_ued!N$5/N$11)</f>
        <v>0.16307212952998995</v>
      </c>
      <c r="O90" s="113">
        <f>IF(NFM_ued!O$5=0,"",NFM_ued!O$5/O$11)</f>
        <v>0.1892768529794395</v>
      </c>
      <c r="P90" s="113">
        <f>IF(NFM_ued!P$5=0,"",NFM_ued!P$5/P$11)</f>
        <v>0.17694955808402896</v>
      </c>
      <c r="Q90" s="113">
        <f>IF(NFM_ued!Q$5=0,"",NFM_ued!Q$5/Q$11)</f>
        <v>0.1757349885425091</v>
      </c>
    </row>
    <row r="91" spans="1:17" x14ac:dyDescent="0.25">
      <c r="A91" s="180" t="s">
        <v>59</v>
      </c>
      <c r="B91" s="182">
        <f>IF(SUM(NFM_ued!B$33,NFM_ued!B$70)=0,"",SUM(NFM_ued!B$33,NFM_ued!B$70)/B$12)</f>
        <v>0.75829418669162318</v>
      </c>
      <c r="C91" s="182">
        <f>IF(SUM(NFM_ued!C$33,NFM_ued!C$70)=0,"",SUM(NFM_ued!C$33,NFM_ued!C$70)/C$12)</f>
        <v>0.73702650491198562</v>
      </c>
      <c r="D91" s="182">
        <f>IF(SUM(NFM_ued!D$33,NFM_ued!D$70)=0,"",SUM(NFM_ued!D$33,NFM_ued!D$70)/D$12)</f>
        <v>0.70833390034762977</v>
      </c>
      <c r="E91" s="182">
        <f>IF(SUM(NFM_ued!E$33,NFM_ued!E$70)=0,"",SUM(NFM_ued!E$33,NFM_ued!E$70)/E$12)</f>
        <v>0.73549943929272277</v>
      </c>
      <c r="F91" s="182">
        <f>IF(SUM(NFM_ued!F$33,NFM_ued!F$70)=0,"",SUM(NFM_ued!F$33,NFM_ued!F$70)/F$12)</f>
        <v>0.75078841769378235</v>
      </c>
      <c r="G91" s="182">
        <f>IF(SUM(NFM_ued!G$33,NFM_ued!G$70)=0,"",SUM(NFM_ued!G$33,NFM_ued!G$70)/G$12)</f>
        <v>0.74809077686912651</v>
      </c>
      <c r="H91" s="182">
        <f>IF(SUM(NFM_ued!H$33,NFM_ued!H$70)=0,"",SUM(NFM_ued!H$33,NFM_ued!H$70)/H$12)</f>
        <v>0.72904603810187929</v>
      </c>
      <c r="I91" s="182">
        <f>IF(SUM(NFM_ued!I$33,NFM_ued!I$70)=0,"",SUM(NFM_ued!I$33,NFM_ued!I$70)/I$12)</f>
        <v>0.78437757943660491</v>
      </c>
      <c r="J91" s="182">
        <f>IF(SUM(NFM_ued!J$33,NFM_ued!J$70)=0,"",SUM(NFM_ued!J$33,NFM_ued!J$70)/J$12)</f>
        <v>0.71035618772354803</v>
      </c>
      <c r="K91" s="182">
        <f>IF(SUM(NFM_ued!K$33,NFM_ued!K$70)=0,"",SUM(NFM_ued!K$33,NFM_ued!K$70)/K$12)</f>
        <v>0.79222822538199544</v>
      </c>
      <c r="L91" s="182">
        <f>IF(SUM(NFM_ued!L$33,NFM_ued!L$70)=0,"",SUM(NFM_ued!L$33,NFM_ued!L$70)/L$12)</f>
        <v>0.86442483131787906</v>
      </c>
      <c r="M91" s="182">
        <f>IF(SUM(NFM_ued!M$33,NFM_ued!M$70)=0,"",SUM(NFM_ued!M$33,NFM_ued!M$70)/M$12)</f>
        <v>0.73452935045042844</v>
      </c>
      <c r="N91" s="182">
        <f>IF(SUM(NFM_ued!N$33,NFM_ued!N$70)=0,"",SUM(NFM_ued!N$33,NFM_ued!N$70)/N$12)</f>
        <v>0.74063705538956925</v>
      </c>
      <c r="O91" s="182">
        <f>IF(SUM(NFM_ued!O$33,NFM_ued!O$70)=0,"",SUM(NFM_ued!O$33,NFM_ued!O$70)/O$12)</f>
        <v>0.85032377213213495</v>
      </c>
      <c r="P91" s="182">
        <f>IF(SUM(NFM_ued!P$33,NFM_ued!P$70)=0,"",SUM(NFM_ued!P$33,NFM_ued!P$70)/P$12)</f>
        <v>0.79721156089963585</v>
      </c>
      <c r="Q91" s="182">
        <f>IF(SUM(NFM_ued!Q$33,NFM_ued!Q$70)=0,"",SUM(NFM_ued!Q$33,NFM_ued!Q$70)/Q$12)</f>
        <v>0.79306303250008436</v>
      </c>
    </row>
    <row r="92" spans="1:17" x14ac:dyDescent="0.25">
      <c r="A92" s="179" t="s">
        <v>43</v>
      </c>
      <c r="B92" s="182">
        <f>IF(NFM_ued!B$33=0,"",NFM_ued!B$33/B$13)</f>
        <v>0.77052610077123007</v>
      </c>
      <c r="C92" s="182">
        <f>IF(NFM_ued!C$33=0,"",NFM_ued!C$33/C$13)</f>
        <v>0.74905720392886277</v>
      </c>
      <c r="D92" s="182">
        <f>IF(NFM_ued!D$33=0,"",NFM_ued!D$33/D$13)</f>
        <v>0.71606126031085182</v>
      </c>
      <c r="E92" s="182">
        <f>IF(NFM_ued!E$33=0,"",NFM_ued!E$33/E$13)</f>
        <v>0.74735458756178508</v>
      </c>
      <c r="F92" s="182">
        <f>IF(NFM_ued!F$33=0,"",NFM_ued!F$33/F$13)</f>
        <v>0.7628765570752386</v>
      </c>
      <c r="G92" s="182">
        <f>IF(NFM_ued!G$33=0,"",NFM_ued!G$33/G$13)</f>
        <v>0.76037158585391518</v>
      </c>
      <c r="H92" s="182">
        <f>IF(NFM_ued!H$33=0,"",NFM_ued!H$33/H$13)</f>
        <v>0.74096925927500845</v>
      </c>
      <c r="I92" s="182">
        <f>IF(NFM_ued!I$33=0,"",NFM_ued!I$33/I$13)</f>
        <v>0.78437757943660491</v>
      </c>
      <c r="J92" s="182">
        <f>IF(NFM_ued!J$33=0,"",NFM_ued!J$33/J$13)</f>
        <v>0.71035618772354803</v>
      </c>
      <c r="K92" s="182">
        <f>IF(NFM_ued!K$33=0,"",NFM_ued!K$33/K$13)</f>
        <v>0.79222822538199544</v>
      </c>
      <c r="L92" s="182">
        <f>IF(NFM_ued!L$33=0,"",NFM_ued!L$33/L$13)</f>
        <v>0.86442483131787906</v>
      </c>
      <c r="M92" s="182">
        <f>IF(NFM_ued!M$33=0,"",NFM_ued!M$33/M$13)</f>
        <v>0.73452935045042844</v>
      </c>
      <c r="N92" s="182">
        <f>IF(NFM_ued!N$33=0,"",NFM_ued!N$33/N$13)</f>
        <v>0.74063705538956925</v>
      </c>
      <c r="O92" s="182">
        <f>IF(NFM_ued!O$33=0,"",NFM_ued!O$33/O$13)</f>
        <v>0.85032377213213495</v>
      </c>
      <c r="P92" s="182">
        <f>IF(NFM_ued!P$33=0,"",NFM_ued!P$33/P$13)</f>
        <v>0.79721156089963585</v>
      </c>
      <c r="Q92" s="182">
        <f>IF(NFM_ued!Q$33=0,"",NFM_ued!Q$33/Q$13)</f>
        <v>0.79306303250008436</v>
      </c>
    </row>
    <row r="93" spans="1:17" x14ac:dyDescent="0.25">
      <c r="A93" s="179" t="s">
        <v>344</v>
      </c>
      <c r="B93" s="182">
        <f>IF(NFM_ued!B$70=0,"",NFM_ued!B$70/B$14)</f>
        <v>7.5317109447379488E-2</v>
      </c>
      <c r="C93" s="182">
        <f>IF(NFM_ued!C$70=0,"",NFM_ued!C$70/C$14)</f>
        <v>7.3008113607477512E-2</v>
      </c>
      <c r="D93" s="182">
        <f>IF(NFM_ued!D$70=0,"",NFM_ued!D$70/D$14)</f>
        <v>6.9814419226631813E-2</v>
      </c>
      <c r="E93" s="182">
        <f>IF(NFM_ued!E$70=0,"",NFM_ued!E$70/E$14)</f>
        <v>7.241333459143727E-2</v>
      </c>
      <c r="F93" s="182">
        <f>IF(NFM_ued!F$70=0,"",NFM_ued!F$70/F$14)</f>
        <v>7.6673178187902022E-2</v>
      </c>
      <c r="G93" s="182">
        <f>IF(NFM_ued!G$70=0,"",NFM_ued!G$70/G$14)</f>
        <v>7.9662718239059904E-2</v>
      </c>
      <c r="H93" s="182">
        <f>IF(NFM_ued!H$70=0,"",NFM_ued!H$70/H$14)</f>
        <v>7.4063754991317607E-2</v>
      </c>
      <c r="I93" s="182" t="str">
        <f>IF(NFM_ued!I$70=0,"",NFM_ued!I$70/I$14)</f>
        <v/>
      </c>
      <c r="J93" s="182" t="str">
        <f>IF(NFM_ued!J$70=0,"",NFM_ued!J$70/J$14)</f>
        <v/>
      </c>
      <c r="K93" s="182" t="str">
        <f>IF(NFM_ued!K$70=0,"",NFM_ued!K$70/K$14)</f>
        <v/>
      </c>
      <c r="L93" s="182" t="str">
        <f>IF(NFM_ued!L$70=0,"",NFM_ued!L$70/L$14)</f>
        <v/>
      </c>
      <c r="M93" s="182" t="str">
        <f>IF(NFM_ued!M$70=0,"",NFM_ued!M$70/M$14)</f>
        <v/>
      </c>
      <c r="N93" s="182" t="str">
        <f>IF(NFM_ued!N$70=0,"",NFM_ued!N$70/N$14)</f>
        <v/>
      </c>
      <c r="O93" s="182" t="str">
        <f>IF(NFM_ued!O$70=0,"",NFM_ued!O$70/O$14)</f>
        <v/>
      </c>
      <c r="P93" s="182" t="str">
        <f>IF(NFM_ued!P$70=0,"",NFM_ued!P$70/P$14)</f>
        <v/>
      </c>
      <c r="Q93" s="182" t="str">
        <f>IF(NFM_ued!Q$70=0,"",NFM_ued!Q$70/Q$14)</f>
        <v/>
      </c>
    </row>
    <row r="94" spans="1:17" x14ac:dyDescent="0.25">
      <c r="A94" s="108" t="s">
        <v>42</v>
      </c>
      <c r="B94" s="112">
        <f>IF(NFM_ued!B$112=0,"",NFM_ued!B$112/B$15)</f>
        <v>9.7425020345532021E-2</v>
      </c>
      <c r="C94" s="112">
        <f>IF(NFM_ued!C$112=0,"",NFM_ued!C$112/C$15)</f>
        <v>9.4621951403142432E-2</v>
      </c>
      <c r="D94" s="112">
        <f>IF(NFM_ued!D$112=0,"",NFM_ued!D$112/D$15)</f>
        <v>9.0299870422593562E-2</v>
      </c>
      <c r="E94" s="112">
        <f>IF(NFM_ued!E$112=0,"",NFM_ued!E$112/E$15)</f>
        <v>9.4669961366814381E-2</v>
      </c>
      <c r="F94" s="112">
        <f>IF(NFM_ued!F$112=0,"",NFM_ued!F$112/F$15)</f>
        <v>9.6765644161372594E-2</v>
      </c>
      <c r="G94" s="112">
        <f>IF(NFM_ued!G$112=0,"",NFM_ued!G$112/G$15)</f>
        <v>9.8132809851922256E-2</v>
      </c>
      <c r="H94" s="112">
        <f>IF(NFM_ued!H$112=0,"",NFM_ued!H$112/H$15)</f>
        <v>9.2499981988418092E-2</v>
      </c>
      <c r="I94" s="112">
        <f>IF(NFM_ued!I$112=0,"",NFM_ued!I$112/I$15)</f>
        <v>9.7712264673611784E-2</v>
      </c>
      <c r="J94" s="112">
        <f>IF(NFM_ued!J$112=0,"",NFM_ued!J$112/J$15)</f>
        <v>8.8195798569554784E-2</v>
      </c>
      <c r="K94" s="112">
        <f>IF(NFM_ued!K$112=0,"",NFM_ued!K$112/K$15)</f>
        <v>0.10889313330065564</v>
      </c>
      <c r="L94" s="112">
        <f>IF(NFM_ued!L$112=0,"",NFM_ued!L$112/L$15)</f>
        <v>0.12466195718471912</v>
      </c>
      <c r="M94" s="112">
        <f>IF(NFM_ued!M$112=0,"",NFM_ued!M$112/M$15)</f>
        <v>9.9855037445769373E-2</v>
      </c>
      <c r="N94" s="112">
        <f>IF(NFM_ued!N$112=0,"",NFM_ued!N$112/N$15)</f>
        <v>0.10239523646108785</v>
      </c>
      <c r="O94" s="112">
        <f>IF(NFM_ued!O$112=0,"",NFM_ued!O$112/O$15)</f>
        <v>0.11713471343806336</v>
      </c>
      <c r="P94" s="112">
        <f>IF(NFM_ued!P$112=0,"",NFM_ued!P$112/P$15)</f>
        <v>0.1104517798917313</v>
      </c>
      <c r="Q94" s="112">
        <f>IF(NFM_ued!Q$112=0,"",NFM_ued!Q$112/Q$15)</f>
        <v>0.11013387693095908</v>
      </c>
    </row>
    <row r="95" spans="1:17" x14ac:dyDescent="0.25">
      <c r="A95" s="39" t="s">
        <v>60</v>
      </c>
      <c r="B95" s="181">
        <f t="shared" ref="B95:Q95" si="57">IF(B$62=0,"",B$72/B$62)</f>
        <v>2.4026655048252588</v>
      </c>
      <c r="C95" s="181">
        <f t="shared" si="57"/>
        <v>2.3606490169940306</v>
      </c>
      <c r="D95" s="181">
        <f t="shared" si="57"/>
        <v>2.4140069532503228</v>
      </c>
      <c r="E95" s="181">
        <f t="shared" si="57"/>
        <v>2.4673941144094398</v>
      </c>
      <c r="F95" s="181">
        <f t="shared" si="57"/>
        <v>2.2549821026032779</v>
      </c>
      <c r="G95" s="181">
        <f t="shared" si="57"/>
        <v>2.1163422644221357</v>
      </c>
      <c r="H95" s="181">
        <f t="shared" si="57"/>
        <v>2.2873705782310316</v>
      </c>
      <c r="I95" s="181">
        <f t="shared" si="57"/>
        <v>2.1937529150082953</v>
      </c>
      <c r="J95" s="181">
        <f t="shared" si="57"/>
        <v>2.2385785697236229</v>
      </c>
      <c r="K95" s="181">
        <f t="shared" si="57"/>
        <v>1.743643313082716</v>
      </c>
      <c r="L95" s="181">
        <f t="shared" si="57"/>
        <v>1.6213089568810135</v>
      </c>
      <c r="M95" s="181">
        <f t="shared" si="57"/>
        <v>2.057573698664207</v>
      </c>
      <c r="N95" s="181">
        <f t="shared" si="57"/>
        <v>1.9514963888651682</v>
      </c>
      <c r="O95" s="181">
        <f t="shared" si="57"/>
        <v>1.939691548481524</v>
      </c>
      <c r="P95" s="181">
        <f t="shared" si="57"/>
        <v>1.9569822088254583</v>
      </c>
      <c r="Q95" s="181">
        <f t="shared" si="57"/>
        <v>1.9670257641033375</v>
      </c>
    </row>
    <row r="96" spans="1:17" x14ac:dyDescent="0.25">
      <c r="A96" s="110" t="s">
        <v>44</v>
      </c>
      <c r="B96" s="109">
        <f t="shared" ref="B96:Q96" si="58">IF(B$63=0,"",B$73/B$63)</f>
        <v>2.1708705068543113</v>
      </c>
      <c r="C96" s="109">
        <f t="shared" si="58"/>
        <v>1.9834990353523885</v>
      </c>
      <c r="D96" s="109">
        <f t="shared" si="58"/>
        <v>1.9208462292213602</v>
      </c>
      <c r="E96" s="109">
        <f t="shared" si="58"/>
        <v>2.2657209089251245</v>
      </c>
      <c r="F96" s="109">
        <f t="shared" si="58"/>
        <v>1.8950436100854249</v>
      </c>
      <c r="G96" s="109">
        <f t="shared" si="58"/>
        <v>1.9165542653561618</v>
      </c>
      <c r="H96" s="109">
        <f t="shared" si="58"/>
        <v>1.9202024195364622</v>
      </c>
      <c r="I96" s="109">
        <f t="shared" si="58"/>
        <v>1.916112931042625</v>
      </c>
      <c r="J96" s="109">
        <f t="shared" si="58"/>
        <v>1.9106869213074509</v>
      </c>
      <c r="K96" s="109">
        <f t="shared" si="58"/>
        <v>1.8075250667919784</v>
      </c>
      <c r="L96" s="109">
        <f t="shared" si="58"/>
        <v>1.8991858700750985</v>
      </c>
      <c r="M96" s="109">
        <f t="shared" si="58"/>
        <v>1.9111496199099514</v>
      </c>
      <c r="N96" s="109">
        <f t="shared" si="58"/>
        <v>1.8528400252414778</v>
      </c>
      <c r="O96" s="109">
        <f t="shared" si="58"/>
        <v>1.8519734572820541</v>
      </c>
      <c r="P96" s="109">
        <f t="shared" si="58"/>
        <v>1.888883858318279</v>
      </c>
      <c r="Q96" s="109">
        <f t="shared" si="58"/>
        <v>1.8789928102246309</v>
      </c>
    </row>
    <row r="97" spans="1:17" x14ac:dyDescent="0.25">
      <c r="A97" s="180" t="s">
        <v>59</v>
      </c>
      <c r="B97" s="178">
        <f t="shared" ref="B97:Q97" si="59">IF(B$64=0,"",B$74/B$64)</f>
        <v>1.4306952911706343</v>
      </c>
      <c r="C97" s="178">
        <f t="shared" si="59"/>
        <v>1.4670776564931827</v>
      </c>
      <c r="D97" s="178">
        <f t="shared" si="59"/>
        <v>1.5236037350900959</v>
      </c>
      <c r="E97" s="178">
        <f t="shared" si="59"/>
        <v>1.4724308995495083</v>
      </c>
      <c r="F97" s="178">
        <f t="shared" si="59"/>
        <v>1.4442406501286889</v>
      </c>
      <c r="G97" s="178">
        <f t="shared" si="59"/>
        <v>1.3428214807510817</v>
      </c>
      <c r="H97" s="178">
        <f t="shared" si="59"/>
        <v>1.453047083326916</v>
      </c>
      <c r="I97" s="178">
        <f t="shared" si="59"/>
        <v>1.3363461205565397</v>
      </c>
      <c r="J97" s="178">
        <f t="shared" si="59"/>
        <v>1.4871777958375521</v>
      </c>
      <c r="K97" s="178">
        <f t="shared" si="59"/>
        <v>1.3176063030180907</v>
      </c>
      <c r="L97" s="178">
        <f t="shared" si="59"/>
        <v>1.2700937398972121</v>
      </c>
      <c r="M97" s="178">
        <f t="shared" si="59"/>
        <v>1.4495563878579614</v>
      </c>
      <c r="N97" s="178">
        <f t="shared" si="59"/>
        <v>1.5589385458095253</v>
      </c>
      <c r="O97" s="178">
        <f t="shared" si="59"/>
        <v>1.4448392719312668</v>
      </c>
      <c r="P97" s="178">
        <f t="shared" si="59"/>
        <v>1.4878490514242151</v>
      </c>
      <c r="Q97" s="178">
        <f t="shared" si="59"/>
        <v>1.5513812045988902</v>
      </c>
    </row>
    <row r="98" spans="1:17" x14ac:dyDescent="0.25">
      <c r="A98" s="179" t="s">
        <v>43</v>
      </c>
      <c r="B98" s="178">
        <f t="shared" ref="B98:Q98" si="60">IF(B$65=0,"",B$75/B$65)</f>
        <v>1.4279120450149618</v>
      </c>
      <c r="C98" s="178">
        <f t="shared" si="60"/>
        <v>1.4643080922840035</v>
      </c>
      <c r="D98" s="178">
        <f t="shared" si="60"/>
        <v>1.5218403945766266</v>
      </c>
      <c r="E98" s="178">
        <f t="shared" si="60"/>
        <v>1.4698846280961408</v>
      </c>
      <c r="F98" s="178">
        <f t="shared" si="60"/>
        <v>1.4423826461991758</v>
      </c>
      <c r="G98" s="178">
        <f t="shared" si="60"/>
        <v>1.3419085902271983</v>
      </c>
      <c r="H98" s="178">
        <f t="shared" si="60"/>
        <v>1.4514226625228841</v>
      </c>
      <c r="I98" s="178">
        <f t="shared" si="60"/>
        <v>1.3363461205565397</v>
      </c>
      <c r="J98" s="178">
        <f t="shared" si="60"/>
        <v>1.4871777958375521</v>
      </c>
      <c r="K98" s="178">
        <f t="shared" si="60"/>
        <v>1.3176063030180907</v>
      </c>
      <c r="L98" s="178">
        <f t="shared" si="60"/>
        <v>1.2700937398972121</v>
      </c>
      <c r="M98" s="178">
        <f t="shared" si="60"/>
        <v>1.4495563878579614</v>
      </c>
      <c r="N98" s="178">
        <f t="shared" si="60"/>
        <v>1.5589385458095253</v>
      </c>
      <c r="O98" s="178">
        <f t="shared" si="60"/>
        <v>1.4448392719312668</v>
      </c>
      <c r="P98" s="178">
        <f t="shared" si="60"/>
        <v>1.4878490514242151</v>
      </c>
      <c r="Q98" s="178">
        <f t="shared" si="60"/>
        <v>1.5513812045988902</v>
      </c>
    </row>
    <row r="99" spans="1:17" x14ac:dyDescent="0.25">
      <c r="A99" s="179" t="s">
        <v>344</v>
      </c>
      <c r="B99" s="178">
        <f t="shared" ref="B99:Q99" si="61">IF(B$66=0,"",B$76/B$66)</f>
        <v>2.8876115842901959</v>
      </c>
      <c r="C99" s="178">
        <f t="shared" si="61"/>
        <v>2.9001626918685179</v>
      </c>
      <c r="D99" s="178">
        <f t="shared" si="61"/>
        <v>2.8896030160446462</v>
      </c>
      <c r="E99" s="178">
        <f t="shared" si="61"/>
        <v>2.8350299211332182</v>
      </c>
      <c r="F99" s="178">
        <f t="shared" si="61"/>
        <v>2.4355786385646661</v>
      </c>
      <c r="G99" s="178">
        <f t="shared" si="61"/>
        <v>1.8308884777931309</v>
      </c>
      <c r="H99" s="178">
        <f t="shared" si="61"/>
        <v>2.3295786130921203</v>
      </c>
      <c r="I99" s="178" t="str">
        <f t="shared" si="61"/>
        <v/>
      </c>
      <c r="J99" s="178" t="str">
        <f t="shared" si="61"/>
        <v/>
      </c>
      <c r="K99" s="178" t="str">
        <f t="shared" si="61"/>
        <v/>
      </c>
      <c r="L99" s="178" t="str">
        <f t="shared" si="61"/>
        <v/>
      </c>
      <c r="M99" s="178" t="str">
        <f t="shared" si="61"/>
        <v/>
      </c>
      <c r="N99" s="178" t="str">
        <f t="shared" si="61"/>
        <v/>
      </c>
      <c r="O99" s="178" t="str">
        <f t="shared" si="61"/>
        <v/>
      </c>
      <c r="P99" s="178" t="str">
        <f t="shared" si="61"/>
        <v/>
      </c>
      <c r="Q99" s="178" t="str">
        <f t="shared" si="61"/>
        <v/>
      </c>
    </row>
    <row r="100" spans="1:17" x14ac:dyDescent="0.25">
      <c r="A100" s="108" t="s">
        <v>42</v>
      </c>
      <c r="B100" s="107">
        <f t="shared" ref="B100:Q100" si="62">IF(B$67=0,"",B$77/B$67)</f>
        <v>3.4622635332353133</v>
      </c>
      <c r="C100" s="107">
        <f t="shared" si="62"/>
        <v>3.4417705079346006</v>
      </c>
      <c r="D100" s="107">
        <f t="shared" si="62"/>
        <v>3.4918709565205224</v>
      </c>
      <c r="E100" s="107">
        <f t="shared" si="62"/>
        <v>3.4541341872047711</v>
      </c>
      <c r="F100" s="107">
        <f t="shared" si="62"/>
        <v>3.224084620939959</v>
      </c>
      <c r="G100" s="107">
        <f t="shared" si="62"/>
        <v>2.8789791848932702</v>
      </c>
      <c r="H100" s="107">
        <f t="shared" si="62"/>
        <v>3.3050465833439806</v>
      </c>
      <c r="I100" s="107">
        <f t="shared" si="62"/>
        <v>3.1381663423378905</v>
      </c>
      <c r="J100" s="107">
        <f t="shared" si="62"/>
        <v>3.2281222431426921</v>
      </c>
      <c r="K100" s="107">
        <f t="shared" si="62"/>
        <v>2.2639092560122966</v>
      </c>
      <c r="L100" s="107">
        <f t="shared" si="62"/>
        <v>1.6167769724445424</v>
      </c>
      <c r="M100" s="107">
        <f t="shared" si="62"/>
        <v>2.6864596055381194</v>
      </c>
      <c r="N100" s="107">
        <f t="shared" si="62"/>
        <v>2.3711495368402584</v>
      </c>
      <c r="O100" s="107">
        <f t="shared" si="62"/>
        <v>2.4806770276388028</v>
      </c>
      <c r="P100" s="107">
        <f t="shared" si="62"/>
        <v>2.4625515038258938</v>
      </c>
      <c r="Q100" s="107">
        <f t="shared" si="62"/>
        <v>2.4393200491644746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127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260.14882253591441</v>
      </c>
      <c r="C5" s="96">
        <v>257.57899320819718</v>
      </c>
      <c r="D5" s="96">
        <v>271.99869604146511</v>
      </c>
      <c r="E5" s="96">
        <v>276.61380168158087</v>
      </c>
      <c r="F5" s="96">
        <v>282.28673251439028</v>
      </c>
      <c r="G5" s="96">
        <v>277.90343046164674</v>
      </c>
      <c r="H5" s="96">
        <v>265.73133474889664</v>
      </c>
      <c r="I5" s="96">
        <v>279.73489216803398</v>
      </c>
      <c r="J5" s="96">
        <v>253.38195865052808</v>
      </c>
      <c r="K5" s="96">
        <v>262.67057613579027</v>
      </c>
      <c r="L5" s="96">
        <v>288.04007308146959</v>
      </c>
      <c r="M5" s="96">
        <v>272.17242823489789</v>
      </c>
      <c r="N5" s="96">
        <v>265.53358029581318</v>
      </c>
      <c r="O5" s="96">
        <v>310.17408192465189</v>
      </c>
      <c r="P5" s="96">
        <v>286.40780982389117</v>
      </c>
      <c r="Q5" s="96">
        <v>294.97320212718057</v>
      </c>
    </row>
    <row r="6" spans="1:17" x14ac:dyDescent="0.25">
      <c r="A6" s="132" t="s">
        <v>83</v>
      </c>
      <c r="B6" s="160">
        <v>0.34543598453436181</v>
      </c>
      <c r="C6" s="160">
        <v>0.34202366263625783</v>
      </c>
      <c r="D6" s="160">
        <v>0.36117071929539435</v>
      </c>
      <c r="E6" s="160">
        <v>0.3672988406721629</v>
      </c>
      <c r="F6" s="160">
        <v>0.37483158453901749</v>
      </c>
      <c r="G6" s="160">
        <v>0.36901126121277245</v>
      </c>
      <c r="H6" s="160">
        <v>0.35284866695079065</v>
      </c>
      <c r="I6" s="160">
        <v>0.37144314912798887</v>
      </c>
      <c r="J6" s="160">
        <v>0.33645067272063744</v>
      </c>
      <c r="K6" s="160">
        <v>0.34878446956318004</v>
      </c>
      <c r="L6" s="160">
        <v>0.38247109965877613</v>
      </c>
      <c r="M6" s="160">
        <v>0.36140140783243552</v>
      </c>
      <c r="N6" s="160">
        <v>0.35258608069907882</v>
      </c>
      <c r="O6" s="160">
        <v>0.41186151958036316</v>
      </c>
      <c r="P6" s="160">
        <v>0.38030371539040025</v>
      </c>
      <c r="Q6" s="160">
        <v>0.39167718498510246</v>
      </c>
    </row>
    <row r="7" spans="1:17" x14ac:dyDescent="0.25">
      <c r="A7" s="76" t="s">
        <v>82</v>
      </c>
      <c r="B7" s="159">
        <v>0.1727179922671809</v>
      </c>
      <c r="C7" s="159">
        <v>0.17101183131812892</v>
      </c>
      <c r="D7" s="159">
        <v>0.18058535964769717</v>
      </c>
      <c r="E7" s="159">
        <v>0.18364942033608145</v>
      </c>
      <c r="F7" s="159">
        <v>0.18741579226950875</v>
      </c>
      <c r="G7" s="159">
        <v>0.18450563060638622</v>
      </c>
      <c r="H7" s="159">
        <v>0.17642433347539532</v>
      </c>
      <c r="I7" s="159">
        <v>0.18572157456399443</v>
      </c>
      <c r="J7" s="159">
        <v>0.16822533636031872</v>
      </c>
      <c r="K7" s="159">
        <v>0.17439223478158999</v>
      </c>
      <c r="L7" s="159">
        <v>0.19123554982938809</v>
      </c>
      <c r="M7" s="159">
        <v>0.18070070391621776</v>
      </c>
      <c r="N7" s="159">
        <v>0.17629304034953941</v>
      </c>
      <c r="O7" s="159">
        <v>0.20593075979018158</v>
      </c>
      <c r="P7" s="159">
        <v>0.19015185769520013</v>
      </c>
      <c r="Q7" s="159">
        <v>0.19583859249255123</v>
      </c>
    </row>
    <row r="8" spans="1:17" x14ac:dyDescent="0.25">
      <c r="A8" s="76" t="s">
        <v>81</v>
      </c>
      <c r="B8" s="159">
        <v>4.3755224707685834</v>
      </c>
      <c r="C8" s="159">
        <v>4.3322997267259318</v>
      </c>
      <c r="D8" s="159">
        <v>4.5748291110749957</v>
      </c>
      <c r="E8" s="159">
        <v>4.6524519818473964</v>
      </c>
      <c r="F8" s="159">
        <v>4.7478667374942214</v>
      </c>
      <c r="G8" s="159">
        <v>4.6741426420284515</v>
      </c>
      <c r="H8" s="159">
        <v>4.469416448043348</v>
      </c>
      <c r="I8" s="159">
        <v>4.7049465556211922</v>
      </c>
      <c r="J8" s="159">
        <v>4.2617085211280745</v>
      </c>
      <c r="K8" s="159">
        <v>4.4179366144669467</v>
      </c>
      <c r="L8" s="159">
        <v>4.8446339290111649</v>
      </c>
      <c r="M8" s="159">
        <v>4.5777511658775163</v>
      </c>
      <c r="N8" s="159">
        <v>4.4660903555216649</v>
      </c>
      <c r="O8" s="159">
        <v>5.2169125813512656</v>
      </c>
      <c r="P8" s="159">
        <v>4.81718039494507</v>
      </c>
      <c r="Q8" s="159">
        <v>4.9612443431446307</v>
      </c>
    </row>
    <row r="9" spans="1:17" x14ac:dyDescent="0.25">
      <c r="A9" s="76" t="s">
        <v>80</v>
      </c>
      <c r="B9" s="159">
        <v>0.11514532817812058</v>
      </c>
      <c r="C9" s="159">
        <v>0.11400788754541923</v>
      </c>
      <c r="D9" s="159">
        <v>0.12039023976513143</v>
      </c>
      <c r="E9" s="159">
        <v>0.12243294689072093</v>
      </c>
      <c r="F9" s="159">
        <v>0.12494386151300579</v>
      </c>
      <c r="G9" s="159">
        <v>0.1230037537375908</v>
      </c>
      <c r="H9" s="159">
        <v>0.1176162223169302</v>
      </c>
      <c r="I9" s="159">
        <v>0.12381438304266293</v>
      </c>
      <c r="J9" s="159">
        <v>0.11215022424021245</v>
      </c>
      <c r="K9" s="159">
        <v>0.11626148985439332</v>
      </c>
      <c r="L9" s="159">
        <v>0.12749036655292537</v>
      </c>
      <c r="M9" s="159">
        <v>0.12046713594414515</v>
      </c>
      <c r="N9" s="159">
        <v>0.11752869356635957</v>
      </c>
      <c r="O9" s="159">
        <v>0.13728717319345435</v>
      </c>
      <c r="P9" s="159">
        <v>0.12676790513013339</v>
      </c>
      <c r="Q9" s="159">
        <v>0.13055906166170078</v>
      </c>
    </row>
    <row r="10" spans="1:17" x14ac:dyDescent="0.25">
      <c r="A10" s="129" t="s">
        <v>79</v>
      </c>
      <c r="B10" s="158">
        <v>0.23029065635624119</v>
      </c>
      <c r="C10" s="158">
        <v>0.22801577509083848</v>
      </c>
      <c r="D10" s="158">
        <v>0.24078047953026285</v>
      </c>
      <c r="E10" s="158">
        <v>0.24486589378144186</v>
      </c>
      <c r="F10" s="158">
        <v>0.24988772302601159</v>
      </c>
      <c r="G10" s="158">
        <v>0.2460075074751816</v>
      </c>
      <c r="H10" s="158">
        <v>0.23523244463386039</v>
      </c>
      <c r="I10" s="158">
        <v>0.24762876608532586</v>
      </c>
      <c r="J10" s="158">
        <v>0.22430044848042491</v>
      </c>
      <c r="K10" s="158">
        <v>0.23252297970878666</v>
      </c>
      <c r="L10" s="158">
        <v>0.25498073310585073</v>
      </c>
      <c r="M10" s="158">
        <v>0.24093427188829031</v>
      </c>
      <c r="N10" s="158">
        <v>0.23505738713271915</v>
      </c>
      <c r="O10" s="158">
        <v>0.2745743463869087</v>
      </c>
      <c r="P10" s="158">
        <v>0.25353581026026678</v>
      </c>
      <c r="Q10" s="158">
        <v>0.26111812332340156</v>
      </c>
    </row>
    <row r="11" spans="1:17" x14ac:dyDescent="0.25">
      <c r="A11" s="92" t="s">
        <v>125</v>
      </c>
      <c r="B11" s="91">
        <v>4.6058131271248241E-2</v>
      </c>
      <c r="C11" s="91">
        <v>4.5603155018167703E-2</v>
      </c>
      <c r="D11" s="91">
        <v>4.8156095906052569E-2</v>
      </c>
      <c r="E11" s="91">
        <v>4.8973178756288371E-2</v>
      </c>
      <c r="F11" s="91">
        <v>4.9977544605202318E-2</v>
      </c>
      <c r="G11" s="91">
        <v>4.9201501495036326E-2</v>
      </c>
      <c r="H11" s="91">
        <v>4.704648892677208E-2</v>
      </c>
      <c r="I11" s="91">
        <v>4.9525753217065177E-2</v>
      </c>
      <c r="J11" s="91">
        <v>4.486008969608498E-2</v>
      </c>
      <c r="K11" s="91">
        <v>4.6504595941757335E-2</v>
      </c>
      <c r="L11" s="91">
        <v>5.0996146621170149E-2</v>
      </c>
      <c r="M11" s="91">
        <v>4.8186854377658066E-2</v>
      </c>
      <c r="N11" s="91">
        <v>4.7011477426543831E-2</v>
      </c>
      <c r="O11" s="91">
        <v>5.4914869277381741E-2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6.9087196906872358E-2</v>
      </c>
      <c r="C12" s="91">
        <v>6.8404732527251544E-2</v>
      </c>
      <c r="D12" s="91">
        <v>7.223414385907885E-2</v>
      </c>
      <c r="E12" s="91">
        <v>7.3459768134432557E-2</v>
      </c>
      <c r="F12" s="91">
        <v>7.496631690780349E-2</v>
      </c>
      <c r="G12" s="91">
        <v>7.3802252242554475E-2</v>
      </c>
      <c r="H12" s="91">
        <v>7.056973339015811E-2</v>
      </c>
      <c r="I12" s="91">
        <v>7.4288629825597766E-2</v>
      </c>
      <c r="J12" s="91">
        <v>6.7290134544127467E-2</v>
      </c>
      <c r="K12" s="91">
        <v>6.9756893912635995E-2</v>
      </c>
      <c r="L12" s="91">
        <v>7.6494219931755217E-2</v>
      </c>
      <c r="M12" s="91">
        <v>7.2280281566487081E-2</v>
      </c>
      <c r="N12" s="91">
        <v>7.0517216139815736E-2</v>
      </c>
      <c r="O12" s="91">
        <v>8.2372303916072614E-2</v>
      </c>
      <c r="P12" s="91">
        <v>7.6060743078080029E-2</v>
      </c>
      <c r="Q12" s="91">
        <v>7.8335436997020474E-2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0.11514532817812058</v>
      </c>
      <c r="C14" s="157">
        <v>0.11400788754541925</v>
      </c>
      <c r="D14" s="157">
        <v>0.12039023976513144</v>
      </c>
      <c r="E14" s="157">
        <v>0.12243294689072093</v>
      </c>
      <c r="F14" s="157">
        <v>0.12494386151300579</v>
      </c>
      <c r="G14" s="157">
        <v>0.1230037537375908</v>
      </c>
      <c r="H14" s="157">
        <v>0.11761622231693021</v>
      </c>
      <c r="I14" s="157">
        <v>0.12381438304266293</v>
      </c>
      <c r="J14" s="157">
        <v>0.11215022424021247</v>
      </c>
      <c r="K14" s="157">
        <v>0.11626148985439333</v>
      </c>
      <c r="L14" s="157">
        <v>0.12749036655292537</v>
      </c>
      <c r="M14" s="157">
        <v>0.12046713594414515</v>
      </c>
      <c r="N14" s="157">
        <v>0.11752869356635959</v>
      </c>
      <c r="O14" s="157">
        <v>0.13728717319345432</v>
      </c>
      <c r="P14" s="157">
        <v>0.17747506718218675</v>
      </c>
      <c r="Q14" s="157">
        <v>0.18278268632638112</v>
      </c>
    </row>
    <row r="15" spans="1:17" x14ac:dyDescent="0.25">
      <c r="A15" s="156" t="s">
        <v>152</v>
      </c>
      <c r="B15" s="206">
        <v>104.33756361373651</v>
      </c>
      <c r="C15" s="206">
        <v>103.30688537216911</v>
      </c>
      <c r="D15" s="206">
        <v>109.09017759310377</v>
      </c>
      <c r="E15" s="206">
        <v>110.94115225297645</v>
      </c>
      <c r="F15" s="206">
        <v>113.21638754281857</v>
      </c>
      <c r="G15" s="206">
        <v>111.45838205846462</v>
      </c>
      <c r="H15" s="206">
        <v>106.57653482055825</v>
      </c>
      <c r="I15" s="206">
        <v>112.19292411955706</v>
      </c>
      <c r="J15" s="206">
        <v>101.62358595962074</v>
      </c>
      <c r="K15" s="206">
        <v>105.34896018313245</v>
      </c>
      <c r="L15" s="206">
        <v>115.52387266444065</v>
      </c>
      <c r="M15" s="206">
        <v>109.15985614712278</v>
      </c>
      <c r="N15" s="206">
        <v>106.49722168883862</v>
      </c>
      <c r="O15" s="206">
        <v>124.40113197005874</v>
      </c>
      <c r="P15" s="206">
        <v>114.86922287663143</v>
      </c>
      <c r="Q15" s="206">
        <v>118.30453407892483</v>
      </c>
    </row>
    <row r="16" spans="1:17" x14ac:dyDescent="0.25">
      <c r="A16" s="88" t="s">
        <v>33</v>
      </c>
      <c r="B16" s="87">
        <v>77.4224398834792</v>
      </c>
      <c r="C16" s="87">
        <v>75.242087743194702</v>
      </c>
      <c r="D16" s="87">
        <v>80.332147176376083</v>
      </c>
      <c r="E16" s="87">
        <v>83.061383930154648</v>
      </c>
      <c r="F16" s="87">
        <v>82.03342906888075</v>
      </c>
      <c r="G16" s="87">
        <v>86.930240261242872</v>
      </c>
      <c r="H16" s="87">
        <v>80.606513919713521</v>
      </c>
      <c r="I16" s="87">
        <v>86.460209796512189</v>
      </c>
      <c r="J16" s="87">
        <v>77.13180852509484</v>
      </c>
      <c r="K16" s="87">
        <v>64.994134818498793</v>
      </c>
      <c r="L16" s="87">
        <v>95.105539090423321</v>
      </c>
      <c r="M16" s="87">
        <v>93.430034825097238</v>
      </c>
      <c r="N16" s="87">
        <v>106.49722168883862</v>
      </c>
      <c r="O16" s="87">
        <v>122.74540512119479</v>
      </c>
      <c r="P16" s="87">
        <v>112.33827391251282</v>
      </c>
      <c r="Q16" s="87">
        <v>118.30453407892483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0.34386928106203701</v>
      </c>
      <c r="L19" s="87">
        <v>0</v>
      </c>
      <c r="M19" s="87">
        <v>0</v>
      </c>
      <c r="N19" s="87">
        <v>0</v>
      </c>
      <c r="O19" s="87">
        <v>1.9992835688275194E-2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26.915123730257299</v>
      </c>
      <c r="C20" s="87">
        <v>28.064797628974404</v>
      </c>
      <c r="D20" s="87">
        <v>28.758030416727689</v>
      </c>
      <c r="E20" s="87">
        <v>27.879768322821796</v>
      </c>
      <c r="F20" s="87">
        <v>31.182958473937813</v>
      </c>
      <c r="G20" s="87">
        <v>24.528141797221746</v>
      </c>
      <c r="H20" s="87">
        <v>25.97002090084473</v>
      </c>
      <c r="I20" s="87">
        <v>25.73271432304487</v>
      </c>
      <c r="J20" s="87">
        <v>24.491777434525897</v>
      </c>
      <c r="K20" s="87">
        <v>30.131408025325431</v>
      </c>
      <c r="L20" s="87">
        <v>20.418333574017328</v>
      </c>
      <c r="M20" s="87">
        <v>15.72982132202554</v>
      </c>
      <c r="N20" s="87">
        <v>0</v>
      </c>
      <c r="O20" s="87">
        <v>0</v>
      </c>
      <c r="P20" s="87">
        <v>1.260142641098958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1.2708063230196551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9.8795480582461792</v>
      </c>
      <c r="L22" s="87">
        <v>0</v>
      </c>
      <c r="M22" s="87">
        <v>0</v>
      </c>
      <c r="N22" s="87">
        <v>0</v>
      </c>
      <c r="O22" s="87">
        <v>1.6357340131756744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150.57214649007344</v>
      </c>
      <c r="C26" s="204">
        <v>149.08474895271149</v>
      </c>
      <c r="D26" s="204">
        <v>157.43076253904781</v>
      </c>
      <c r="E26" s="204">
        <v>160.1019503450766</v>
      </c>
      <c r="F26" s="204">
        <v>163.38539927272996</v>
      </c>
      <c r="G26" s="204">
        <v>160.84837760812172</v>
      </c>
      <c r="H26" s="204">
        <v>153.80326181291809</v>
      </c>
      <c r="I26" s="204">
        <v>161.90841362003576</v>
      </c>
      <c r="J26" s="204">
        <v>146.65553748797765</v>
      </c>
      <c r="K26" s="204">
        <v>152.03171816428295</v>
      </c>
      <c r="L26" s="204">
        <v>166.71538873887087</v>
      </c>
      <c r="M26" s="204">
        <v>157.53131740231652</v>
      </c>
      <c r="N26" s="204">
        <v>153.6888030497052</v>
      </c>
      <c r="O26" s="204">
        <v>179.52638357429095</v>
      </c>
      <c r="P26" s="204">
        <v>165.7706472638387</v>
      </c>
      <c r="Q26" s="204">
        <v>170.72823074264835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4.3947613530605807</v>
      </c>
      <c r="O27" s="208">
        <v>2.1974845439655901</v>
      </c>
      <c r="P27" s="208">
        <v>3.2961013013422171</v>
      </c>
      <c r="Q27" s="208">
        <v>3.2961177040485627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48.547677892848185</v>
      </c>
      <c r="C29" s="208">
        <v>35.424750969360787</v>
      </c>
      <c r="D29" s="208">
        <v>32.228385356577888</v>
      </c>
      <c r="E29" s="208">
        <v>61.644407500163965</v>
      </c>
      <c r="F29" s="208">
        <v>31.043225861818684</v>
      </c>
      <c r="G29" s="208">
        <v>30.561191745543113</v>
      </c>
      <c r="H29" s="208">
        <v>29.222619744454434</v>
      </c>
      <c r="I29" s="208">
        <v>30.762598587806792</v>
      </c>
      <c r="J29" s="208">
        <v>27.86455212271575</v>
      </c>
      <c r="K29" s="208">
        <v>28.886026451213752</v>
      </c>
      <c r="L29" s="208">
        <v>31.675923860385467</v>
      </c>
      <c r="M29" s="208">
        <v>29.930950306440124</v>
      </c>
      <c r="N29" s="208">
        <v>0</v>
      </c>
      <c r="O29" s="208">
        <v>0</v>
      </c>
      <c r="P29" s="208">
        <v>4.2165592973069863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24.806111226383408</v>
      </c>
      <c r="O30" s="208">
        <v>31.912528335149688</v>
      </c>
      <c r="P30" s="208">
        <v>23.983762381480147</v>
      </c>
      <c r="Q30" s="208">
        <v>29.142246137054627</v>
      </c>
    </row>
    <row r="31" spans="1:17" x14ac:dyDescent="0.25">
      <c r="A31" s="82" t="s">
        <v>21</v>
      </c>
      <c r="B31" s="207">
        <v>102.02446859722525</v>
      </c>
      <c r="C31" s="207">
        <v>113.65999798335071</v>
      </c>
      <c r="D31" s="207">
        <v>125.20237718246992</v>
      </c>
      <c r="E31" s="207">
        <v>98.457542844912638</v>
      </c>
      <c r="F31" s="207">
        <v>132.34217341091127</v>
      </c>
      <c r="G31" s="207">
        <v>130.28718586257861</v>
      </c>
      <c r="H31" s="207">
        <v>124.58064206846366</v>
      </c>
      <c r="I31" s="207">
        <v>131.14581503222897</v>
      </c>
      <c r="J31" s="207">
        <v>118.7909853652619</v>
      </c>
      <c r="K31" s="207">
        <v>123.1456917130692</v>
      </c>
      <c r="L31" s="207">
        <v>135.0394648784854</v>
      </c>
      <c r="M31" s="207">
        <v>127.60036709587639</v>
      </c>
      <c r="N31" s="207">
        <v>124.48793047026122</v>
      </c>
      <c r="O31" s="207">
        <v>145.41637069517569</v>
      </c>
      <c r="P31" s="207">
        <v>134.27422428370934</v>
      </c>
      <c r="Q31" s="207">
        <v>138.28986690154517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261.32982798514786</v>
      </c>
      <c r="C33" s="96">
        <v>251.25294417912514</v>
      </c>
      <c r="D33" s="96">
        <v>239.73892536109111</v>
      </c>
      <c r="E33" s="96">
        <v>253.66995871762001</v>
      </c>
      <c r="F33" s="96">
        <v>258.10558883371141</v>
      </c>
      <c r="G33" s="96">
        <v>248.00124376681734</v>
      </c>
      <c r="H33" s="96">
        <v>246.35829152749432</v>
      </c>
      <c r="I33" s="96">
        <v>261.70143083976234</v>
      </c>
      <c r="J33" s="96">
        <v>231.74942497431562</v>
      </c>
      <c r="K33" s="96">
        <v>207.20848205025112</v>
      </c>
      <c r="L33" s="96">
        <v>224.64443701197874</v>
      </c>
      <c r="M33" s="96">
        <v>236.91526017086829</v>
      </c>
      <c r="N33" s="96">
        <v>238.65126472594139</v>
      </c>
      <c r="O33" s="96">
        <v>272.52765368107271</v>
      </c>
      <c r="P33" s="96">
        <v>261.00814847515483</v>
      </c>
      <c r="Q33" s="96">
        <v>254.89504718482814</v>
      </c>
    </row>
    <row r="34" spans="1:17" x14ac:dyDescent="0.25">
      <c r="A34" s="132" t="s">
        <v>83</v>
      </c>
      <c r="B34" s="160">
        <v>0.26791574417101754</v>
      </c>
      <c r="C34" s="160">
        <v>0.25758490729475825</v>
      </c>
      <c r="D34" s="160">
        <v>0.24578071737959867</v>
      </c>
      <c r="E34" s="160">
        <v>0.26006283434099586</v>
      </c>
      <c r="F34" s="160">
        <v>0.26461024920206389</v>
      </c>
      <c r="G34" s="160">
        <v>0.25425125899865114</v>
      </c>
      <c r="H34" s="160">
        <v>0.25256690181971986</v>
      </c>
      <c r="I34" s="160">
        <v>0.26829671199278404</v>
      </c>
      <c r="J34" s="160">
        <v>0.23758986921587791</v>
      </c>
      <c r="K34" s="160">
        <v>0.21243045654243112</v>
      </c>
      <c r="L34" s="160">
        <v>0.23030582455885626</v>
      </c>
      <c r="M34" s="160">
        <v>0.2428858914557421</v>
      </c>
      <c r="N34" s="160">
        <v>0.24466564601281901</v>
      </c>
      <c r="O34" s="160">
        <v>0.27939577240794544</v>
      </c>
      <c r="P34" s="160">
        <v>0.26758595783943478</v>
      </c>
      <c r="Q34" s="160">
        <v>0.26131879693393056</v>
      </c>
    </row>
    <row r="35" spans="1:17" x14ac:dyDescent="0.25">
      <c r="A35" s="76" t="s">
        <v>82</v>
      </c>
      <c r="B35" s="159">
        <v>0.12439784341952131</v>
      </c>
      <c r="C35" s="159">
        <v>0.11960105989303627</v>
      </c>
      <c r="D35" s="159">
        <v>0.11412017345501121</v>
      </c>
      <c r="E35" s="159">
        <v>0.12075160362706221</v>
      </c>
      <c r="F35" s="159">
        <v>0.12286304580303845</v>
      </c>
      <c r="G35" s="159">
        <v>0.11805319020722127</v>
      </c>
      <c r="H35" s="159">
        <v>0.11727111447943764</v>
      </c>
      <c r="I35" s="159">
        <v>0.1245747332681811</v>
      </c>
      <c r="J35" s="159">
        <v>0.11031702313812204</v>
      </c>
      <c r="K35" s="159">
        <v>9.8635079294311451E-2</v>
      </c>
      <c r="L35" s="159">
        <v>0.10693491713495046</v>
      </c>
      <c r="M35" s="159">
        <v>0.1127760564710806</v>
      </c>
      <c r="N35" s="159">
        <v>0.11360242682643795</v>
      </c>
      <c r="O35" s="159">
        <v>0.12972821606890714</v>
      </c>
      <c r="P35" s="159">
        <v>0.12424471800852664</v>
      </c>
      <c r="Q35" s="159">
        <v>0.12133476845173537</v>
      </c>
    </row>
    <row r="36" spans="1:17" x14ac:dyDescent="0.25">
      <c r="A36" s="76" t="s">
        <v>81</v>
      </c>
      <c r="B36" s="159">
        <v>3.6543990260886798</v>
      </c>
      <c r="C36" s="159">
        <v>3.5134853207889121</v>
      </c>
      <c r="D36" s="159">
        <v>3.3524749245421366</v>
      </c>
      <c r="E36" s="159">
        <v>3.5472845072178703</v>
      </c>
      <c r="F36" s="159">
        <v>3.6093117258530714</v>
      </c>
      <c r="G36" s="159">
        <v>3.4680140061996516</v>
      </c>
      <c r="H36" s="159">
        <v>3.4450391965134282</v>
      </c>
      <c r="I36" s="159">
        <v>3.6595954673845892</v>
      </c>
      <c r="J36" s="159">
        <v>3.2407508911339518</v>
      </c>
      <c r="K36" s="159">
        <v>2.8975738469654773</v>
      </c>
      <c r="L36" s="159">
        <v>3.1413957532604009</v>
      </c>
      <c r="M36" s="159">
        <v>3.3129891934233084</v>
      </c>
      <c r="N36" s="159">
        <v>3.3372652334155948</v>
      </c>
      <c r="O36" s="159">
        <v>3.8109878228326313</v>
      </c>
      <c r="P36" s="159">
        <v>3.649900705720527</v>
      </c>
      <c r="Q36" s="159">
        <v>3.5644159695387061</v>
      </c>
    </row>
    <row r="37" spans="1:17" x14ac:dyDescent="0.25">
      <c r="A37" s="76" t="s">
        <v>80</v>
      </c>
      <c r="B37" s="159">
        <v>8.9305248057005848E-2</v>
      </c>
      <c r="C37" s="159">
        <v>8.5861635764919425E-2</v>
      </c>
      <c r="D37" s="159">
        <v>8.1926905793199556E-2</v>
      </c>
      <c r="E37" s="159">
        <v>8.6687611446998616E-2</v>
      </c>
      <c r="F37" s="159">
        <v>8.8203416400687976E-2</v>
      </c>
      <c r="G37" s="159">
        <v>8.4750419666217061E-2</v>
      </c>
      <c r="H37" s="159">
        <v>8.4188967273239962E-2</v>
      </c>
      <c r="I37" s="159">
        <v>8.9432237330928019E-2</v>
      </c>
      <c r="J37" s="159">
        <v>7.9196623071959307E-2</v>
      </c>
      <c r="K37" s="159">
        <v>7.0810152180810382E-2</v>
      </c>
      <c r="L37" s="159">
        <v>7.676860818628542E-2</v>
      </c>
      <c r="M37" s="159">
        <v>8.0961963818580715E-2</v>
      </c>
      <c r="N37" s="159">
        <v>8.1555215337606346E-2</v>
      </c>
      <c r="O37" s="159">
        <v>9.3131924135981828E-2</v>
      </c>
      <c r="P37" s="159">
        <v>8.9195319279811613E-2</v>
      </c>
      <c r="Q37" s="159">
        <v>8.7106265644643535E-2</v>
      </c>
    </row>
    <row r="38" spans="1:17" x14ac:dyDescent="0.25">
      <c r="A38" s="129" t="s">
        <v>79</v>
      </c>
      <c r="B38" s="158">
        <v>0.1786104961140117</v>
      </c>
      <c r="C38" s="158">
        <v>0.17172327152983885</v>
      </c>
      <c r="D38" s="158">
        <v>0.16385381158639911</v>
      </c>
      <c r="E38" s="158">
        <v>0.17337522289399723</v>
      </c>
      <c r="F38" s="158">
        <v>0.17640683280137595</v>
      </c>
      <c r="G38" s="158">
        <v>0.16950083933243412</v>
      </c>
      <c r="H38" s="158">
        <v>0.16837793454647992</v>
      </c>
      <c r="I38" s="158">
        <v>0.17886447466185604</v>
      </c>
      <c r="J38" s="158">
        <v>0.15839324614391864</v>
      </c>
      <c r="K38" s="158">
        <v>0.14162030436162076</v>
      </c>
      <c r="L38" s="158">
        <v>0.15353721637257084</v>
      </c>
      <c r="M38" s="158">
        <v>0.16192392763716146</v>
      </c>
      <c r="N38" s="158">
        <v>0.16311043067521269</v>
      </c>
      <c r="O38" s="158">
        <v>0.18626384827196366</v>
      </c>
      <c r="P38" s="158">
        <v>0.17839063855962323</v>
      </c>
      <c r="Q38" s="158">
        <v>0.1742125312892871</v>
      </c>
    </row>
    <row r="39" spans="1:17" x14ac:dyDescent="0.25">
      <c r="A39" s="92" t="s">
        <v>125</v>
      </c>
      <c r="B39" s="91">
        <v>3.5722099222802339E-2</v>
      </c>
      <c r="C39" s="91">
        <v>3.4344654305967774E-2</v>
      </c>
      <c r="D39" s="91">
        <v>3.2770762317279822E-2</v>
      </c>
      <c r="E39" s="91">
        <v>3.4675044578799448E-2</v>
      </c>
      <c r="F39" s="91">
        <v>3.5281366560275189E-2</v>
      </c>
      <c r="G39" s="91">
        <v>3.3900167866486822E-2</v>
      </c>
      <c r="H39" s="91">
        <v>3.3675586909295986E-2</v>
      </c>
      <c r="I39" s="91">
        <v>3.5772894932371214E-2</v>
      </c>
      <c r="J39" s="91">
        <v>3.1678649228783724E-2</v>
      </c>
      <c r="K39" s="91">
        <v>2.8324060872324152E-2</v>
      </c>
      <c r="L39" s="91">
        <v>3.0707443274514169E-2</v>
      </c>
      <c r="M39" s="91">
        <v>3.2384785527432292E-2</v>
      </c>
      <c r="N39" s="91">
        <v>3.2622086135042541E-2</v>
      </c>
      <c r="O39" s="91">
        <v>3.7252769654392726E-2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5.3583148834203509E-2</v>
      </c>
      <c r="C40" s="91">
        <v>5.1516981458951651E-2</v>
      </c>
      <c r="D40" s="91">
        <v>4.9156143475919734E-2</v>
      </c>
      <c r="E40" s="91">
        <v>5.2012566868199168E-2</v>
      </c>
      <c r="F40" s="91">
        <v>5.2922049840412787E-2</v>
      </c>
      <c r="G40" s="91">
        <v>5.0850251799730239E-2</v>
      </c>
      <c r="H40" s="91">
        <v>5.0513380363943969E-2</v>
      </c>
      <c r="I40" s="91">
        <v>5.3659342398556804E-2</v>
      </c>
      <c r="J40" s="91">
        <v>4.7517973843175583E-2</v>
      </c>
      <c r="K40" s="91">
        <v>4.2486091308486226E-2</v>
      </c>
      <c r="L40" s="91">
        <v>4.606116491177125E-2</v>
      </c>
      <c r="M40" s="91">
        <v>4.857717829114843E-2</v>
      </c>
      <c r="N40" s="91">
        <v>4.8933129202563805E-2</v>
      </c>
      <c r="O40" s="91">
        <v>5.5879154481589102E-2</v>
      </c>
      <c r="P40" s="91">
        <v>5.3517191567886965E-2</v>
      </c>
      <c r="Q40" s="91">
        <v>5.2263759386786124E-2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8.9305248057005848E-2</v>
      </c>
      <c r="C42" s="157">
        <v>8.5861635764919439E-2</v>
      </c>
      <c r="D42" s="157">
        <v>8.192690579319957E-2</v>
      </c>
      <c r="E42" s="157">
        <v>8.6687611446998616E-2</v>
      </c>
      <c r="F42" s="157">
        <v>8.8203416400687976E-2</v>
      </c>
      <c r="G42" s="157">
        <v>8.4750419666217061E-2</v>
      </c>
      <c r="H42" s="157">
        <v>8.4188967273239976E-2</v>
      </c>
      <c r="I42" s="157">
        <v>8.9432237330928019E-2</v>
      </c>
      <c r="J42" s="157">
        <v>7.9196623071959321E-2</v>
      </c>
      <c r="K42" s="157">
        <v>7.0810152180810396E-2</v>
      </c>
      <c r="L42" s="157">
        <v>7.676860818628542E-2</v>
      </c>
      <c r="M42" s="157">
        <v>8.0961963818580715E-2</v>
      </c>
      <c r="N42" s="157">
        <v>8.155521533760636E-2</v>
      </c>
      <c r="O42" s="157">
        <v>9.3131924135981828E-2</v>
      </c>
      <c r="P42" s="157">
        <v>0.12487344699173626</v>
      </c>
      <c r="Q42" s="157">
        <v>0.12194877190250096</v>
      </c>
    </row>
    <row r="43" spans="1:17" x14ac:dyDescent="0.25">
      <c r="A43" s="156" t="s">
        <v>150</v>
      </c>
      <c r="B43" s="204">
        <v>214.60778279031157</v>
      </c>
      <c r="C43" s="204">
        <v>206.33250205515935</v>
      </c>
      <c r="D43" s="204">
        <v>196.87702554642865</v>
      </c>
      <c r="E43" s="204">
        <v>208.31738887453847</v>
      </c>
      <c r="F43" s="204">
        <v>211.95999160317311</v>
      </c>
      <c r="G43" s="204">
        <v>203.66215928883963</v>
      </c>
      <c r="H43" s="204">
        <v>202.31294347206907</v>
      </c>
      <c r="I43" s="204">
        <v>214.91294835569013</v>
      </c>
      <c r="J43" s="204">
        <v>190.31593385311578</v>
      </c>
      <c r="K43" s="204">
        <v>170.16256143052198</v>
      </c>
      <c r="L43" s="204">
        <v>184.48121638092724</v>
      </c>
      <c r="M43" s="204">
        <v>194.55819141070052</v>
      </c>
      <c r="N43" s="204">
        <v>195.98382311662004</v>
      </c>
      <c r="O43" s="204">
        <v>223.80359699645479</v>
      </c>
      <c r="P43" s="204">
        <v>214.34361498772682</v>
      </c>
      <c r="Q43" s="204">
        <v>209.32344900053553</v>
      </c>
    </row>
    <row r="44" spans="1:17" x14ac:dyDescent="0.25">
      <c r="A44" s="156" t="s">
        <v>148</v>
      </c>
      <c r="B44" s="206">
        <v>26.171680828086778</v>
      </c>
      <c r="C44" s="206">
        <v>25.16250025062919</v>
      </c>
      <c r="D44" s="206">
        <v>24.009393359320569</v>
      </c>
      <c r="E44" s="206">
        <v>25.404559618846154</v>
      </c>
      <c r="F44" s="206">
        <v>25.848779463801598</v>
      </c>
      <c r="G44" s="206">
        <v>24.836848693760928</v>
      </c>
      <c r="H44" s="206">
        <v>24.672310179520618</v>
      </c>
      <c r="I44" s="206">
        <v>26.208896140937821</v>
      </c>
      <c r="J44" s="206">
        <v>23.209260225989727</v>
      </c>
      <c r="K44" s="206">
        <v>20.75153188177098</v>
      </c>
      <c r="L44" s="206">
        <v>22.497709314747226</v>
      </c>
      <c r="M44" s="206">
        <v>23.726608708622013</v>
      </c>
      <c r="N44" s="206">
        <v>23.900466233734157</v>
      </c>
      <c r="O44" s="206">
        <v>27.293121584933516</v>
      </c>
      <c r="P44" s="206">
        <v>26.139465242405706</v>
      </c>
      <c r="Q44" s="206">
        <v>25.527249878114088</v>
      </c>
    </row>
    <row r="45" spans="1:17" x14ac:dyDescent="0.25">
      <c r="A45" s="152" t="s">
        <v>164</v>
      </c>
      <c r="B45" s="151">
        <v>26.171680828086778</v>
      </c>
      <c r="C45" s="151">
        <v>25.16250025062919</v>
      </c>
      <c r="D45" s="151">
        <v>24.009393359320569</v>
      </c>
      <c r="E45" s="151">
        <v>25.404559618846154</v>
      </c>
      <c r="F45" s="151">
        <v>25.051800919483874</v>
      </c>
      <c r="G45" s="151">
        <v>15.058120457933327</v>
      </c>
      <c r="H45" s="151">
        <v>22.148567807861546</v>
      </c>
      <c r="I45" s="151">
        <v>18.960680816830287</v>
      </c>
      <c r="J45" s="151">
        <v>19.17448478456696</v>
      </c>
      <c r="K45" s="151">
        <v>17.387648153975992</v>
      </c>
      <c r="L45" s="151">
        <v>14.986472160982007</v>
      </c>
      <c r="M45" s="151">
        <v>23.406232753524936</v>
      </c>
      <c r="N45" s="151">
        <v>23.182016912442425</v>
      </c>
      <c r="O45" s="151">
        <v>27.063112146446127</v>
      </c>
      <c r="P45" s="151">
        <v>25.644187778947092</v>
      </c>
      <c r="Q45" s="151">
        <v>24.965008099821549</v>
      </c>
    </row>
    <row r="46" spans="1:17" x14ac:dyDescent="0.25">
      <c r="A46" s="154" t="s">
        <v>30</v>
      </c>
      <c r="B46" s="205">
        <v>4.4983601680878751</v>
      </c>
      <c r="C46" s="205">
        <v>3.9460154107769965</v>
      </c>
      <c r="D46" s="205">
        <v>3.2671494307499072</v>
      </c>
      <c r="E46" s="205">
        <v>3.9144505580691438</v>
      </c>
      <c r="F46" s="205">
        <v>3.7531377849266452</v>
      </c>
      <c r="G46" s="205">
        <v>3.4190361286249642</v>
      </c>
      <c r="H46" s="205">
        <v>3.7153283600044129</v>
      </c>
      <c r="I46" s="205">
        <v>3.4066021347672435</v>
      </c>
      <c r="J46" s="205">
        <v>3.3973862789338054</v>
      </c>
      <c r="K46" s="205">
        <v>4.2859583247641844</v>
      </c>
      <c r="L46" s="205">
        <v>2.4478528330024969</v>
      </c>
      <c r="M46" s="205">
        <v>1.9080037179580134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4.1592545181759277</v>
      </c>
      <c r="C47" s="205">
        <v>3.9261256159292723</v>
      </c>
      <c r="D47" s="205">
        <v>3.0499521396421998</v>
      </c>
      <c r="E47" s="205">
        <v>4.1100647634149245</v>
      </c>
      <c r="F47" s="205">
        <v>0.13033308970234991</v>
      </c>
      <c r="G47" s="205">
        <v>0.31577540792444303</v>
      </c>
      <c r="H47" s="205">
        <v>0.29755687912319123</v>
      </c>
      <c r="I47" s="205">
        <v>0.30494251788581844</v>
      </c>
      <c r="J47" s="205">
        <v>0.3541216805049659</v>
      </c>
      <c r="K47" s="205">
        <v>0.42849672125272165</v>
      </c>
      <c r="L47" s="205">
        <v>0.36358151513874609</v>
      </c>
      <c r="M47" s="205">
        <v>9.9172720245173124E-2</v>
      </c>
      <c r="N47" s="205">
        <v>0.58447046774187661</v>
      </c>
      <c r="O47" s="205">
        <v>0.3584560335062737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10.568245152717409</v>
      </c>
      <c r="C48" s="205">
        <v>11.382509154330672</v>
      </c>
      <c r="D48" s="205">
        <v>11.746061496935653</v>
      </c>
      <c r="E48" s="205">
        <v>8.3581704848455747</v>
      </c>
      <c r="F48" s="205">
        <v>12.999708442538875</v>
      </c>
      <c r="G48" s="205">
        <v>0.90148163669120573</v>
      </c>
      <c r="H48" s="205">
        <v>10.034628826901875</v>
      </c>
      <c r="I48" s="205">
        <v>5.9419120533803191</v>
      </c>
      <c r="J48" s="205">
        <v>4.209726686959244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6.9458209891055684</v>
      </c>
      <c r="C49" s="205">
        <v>5.9078500695922491</v>
      </c>
      <c r="D49" s="205">
        <v>5.9462302919928076</v>
      </c>
      <c r="E49" s="205">
        <v>9.0218738125165103</v>
      </c>
      <c r="F49" s="205">
        <v>8.1686216023160032</v>
      </c>
      <c r="G49" s="205">
        <v>10.421827284692714</v>
      </c>
      <c r="H49" s="205">
        <v>8.1010537418320681</v>
      </c>
      <c r="I49" s="205">
        <v>9.3072241107969056</v>
      </c>
      <c r="J49" s="205">
        <v>11.213250138168945</v>
      </c>
      <c r="K49" s="205">
        <v>12.673193107959086</v>
      </c>
      <c r="L49" s="205">
        <v>12.175037812840765</v>
      </c>
      <c r="M49" s="205">
        <v>21.399056315321751</v>
      </c>
      <c r="N49" s="205">
        <v>22.597546444700548</v>
      </c>
      <c r="O49" s="205">
        <v>26.704656112939851</v>
      </c>
      <c r="P49" s="205">
        <v>25.644187778947092</v>
      </c>
      <c r="Q49" s="205">
        <v>24.965008099821549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0.7969785443177243</v>
      </c>
      <c r="G50" s="151">
        <v>9.778728235827602</v>
      </c>
      <c r="H50" s="151">
        <v>2.5237423716590732</v>
      </c>
      <c r="I50" s="151">
        <v>7.2482153241075338</v>
      </c>
      <c r="J50" s="151">
        <v>4.0347754414227675</v>
      </c>
      <c r="K50" s="151">
        <v>3.3638837277949887</v>
      </c>
      <c r="L50" s="151">
        <v>7.5112371537652178</v>
      </c>
      <c r="M50" s="151">
        <v>0.32037595509707822</v>
      </c>
      <c r="N50" s="151">
        <v>0.718449321291733</v>
      </c>
      <c r="O50" s="151">
        <v>0.23000943848738861</v>
      </c>
      <c r="P50" s="151">
        <v>0.49527746345861517</v>
      </c>
      <c r="Q50" s="151">
        <v>0.56224177829253785</v>
      </c>
    </row>
    <row r="51" spans="1:17" x14ac:dyDescent="0.25">
      <c r="A51" s="156" t="s">
        <v>147</v>
      </c>
      <c r="B51" s="206">
        <v>16.235736008899305</v>
      </c>
      <c r="C51" s="206">
        <v>15.609685678065144</v>
      </c>
      <c r="D51" s="206">
        <v>14.89434992258559</v>
      </c>
      <c r="E51" s="206">
        <v>15.759848444708437</v>
      </c>
      <c r="F51" s="206">
        <v>16.035422496676489</v>
      </c>
      <c r="G51" s="206">
        <v>15.407666069812629</v>
      </c>
      <c r="H51" s="206">
        <v>15.305593761272338</v>
      </c>
      <c r="I51" s="206">
        <v>16.258822718496067</v>
      </c>
      <c r="J51" s="206">
        <v>14.397983242506275</v>
      </c>
      <c r="K51" s="206">
        <v>12.873318898613505</v>
      </c>
      <c r="L51" s="206">
        <v>13.956568996791221</v>
      </c>
      <c r="M51" s="206">
        <v>14.718923018739829</v>
      </c>
      <c r="N51" s="206">
        <v>14.826776423319494</v>
      </c>
      <c r="O51" s="206">
        <v>16.931427515966895</v>
      </c>
      <c r="P51" s="206">
        <v>16.215750905614371</v>
      </c>
      <c r="Q51" s="206">
        <v>15.835959974320243</v>
      </c>
    </row>
    <row r="52" spans="1:17" x14ac:dyDescent="0.25">
      <c r="A52" s="152" t="s">
        <v>162</v>
      </c>
      <c r="B52" s="151">
        <v>8.384231760473277</v>
      </c>
      <c r="C52" s="151">
        <v>8.0609356028763912</v>
      </c>
      <c r="D52" s="151">
        <v>7.691531914789425</v>
      </c>
      <c r="E52" s="151">
        <v>8.1384805590545959</v>
      </c>
      <c r="F52" s="151">
        <v>8.2108106099067992</v>
      </c>
      <c r="G52" s="151">
        <v>7.0913058580316974</v>
      </c>
      <c r="H52" s="151">
        <v>7.6832444892238989</v>
      </c>
      <c r="I52" s="151">
        <v>7.7613833088031932</v>
      </c>
      <c r="J52" s="151">
        <v>7.0865808676993449</v>
      </c>
      <c r="K52" s="151">
        <v>6.3821761717358507</v>
      </c>
      <c r="L52" s="151">
        <v>6.5583184202806581</v>
      </c>
      <c r="M52" s="151">
        <v>7.5728401757410007</v>
      </c>
      <c r="N52" s="151">
        <v>7.5939197434261532</v>
      </c>
      <c r="O52" s="151">
        <v>8.7236809842892402</v>
      </c>
      <c r="P52" s="151">
        <v>8.331402865104053</v>
      </c>
      <c r="Q52" s="151">
        <v>8.1293855926091503</v>
      </c>
    </row>
    <row r="53" spans="1:17" x14ac:dyDescent="0.25">
      <c r="A53" s="154" t="s">
        <v>30</v>
      </c>
      <c r="B53" s="153">
        <v>1.4410726784828887</v>
      </c>
      <c r="C53" s="153">
        <v>1.2641262115212826</v>
      </c>
      <c r="D53" s="153">
        <v>1.0466480240011447</v>
      </c>
      <c r="E53" s="153">
        <v>1.2540142495756128</v>
      </c>
      <c r="F53" s="153">
        <v>1.2023368779602639</v>
      </c>
      <c r="G53" s="153">
        <v>1.0953057042121463</v>
      </c>
      <c r="H53" s="153">
        <v>1.1902244353792715</v>
      </c>
      <c r="I53" s="153">
        <v>1.0913224107089035</v>
      </c>
      <c r="J53" s="153">
        <v>1.0883700641750209</v>
      </c>
      <c r="K53" s="153">
        <v>1.3730286620333829</v>
      </c>
      <c r="L53" s="153">
        <v>0.78418217011873903</v>
      </c>
      <c r="M53" s="153">
        <v>0.61123874604327955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2.6004655045566798</v>
      </c>
      <c r="C54" s="153">
        <v>2.7135645146322931</v>
      </c>
      <c r="D54" s="153">
        <v>2.2527975610094839</v>
      </c>
      <c r="E54" s="153">
        <v>2.1547163223385648</v>
      </c>
      <c r="F54" s="153">
        <v>0.11006639624877915</v>
      </c>
      <c r="G54" s="153">
        <v>0.17633259943480947</v>
      </c>
      <c r="H54" s="153">
        <v>0.23004314290814867</v>
      </c>
      <c r="I54" s="153">
        <v>0.21160527519854005</v>
      </c>
      <c r="J54" s="153">
        <v>0.18362827123253855</v>
      </c>
      <c r="K54" s="153">
        <v>0.16382644621864664</v>
      </c>
      <c r="L54" s="153">
        <v>0.16743224684768551</v>
      </c>
      <c r="M54" s="153">
        <v>3.2114317412080963E-2</v>
      </c>
      <c r="N54" s="153">
        <v>0.19145969227778156</v>
      </c>
      <c r="O54" s="153">
        <v>0.11554680283187847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4.3426935774337085</v>
      </c>
      <c r="C55" s="153">
        <v>4.0832448767228158</v>
      </c>
      <c r="D55" s="153">
        <v>4.3920863297787962</v>
      </c>
      <c r="E55" s="153">
        <v>4.7297499871404192</v>
      </c>
      <c r="F55" s="153">
        <v>6.8984073356977564</v>
      </c>
      <c r="G55" s="153">
        <v>5.8196675543847416</v>
      </c>
      <c r="H55" s="153">
        <v>6.2629769109364783</v>
      </c>
      <c r="I55" s="153">
        <v>6.4584556228957499</v>
      </c>
      <c r="J55" s="153">
        <v>5.8145825322917855</v>
      </c>
      <c r="K55" s="153">
        <v>4.8453210634838211</v>
      </c>
      <c r="L55" s="153">
        <v>5.6067040033142339</v>
      </c>
      <c r="M55" s="153">
        <v>6.9294871122856403</v>
      </c>
      <c r="N55" s="153">
        <v>7.4024600511483714</v>
      </c>
      <c r="O55" s="153">
        <v>8.6081341814573609</v>
      </c>
      <c r="P55" s="153">
        <v>8.331402865104053</v>
      </c>
      <c r="Q55" s="153">
        <v>8.1293855926091503</v>
      </c>
    </row>
    <row r="56" spans="1:17" x14ac:dyDescent="0.25">
      <c r="A56" s="152" t="s">
        <v>161</v>
      </c>
      <c r="B56" s="151">
        <v>7.8515042484260285</v>
      </c>
      <c r="C56" s="151">
        <v>7.5487500751887522</v>
      </c>
      <c r="D56" s="151">
        <v>7.2028180077961661</v>
      </c>
      <c r="E56" s="151">
        <v>7.6213678856538412</v>
      </c>
      <c r="F56" s="151">
        <v>7.7546338391404754</v>
      </c>
      <c r="G56" s="151">
        <v>7.4510546081282749</v>
      </c>
      <c r="H56" s="151">
        <v>7.4016930538561798</v>
      </c>
      <c r="I56" s="151">
        <v>7.8626688422813409</v>
      </c>
      <c r="J56" s="151">
        <v>6.9627780677969149</v>
      </c>
      <c r="K56" s="151">
        <v>6.2254595645312882</v>
      </c>
      <c r="L56" s="151">
        <v>6.7493127944241618</v>
      </c>
      <c r="M56" s="151">
        <v>7.1179826125865997</v>
      </c>
      <c r="N56" s="151">
        <v>7.1701398701202415</v>
      </c>
      <c r="O56" s="151">
        <v>8.1879364754800488</v>
      </c>
      <c r="P56" s="151">
        <v>7.8418395727217076</v>
      </c>
      <c r="Q56" s="151">
        <v>7.6581749634342211</v>
      </c>
    </row>
    <row r="57" spans="1:17" x14ac:dyDescent="0.25">
      <c r="A57" s="150" t="s">
        <v>33</v>
      </c>
      <c r="B57" s="87">
        <v>5.8261147243102327</v>
      </c>
      <c r="C57" s="87">
        <v>5.4980238099581173</v>
      </c>
      <c r="D57" s="87">
        <v>5.3040323982707624</v>
      </c>
      <c r="E57" s="87">
        <v>5.7061004971332521</v>
      </c>
      <c r="F57" s="87">
        <v>5.6187908729881002</v>
      </c>
      <c r="G57" s="87">
        <v>5.8113347360853878</v>
      </c>
      <c r="H57" s="87">
        <v>5.5980866255375581</v>
      </c>
      <c r="I57" s="87">
        <v>6.0592769374627853</v>
      </c>
      <c r="J57" s="87">
        <v>5.2847147604241629</v>
      </c>
      <c r="K57" s="87">
        <v>3.8407437296096192</v>
      </c>
      <c r="L57" s="87">
        <v>5.5564016077274685</v>
      </c>
      <c r="M57" s="87">
        <v>6.0922887483663244</v>
      </c>
      <c r="N57" s="87">
        <v>7.1701398701202415</v>
      </c>
      <c r="O57" s="87">
        <v>8.0789584778963306</v>
      </c>
      <c r="P57" s="87">
        <v>7.6690579063507229</v>
      </c>
      <c r="Q57" s="87">
        <v>7.6581749634342211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2.0320507207805493E-2</v>
      </c>
      <c r="L60" s="87">
        <v>0</v>
      </c>
      <c r="M60" s="87">
        <v>0</v>
      </c>
      <c r="N60" s="87">
        <v>0</v>
      </c>
      <c r="O60" s="87">
        <v>1.3159049760070316E-3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2.0253895241157962</v>
      </c>
      <c r="C61" s="87">
        <v>2.0507262652306348</v>
      </c>
      <c r="D61" s="87">
        <v>1.8987856095254041</v>
      </c>
      <c r="E61" s="87">
        <v>1.9152673885205893</v>
      </c>
      <c r="F61" s="87">
        <v>2.1358429661523752</v>
      </c>
      <c r="G61" s="87">
        <v>1.6397198720428869</v>
      </c>
      <c r="H61" s="87">
        <v>1.8036064283186215</v>
      </c>
      <c r="I61" s="87">
        <v>1.8033919048185558</v>
      </c>
      <c r="J61" s="87">
        <v>1.6780633073727516</v>
      </c>
      <c r="K61" s="87">
        <v>1.7805763052428401</v>
      </c>
      <c r="L61" s="87">
        <v>1.1929111866966933</v>
      </c>
      <c r="M61" s="87">
        <v>1.0256938642202753</v>
      </c>
      <c r="N61" s="87">
        <v>0</v>
      </c>
      <c r="O61" s="87">
        <v>0</v>
      </c>
      <c r="P61" s="87">
        <v>8.6026841505290455E-2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8.6754824865693705E-2</v>
      </c>
      <c r="Q62" s="87">
        <v>0</v>
      </c>
    </row>
    <row r="63" spans="1:17" x14ac:dyDescent="0.25">
      <c r="A63" s="150" t="s">
        <v>26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0.5838190224710238</v>
      </c>
      <c r="L63" s="87">
        <v>0</v>
      </c>
      <c r="M63" s="87">
        <v>0</v>
      </c>
      <c r="N63" s="87">
        <v>0</v>
      </c>
      <c r="O63" s="87">
        <v>0.1076620926077104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0</v>
      </c>
      <c r="C67" s="148">
        <v>0</v>
      </c>
      <c r="D67" s="148">
        <v>0</v>
      </c>
      <c r="E67" s="148">
        <v>0</v>
      </c>
      <c r="F67" s="148">
        <v>6.9978047629213586E-2</v>
      </c>
      <c r="G67" s="148">
        <v>0.86530560365265596</v>
      </c>
      <c r="H67" s="148">
        <v>0.22065621819225806</v>
      </c>
      <c r="I67" s="148">
        <v>0.63477056741153171</v>
      </c>
      <c r="J67" s="148">
        <v>0.3486243070100149</v>
      </c>
      <c r="K67" s="148">
        <v>0.26568316234636652</v>
      </c>
      <c r="L67" s="148">
        <v>0.64893778208640029</v>
      </c>
      <c r="M67" s="148">
        <v>2.810023041222736E-2</v>
      </c>
      <c r="N67" s="148">
        <v>6.2716809773100082E-2</v>
      </c>
      <c r="O67" s="148">
        <v>1.9810056197605608E-2</v>
      </c>
      <c r="P67" s="148">
        <v>4.2508467788611733E-2</v>
      </c>
      <c r="Q67" s="148">
        <v>4.839941827687199E-2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0.49923612120835148</v>
      </c>
      <c r="C70" s="96">
        <v>0.48556864699041596</v>
      </c>
      <c r="D70" s="96">
        <v>0.30947407194051141</v>
      </c>
      <c r="E70" s="96">
        <v>0.47402982405554622</v>
      </c>
      <c r="F70" s="96">
        <v>0.4837514590144969</v>
      </c>
      <c r="G70" s="96">
        <v>0.46386661404704738</v>
      </c>
      <c r="H70" s="96">
        <v>0.45656034085875796</v>
      </c>
      <c r="I70" s="96">
        <v>0</v>
      </c>
      <c r="J70" s="9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</row>
    <row r="71" spans="1:17" x14ac:dyDescent="0.25">
      <c r="A71" s="132" t="s">
        <v>83</v>
      </c>
      <c r="B71" s="160">
        <v>8.3925622746580924E-4</v>
      </c>
      <c r="C71" s="160">
        <v>8.1628009981028716E-4</v>
      </c>
      <c r="D71" s="160">
        <v>5.2025090149052133E-4</v>
      </c>
      <c r="E71" s="160">
        <v>7.9688240682630328E-4</v>
      </c>
      <c r="F71" s="160">
        <v>8.1322526010523032E-4</v>
      </c>
      <c r="G71" s="160">
        <v>7.7979723023685523E-4</v>
      </c>
      <c r="H71" s="160">
        <v>7.6751479510776897E-4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4.3479948907522794E-4</v>
      </c>
      <c r="C72" s="159">
        <v>4.2289608194089702E-4</v>
      </c>
      <c r="D72" s="159">
        <v>2.6953011339820037E-4</v>
      </c>
      <c r="E72" s="159">
        <v>4.1284658010503727E-4</v>
      </c>
      <c r="F72" s="159">
        <v>4.2131343923954207E-4</v>
      </c>
      <c r="G72" s="159">
        <v>4.0399514021249904E-4</v>
      </c>
      <c r="H72" s="159">
        <v>3.9763189101165363E-4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1.0259648127252255E-2</v>
      </c>
      <c r="C73" s="159">
        <v>9.9787720641883199E-3</v>
      </c>
      <c r="D73" s="159">
        <v>6.359906560712383E-3</v>
      </c>
      <c r="E73" s="159">
        <v>9.7416412595744788E-3</v>
      </c>
      <c r="F73" s="159">
        <v>9.9414275924604428E-3</v>
      </c>
      <c r="G73" s="159">
        <v>9.532780253527497E-3</v>
      </c>
      <c r="H73" s="159">
        <v>9.3826312782250027E-3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2.7975207582193638E-4</v>
      </c>
      <c r="C74" s="159">
        <v>2.7209336660342904E-4</v>
      </c>
      <c r="D74" s="159">
        <v>1.734169671635071E-4</v>
      </c>
      <c r="E74" s="159">
        <v>2.6562746894210108E-4</v>
      </c>
      <c r="F74" s="159">
        <v>2.7107508670174346E-4</v>
      </c>
      <c r="G74" s="159">
        <v>2.5993241007895174E-4</v>
      </c>
      <c r="H74" s="159">
        <v>2.5583826503592299E-4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5.5950415164387275E-4</v>
      </c>
      <c r="C75" s="158">
        <v>5.4418673320685818E-4</v>
      </c>
      <c r="D75" s="158">
        <v>3.4683393432701425E-4</v>
      </c>
      <c r="E75" s="158">
        <v>5.3125493788420226E-4</v>
      </c>
      <c r="F75" s="158">
        <v>5.4215017340348691E-4</v>
      </c>
      <c r="G75" s="158">
        <v>5.1986482015790349E-4</v>
      </c>
      <c r="H75" s="158">
        <v>5.1167653007184598E-4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0</v>
      </c>
      <c r="P75" s="158">
        <v>0</v>
      </c>
      <c r="Q75" s="158">
        <v>0</v>
      </c>
    </row>
    <row r="76" spans="1:17" x14ac:dyDescent="0.25">
      <c r="A76" s="92" t="s">
        <v>125</v>
      </c>
      <c r="B76" s="91">
        <v>1.1190083032877455E-4</v>
      </c>
      <c r="C76" s="91">
        <v>1.0883734664137163E-4</v>
      </c>
      <c r="D76" s="91">
        <v>6.9366786865402845E-5</v>
      </c>
      <c r="E76" s="91">
        <v>1.0625098757684044E-4</v>
      </c>
      <c r="F76" s="91">
        <v>1.0843003468069738E-4</v>
      </c>
      <c r="G76" s="91">
        <v>1.0397296403158071E-4</v>
      </c>
      <c r="H76" s="91">
        <v>1.0233530601436921E-4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1.6785124549316183E-4</v>
      </c>
      <c r="C77" s="91">
        <v>1.6325601996205742E-4</v>
      </c>
      <c r="D77" s="91">
        <v>1.0405018029810425E-4</v>
      </c>
      <c r="E77" s="91">
        <v>1.5937648136526067E-4</v>
      </c>
      <c r="F77" s="91">
        <v>1.6264505202104608E-4</v>
      </c>
      <c r="G77" s="91">
        <v>1.5595944604737102E-4</v>
      </c>
      <c r="H77" s="91">
        <v>1.5350295902155379E-4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2.7975207582193638E-4</v>
      </c>
      <c r="C79" s="157">
        <v>2.7209336660342909E-4</v>
      </c>
      <c r="D79" s="157">
        <v>1.7341696716350713E-4</v>
      </c>
      <c r="E79" s="157">
        <v>2.6562746894210108E-4</v>
      </c>
      <c r="F79" s="157">
        <v>2.7107508670174346E-4</v>
      </c>
      <c r="G79" s="157">
        <v>2.5993241007895174E-4</v>
      </c>
      <c r="H79" s="157">
        <v>2.5583826503592304E-4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0.13985980450595911</v>
      </c>
      <c r="C80" s="204">
        <v>0.13603089431495766</v>
      </c>
      <c r="D80" s="204">
        <v>8.6698420572014878E-2</v>
      </c>
      <c r="E80" s="204">
        <v>0.13279832068628342</v>
      </c>
      <c r="F80" s="204">
        <v>0.13552181345268466</v>
      </c>
      <c r="G80" s="204">
        <v>0.12995112172659823</v>
      </c>
      <c r="H80" s="204">
        <v>0.12790428677942339</v>
      </c>
      <c r="I80" s="204">
        <v>0</v>
      </c>
      <c r="J80" s="204">
        <v>0</v>
      </c>
      <c r="K80" s="204">
        <v>0</v>
      </c>
      <c r="L80" s="204">
        <v>0</v>
      </c>
      <c r="M80" s="204">
        <v>0</v>
      </c>
      <c r="N80" s="204">
        <v>0</v>
      </c>
      <c r="O80" s="204">
        <v>0</v>
      </c>
      <c r="P80" s="204">
        <v>0</v>
      </c>
      <c r="Q80" s="204">
        <v>0</v>
      </c>
    </row>
    <row r="81" spans="1:17" x14ac:dyDescent="0.25">
      <c r="A81" s="152" t="s">
        <v>166</v>
      </c>
      <c r="B81" s="151">
        <v>0.13985980450595911</v>
      </c>
      <c r="C81" s="151">
        <v>0.13603089431495766</v>
      </c>
      <c r="D81" s="151">
        <v>8.6698420572014878E-2</v>
      </c>
      <c r="E81" s="151">
        <v>0.13279832068628342</v>
      </c>
      <c r="F81" s="151">
        <v>7.0648839353751394E-2</v>
      </c>
      <c r="G81" s="151">
        <v>6.719636047774373E-2</v>
      </c>
      <c r="H81" s="151">
        <v>6.7063888609343272E-2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>
        <v>0</v>
      </c>
    </row>
    <row r="82" spans="1:17" x14ac:dyDescent="0.25">
      <c r="A82" s="154" t="s">
        <v>30</v>
      </c>
      <c r="B82" s="153">
        <v>1.9231161432504917E-2</v>
      </c>
      <c r="C82" s="153">
        <v>1.7066030798594509E-2</v>
      </c>
      <c r="D82" s="153">
        <v>9.43819583209295E-3</v>
      </c>
      <c r="E82" s="153">
        <v>1.6369737348580021E-2</v>
      </c>
      <c r="F82" s="153">
        <v>1.5741773477957358E-2</v>
      </c>
      <c r="G82" s="153">
        <v>1.4311238454343556E-2</v>
      </c>
      <c r="H82" s="153">
        <v>1.5408574894852832E-2</v>
      </c>
      <c r="I82" s="153">
        <v>0</v>
      </c>
      <c r="J82" s="153">
        <v>0</v>
      </c>
      <c r="K82" s="153">
        <v>0</v>
      </c>
      <c r="L82" s="153">
        <v>0</v>
      </c>
      <c r="M82" s="153">
        <v>0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3.4703296138011971E-2</v>
      </c>
      <c r="C83" s="153">
        <v>3.6633822761223678E-2</v>
      </c>
      <c r="D83" s="153">
        <v>2.0314703762193961E-2</v>
      </c>
      <c r="E83" s="153">
        <v>2.8127383934686129E-2</v>
      </c>
      <c r="F83" s="153">
        <v>4.36634774220058E-4</v>
      </c>
      <c r="G83" s="153">
        <v>7.909351396677563E-4</v>
      </c>
      <c r="H83" s="153">
        <v>9.2379968652697372E-4</v>
      </c>
      <c r="I83" s="153">
        <v>0</v>
      </c>
      <c r="J83" s="153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2.7971960901191823E-2</v>
      </c>
      <c r="C84" s="153">
        <v>2.7206178862991533E-2</v>
      </c>
      <c r="D84" s="153">
        <v>1.7339684114402978E-2</v>
      </c>
      <c r="E84" s="153">
        <v>2.6559664137256685E-2</v>
      </c>
      <c r="F84" s="153">
        <v>2.7104362690536933E-2</v>
      </c>
      <c r="G84" s="153">
        <v>2.5990224345319647E-2</v>
      </c>
      <c r="H84" s="153">
        <v>2.5580857355884681E-2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5.7953386034250404E-2</v>
      </c>
      <c r="C85" s="153">
        <v>5.5124861892147936E-2</v>
      </c>
      <c r="D85" s="153">
        <v>3.9605836863324986E-2</v>
      </c>
      <c r="E85" s="153">
        <v>6.174153526576058E-2</v>
      </c>
      <c r="F85" s="153">
        <v>2.7366068411037045E-2</v>
      </c>
      <c r="G85" s="153">
        <v>2.6103962538412767E-2</v>
      </c>
      <c r="H85" s="153">
        <v>2.5150656672078789E-2</v>
      </c>
      <c r="I85" s="153">
        <v>0</v>
      </c>
      <c r="J85" s="153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6.4872974098933264E-2</v>
      </c>
      <c r="G86" s="151">
        <v>6.2754761248854513E-2</v>
      </c>
      <c r="H86" s="151">
        <v>6.0840398170080107E-2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0.2315998570636687</v>
      </c>
      <c r="C87" s="206">
        <v>0.22525940023207217</v>
      </c>
      <c r="D87" s="206">
        <v>0.143567638200645</v>
      </c>
      <c r="E87" s="206">
        <v>0.21990644272585141</v>
      </c>
      <c r="F87" s="206">
        <v>0.22441639136792596</v>
      </c>
      <c r="G87" s="206">
        <v>0.2151916436853106</v>
      </c>
      <c r="H87" s="206">
        <v>0.21180220178759643</v>
      </c>
      <c r="I87" s="206">
        <v>0</v>
      </c>
      <c r="J87" s="206">
        <v>0</v>
      </c>
      <c r="K87" s="206">
        <v>0</v>
      </c>
      <c r="L87" s="206">
        <v>0</v>
      </c>
      <c r="M87" s="206">
        <v>0</v>
      </c>
      <c r="N87" s="206">
        <v>0</v>
      </c>
      <c r="O87" s="206">
        <v>0</v>
      </c>
      <c r="P87" s="206">
        <v>0</v>
      </c>
      <c r="Q87" s="206">
        <v>0</v>
      </c>
    </row>
    <row r="88" spans="1:17" x14ac:dyDescent="0.25">
      <c r="A88" s="152" t="s">
        <v>164</v>
      </c>
      <c r="B88" s="151">
        <v>0.2315998570636687</v>
      </c>
      <c r="C88" s="151">
        <v>0.22525940023207217</v>
      </c>
      <c r="D88" s="151">
        <v>0.143567638200645</v>
      </c>
      <c r="E88" s="151">
        <v>0.21990644272585141</v>
      </c>
      <c r="F88" s="151">
        <v>0.21749710726153659</v>
      </c>
      <c r="G88" s="151">
        <v>0.13046670018842066</v>
      </c>
      <c r="H88" s="151">
        <v>0.19013685358255744</v>
      </c>
      <c r="I88" s="151">
        <v>0</v>
      </c>
      <c r="J88" s="151">
        <v>0</v>
      </c>
      <c r="K88" s="151">
        <v>0</v>
      </c>
      <c r="L88" s="151">
        <v>0</v>
      </c>
      <c r="M88" s="151">
        <v>0</v>
      </c>
      <c r="N88" s="151">
        <v>0</v>
      </c>
      <c r="O88" s="151">
        <v>0</v>
      </c>
      <c r="P88" s="151">
        <v>0</v>
      </c>
      <c r="Q88" s="151">
        <v>0</v>
      </c>
    </row>
    <row r="89" spans="1:17" x14ac:dyDescent="0.25">
      <c r="A89" s="154" t="s">
        <v>30</v>
      </c>
      <c r="B89" s="205">
        <v>3.9807132709336668E-2</v>
      </c>
      <c r="C89" s="205">
        <v>3.5325466701820046E-2</v>
      </c>
      <c r="D89" s="205">
        <v>1.9536392294528995E-2</v>
      </c>
      <c r="E89" s="205">
        <v>3.388418891593864E-2</v>
      </c>
      <c r="F89" s="205">
        <v>3.2584348486525257E-2</v>
      </c>
      <c r="G89" s="205">
        <v>2.9623243005184013E-2</v>
      </c>
      <c r="H89" s="205">
        <v>3.1894651181307576E-2</v>
      </c>
      <c r="I89" s="205">
        <v>0</v>
      </c>
      <c r="J89" s="205">
        <v>0</v>
      </c>
      <c r="K89" s="205">
        <v>0</v>
      </c>
      <c r="L89" s="205">
        <v>0</v>
      </c>
      <c r="M89" s="205">
        <v>0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3.680630060516376E-2</v>
      </c>
      <c r="C90" s="205">
        <v>3.5147409544800237E-2</v>
      </c>
      <c r="D90" s="205">
        <v>1.8237629696022679E-2</v>
      </c>
      <c r="E90" s="205">
        <v>3.5577460702170403E-2</v>
      </c>
      <c r="F90" s="205">
        <v>1.1315382108386756E-3</v>
      </c>
      <c r="G90" s="205">
        <v>2.7359440766625961E-3</v>
      </c>
      <c r="H90" s="205">
        <v>2.5544102557388537E-3</v>
      </c>
      <c r="I90" s="205">
        <v>0</v>
      </c>
      <c r="J90" s="205">
        <v>0</v>
      </c>
      <c r="K90" s="205">
        <v>0</v>
      </c>
      <c r="L90" s="205">
        <v>0</v>
      </c>
      <c r="M90" s="205">
        <v>0</v>
      </c>
      <c r="N90" s="205">
        <v>0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9.3521088036365455E-2</v>
      </c>
      <c r="C91" s="205">
        <v>0.10189834713171973</v>
      </c>
      <c r="D91" s="205">
        <v>7.0237272638957918E-2</v>
      </c>
      <c r="E91" s="205">
        <v>7.2349828794319226E-2</v>
      </c>
      <c r="F91" s="205">
        <v>0.11286210482762497</v>
      </c>
      <c r="G91" s="205">
        <v>7.8106251539244434E-3</v>
      </c>
      <c r="H91" s="205">
        <v>8.6143391688682097E-2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6.1465335712802834E-2</v>
      </c>
      <c r="C92" s="205">
        <v>5.2888176853732143E-2</v>
      </c>
      <c r="D92" s="205">
        <v>3.5556343571135407E-2</v>
      </c>
      <c r="E92" s="205">
        <v>7.8094964313423137E-2</v>
      </c>
      <c r="F92" s="205">
        <v>7.0919115736547689E-2</v>
      </c>
      <c r="G92" s="205">
        <v>9.0296887952649618E-2</v>
      </c>
      <c r="H92" s="205">
        <v>6.9544400456828928E-2</v>
      </c>
      <c r="I92" s="205">
        <v>0</v>
      </c>
      <c r="J92" s="205">
        <v>0</v>
      </c>
      <c r="K92" s="205">
        <v>0</v>
      </c>
      <c r="L92" s="205">
        <v>0</v>
      </c>
      <c r="M92" s="205">
        <v>0</v>
      </c>
      <c r="N92" s="205">
        <v>0</v>
      </c>
      <c r="O92" s="205">
        <v>0</v>
      </c>
      <c r="P92" s="205">
        <v>0</v>
      </c>
      <c r="Q92" s="205">
        <v>0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6.9192841063893699E-3</v>
      </c>
      <c r="G93" s="151">
        <v>8.4724943496889943E-2</v>
      </c>
      <c r="H93" s="151">
        <v>2.1665348205038987E-2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0.11540349956746451</v>
      </c>
      <c r="C94" s="206">
        <v>0.11224412409763633</v>
      </c>
      <c r="D94" s="206">
        <v>7.1538074690759901E-2</v>
      </c>
      <c r="E94" s="206">
        <v>0.10957680799007924</v>
      </c>
      <c r="F94" s="206">
        <v>0.11182406264197586</v>
      </c>
      <c r="G94" s="206">
        <v>0.10722747878092476</v>
      </c>
      <c r="H94" s="206">
        <v>0.10553855953228597</v>
      </c>
      <c r="I94" s="206">
        <v>0</v>
      </c>
      <c r="J94" s="206">
        <v>0</v>
      </c>
      <c r="K94" s="206">
        <v>0</v>
      </c>
      <c r="L94" s="206">
        <v>0</v>
      </c>
      <c r="M94" s="206">
        <v>0</v>
      </c>
      <c r="N94" s="206">
        <v>0</v>
      </c>
      <c r="O94" s="206">
        <v>0</v>
      </c>
      <c r="P94" s="206">
        <v>0</v>
      </c>
      <c r="Q94" s="206">
        <v>0</v>
      </c>
    </row>
    <row r="95" spans="1:17" x14ac:dyDescent="0.25">
      <c r="A95" s="152" t="s">
        <v>162</v>
      </c>
      <c r="B95" s="151">
        <v>4.8433373915715366E-2</v>
      </c>
      <c r="C95" s="151">
        <v>4.7107424407738172E-2</v>
      </c>
      <c r="D95" s="151">
        <v>3.0023615693581477E-2</v>
      </c>
      <c r="E95" s="151">
        <v>4.5987985925604338E-2</v>
      </c>
      <c r="F95" s="151">
        <v>4.6534531424132927E-2</v>
      </c>
      <c r="G95" s="151">
        <v>4.0107898362575736E-2</v>
      </c>
      <c r="H95" s="151">
        <v>4.3056634884501982E-2</v>
      </c>
      <c r="I95" s="151">
        <v>0</v>
      </c>
      <c r="J95" s="151">
        <v>0</v>
      </c>
      <c r="K95" s="151">
        <v>0</v>
      </c>
      <c r="L95" s="151">
        <v>0</v>
      </c>
      <c r="M95" s="151">
        <v>0</v>
      </c>
      <c r="N95" s="151">
        <v>0</v>
      </c>
      <c r="O95" s="151">
        <v>0</v>
      </c>
      <c r="P95" s="151">
        <v>0</v>
      </c>
      <c r="Q95" s="151">
        <v>0</v>
      </c>
    </row>
    <row r="96" spans="1:17" x14ac:dyDescent="0.25">
      <c r="A96" s="154" t="s">
        <v>30</v>
      </c>
      <c r="B96" s="153">
        <v>8.3246758761763226E-3</v>
      </c>
      <c r="C96" s="153">
        <v>7.3874464311351239E-3</v>
      </c>
      <c r="D96" s="153">
        <v>4.0855525774564925E-3</v>
      </c>
      <c r="E96" s="153">
        <v>7.0860388793125952E-3</v>
      </c>
      <c r="F96" s="153">
        <v>6.8142094475213888E-3</v>
      </c>
      <c r="G96" s="153">
        <v>6.1949675757863544E-3</v>
      </c>
      <c r="H96" s="153">
        <v>6.6699763383313068E-3</v>
      </c>
      <c r="I96" s="153">
        <v>0</v>
      </c>
      <c r="J96" s="153">
        <v>0</v>
      </c>
      <c r="K96" s="153">
        <v>0</v>
      </c>
      <c r="L96" s="153">
        <v>0</v>
      </c>
      <c r="M96" s="153">
        <v>0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1.5022165624152957E-2</v>
      </c>
      <c r="C97" s="153">
        <v>1.5857841018224746E-2</v>
      </c>
      <c r="D97" s="153">
        <v>8.7937135224170956E-3</v>
      </c>
      <c r="E97" s="153">
        <v>1.2175622118446978E-2</v>
      </c>
      <c r="F97" s="153">
        <v>6.237981142568355E-4</v>
      </c>
      <c r="G97" s="153">
        <v>9.9732406382244988E-4</v>
      </c>
      <c r="H97" s="153">
        <v>1.2891537716613756E-3</v>
      </c>
      <c r="I97" s="153">
        <v>0</v>
      </c>
      <c r="J97" s="153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2.5086532415386088E-2</v>
      </c>
      <c r="C98" s="153">
        <v>2.3862136958378303E-2</v>
      </c>
      <c r="D98" s="153">
        <v>1.7144349593707888E-2</v>
      </c>
      <c r="E98" s="153">
        <v>2.6726324927844769E-2</v>
      </c>
      <c r="F98" s="153">
        <v>3.9096523862354703E-2</v>
      </c>
      <c r="G98" s="153">
        <v>3.2915606722966929E-2</v>
      </c>
      <c r="H98" s="153">
        <v>3.5097504774509299E-2</v>
      </c>
      <c r="I98" s="153">
        <v>0</v>
      </c>
      <c r="J98" s="153">
        <v>0</v>
      </c>
      <c r="K98" s="153">
        <v>0</v>
      </c>
      <c r="L98" s="153">
        <v>0</v>
      </c>
      <c r="M98" s="153">
        <v>0</v>
      </c>
      <c r="N98" s="153">
        <v>0</v>
      </c>
      <c r="O98" s="153">
        <v>0</v>
      </c>
      <c r="P98" s="153">
        <v>0</v>
      </c>
      <c r="Q98" s="153">
        <v>0</v>
      </c>
    </row>
    <row r="99" spans="1:17" x14ac:dyDescent="0.25">
      <c r="A99" s="152" t="s">
        <v>161</v>
      </c>
      <c r="B99" s="151">
        <v>6.6970125651749146E-2</v>
      </c>
      <c r="C99" s="151">
        <v>6.5136699689898159E-2</v>
      </c>
      <c r="D99" s="151">
        <v>4.1514458997178427E-2</v>
      </c>
      <c r="E99" s="151">
        <v>6.3588822064474901E-2</v>
      </c>
      <c r="F99" s="151">
        <v>6.4892932658807592E-2</v>
      </c>
      <c r="G99" s="151">
        <v>6.2225476300056051E-2</v>
      </c>
      <c r="H99" s="151">
        <v>6.1245374875741172E-2</v>
      </c>
      <c r="I99" s="151">
        <v>0</v>
      </c>
      <c r="J99" s="151">
        <v>0</v>
      </c>
      <c r="K99" s="151">
        <v>0</v>
      </c>
      <c r="L99" s="151">
        <v>0</v>
      </c>
      <c r="M99" s="151">
        <v>0</v>
      </c>
      <c r="N99" s="151">
        <v>0</v>
      </c>
      <c r="O99" s="151">
        <v>0</v>
      </c>
      <c r="P99" s="151">
        <v>0</v>
      </c>
      <c r="Q99" s="151">
        <v>0</v>
      </c>
    </row>
    <row r="100" spans="1:17" x14ac:dyDescent="0.25">
      <c r="A100" s="150" t="s">
        <v>33</v>
      </c>
      <c r="B100" s="87">
        <v>4.9694379930671197E-2</v>
      </c>
      <c r="C100" s="87">
        <v>4.7441380656412437E-2</v>
      </c>
      <c r="D100" s="87">
        <v>3.0570539930258475E-2</v>
      </c>
      <c r="E100" s="87">
        <v>4.7608803910020092E-2</v>
      </c>
      <c r="F100" s="87">
        <v>4.7019604704527741E-2</v>
      </c>
      <c r="G100" s="87">
        <v>4.8531797297189851E-2</v>
      </c>
      <c r="H100" s="87">
        <v>4.6321417474789357E-2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1.7275745721077949E-2</v>
      </c>
      <c r="C104" s="87">
        <v>1.7695319033485722E-2</v>
      </c>
      <c r="D104" s="87">
        <v>1.0943919066919949E-2</v>
      </c>
      <c r="E104" s="87">
        <v>1.5980018154454812E-2</v>
      </c>
      <c r="F104" s="87">
        <v>1.7873327954279851E-2</v>
      </c>
      <c r="G104" s="87">
        <v>1.3693679002866201E-2</v>
      </c>
      <c r="H104" s="87">
        <v>1.4923957400951813E-2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</v>
      </c>
      <c r="C106" s="87">
        <v>0</v>
      </c>
      <c r="D106" s="87">
        <v>0</v>
      </c>
      <c r="E106" s="87">
        <v>0</v>
      </c>
      <c r="F106" s="87">
        <v>0</v>
      </c>
      <c r="G106" s="87">
        <v>0</v>
      </c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0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3.9659855903533903E-4</v>
      </c>
      <c r="G110" s="148">
        <v>4.8941041182929664E-3</v>
      </c>
      <c r="H110" s="148">
        <v>1.2365497720428192E-3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297.08553501619105</v>
      </c>
      <c r="C112" s="96">
        <v>297.92418396568723</v>
      </c>
      <c r="D112" s="96">
        <v>322.74845452550039</v>
      </c>
      <c r="E112" s="96">
        <v>312.79717977674341</v>
      </c>
      <c r="F112" s="96">
        <v>321.1785671928838</v>
      </c>
      <c r="G112" s="96">
        <v>324.81340799655089</v>
      </c>
      <c r="H112" s="96">
        <v>298.22017338275054</v>
      </c>
      <c r="I112" s="96">
        <v>319.82833699220174</v>
      </c>
      <c r="J112" s="96">
        <v>259.93650637515731</v>
      </c>
      <c r="K112" s="96">
        <v>137.42707181396159</v>
      </c>
      <c r="L112" s="96">
        <v>251.79735515595152</v>
      </c>
      <c r="M112" s="96">
        <v>292.42375196289476</v>
      </c>
      <c r="N112" s="96">
        <v>285.6668745456351</v>
      </c>
      <c r="O112" s="96">
        <v>299.58069947722106</v>
      </c>
      <c r="P112" s="96">
        <v>280.77550916706775</v>
      </c>
      <c r="Q112" s="96">
        <v>279.3027696455058</v>
      </c>
    </row>
    <row r="113" spans="1:17" x14ac:dyDescent="0.25">
      <c r="A113" s="132" t="s">
        <v>83</v>
      </c>
      <c r="B113" s="160">
        <v>0.40279979787023379</v>
      </c>
      <c r="C113" s="160">
        <v>0.40393686981593713</v>
      </c>
      <c r="D113" s="160">
        <v>0.43759455417012061</v>
      </c>
      <c r="E113" s="160">
        <v>0.42410223971889044</v>
      </c>
      <c r="F113" s="160">
        <v>0.43546604158460384</v>
      </c>
      <c r="G113" s="160">
        <v>0.44039429613906333</v>
      </c>
      <c r="H113" s="160">
        <v>0.40433818345565475</v>
      </c>
      <c r="I113" s="160">
        <v>0.43363534844135349</v>
      </c>
      <c r="J113" s="160">
        <v>0.35243174064769556</v>
      </c>
      <c r="K113" s="160">
        <v>0.18632881855235722</v>
      </c>
      <c r="L113" s="160">
        <v>0.3413963717740387</v>
      </c>
      <c r="M113" s="160">
        <v>0.39647917619647821</v>
      </c>
      <c r="N113" s="160">
        <v>0.38731794639187722</v>
      </c>
      <c r="O113" s="160">
        <v>0.40618283616087669</v>
      </c>
      <c r="P113" s="160">
        <v>0.38068604832356834</v>
      </c>
      <c r="Q113" s="160">
        <v>0.37868925241235601</v>
      </c>
    </row>
    <row r="114" spans="1:17" x14ac:dyDescent="0.25">
      <c r="A114" s="76" t="s">
        <v>82</v>
      </c>
      <c r="B114" s="159">
        <v>0.20078339496236494</v>
      </c>
      <c r="C114" s="159">
        <v>0.201350190593301</v>
      </c>
      <c r="D114" s="159">
        <v>0.21812751810671194</v>
      </c>
      <c r="E114" s="159">
        <v>0.21140201150084587</v>
      </c>
      <c r="F114" s="159">
        <v>0.2170665196022443</v>
      </c>
      <c r="G114" s="159">
        <v>0.21952310395485586</v>
      </c>
      <c r="H114" s="159">
        <v>0.20155023318382179</v>
      </c>
      <c r="I114" s="159">
        <v>0.21615397499229258</v>
      </c>
      <c r="J114" s="159">
        <v>0.17567645702378654</v>
      </c>
      <c r="K114" s="159">
        <v>9.2879224284817943E-2</v>
      </c>
      <c r="L114" s="159">
        <v>0.17017566273632601</v>
      </c>
      <c r="M114" s="159">
        <v>0.19763275813325165</v>
      </c>
      <c r="N114" s="159">
        <v>0.19306616492261958</v>
      </c>
      <c r="O114" s="159">
        <v>0.20246973620899533</v>
      </c>
      <c r="P114" s="159">
        <v>0.18976036631934323</v>
      </c>
      <c r="Q114" s="159">
        <v>0.18876502455348332</v>
      </c>
    </row>
    <row r="115" spans="1:17" x14ac:dyDescent="0.25">
      <c r="A115" s="76" t="s">
        <v>81</v>
      </c>
      <c r="B115" s="159">
        <v>5.1177968289319073</v>
      </c>
      <c r="C115" s="159">
        <v>5.1322439642799313</v>
      </c>
      <c r="D115" s="159">
        <v>5.5598836780230965</v>
      </c>
      <c r="E115" s="159">
        <v>5.3884562729485195</v>
      </c>
      <c r="F115" s="159">
        <v>5.532839734560123</v>
      </c>
      <c r="G115" s="159">
        <v>5.5954559664061669</v>
      </c>
      <c r="H115" s="159">
        <v>5.1373428786379174</v>
      </c>
      <c r="I115" s="159">
        <v>5.5095797537636768</v>
      </c>
      <c r="J115" s="159">
        <v>4.4778424771772141</v>
      </c>
      <c r="K115" s="159">
        <v>2.3674119047921982</v>
      </c>
      <c r="L115" s="159">
        <v>4.3376319405128196</v>
      </c>
      <c r="M115" s="159">
        <v>5.0374897937003613</v>
      </c>
      <c r="N115" s="159">
        <v>4.921091242631058</v>
      </c>
      <c r="O115" s="159">
        <v>5.1607802234806437</v>
      </c>
      <c r="P115" s="159">
        <v>4.8368292666239965</v>
      </c>
      <c r="Q115" s="159">
        <v>4.8114588572135162</v>
      </c>
    </row>
    <row r="116" spans="1:17" x14ac:dyDescent="0.25">
      <c r="A116" s="76" t="s">
        <v>80</v>
      </c>
      <c r="B116" s="159">
        <v>0.13426659929007789</v>
      </c>
      <c r="C116" s="159">
        <v>0.13464562327197901</v>
      </c>
      <c r="D116" s="159">
        <v>0.14586485139004018</v>
      </c>
      <c r="E116" s="159">
        <v>0.14136741323963012</v>
      </c>
      <c r="F116" s="159">
        <v>0.14515534719486792</v>
      </c>
      <c r="G116" s="159">
        <v>0.14679809871302107</v>
      </c>
      <c r="H116" s="159">
        <v>0.13477939448521822</v>
      </c>
      <c r="I116" s="159">
        <v>0.14454511614711779</v>
      </c>
      <c r="J116" s="159">
        <v>0.11747724688256517</v>
      </c>
      <c r="K116" s="159">
        <v>6.2109606184119065E-2</v>
      </c>
      <c r="L116" s="159">
        <v>0.11379879059134621</v>
      </c>
      <c r="M116" s="159">
        <v>0.13215972539882606</v>
      </c>
      <c r="N116" s="159">
        <v>0.12910598213062571</v>
      </c>
      <c r="O116" s="159">
        <v>0.13539427872029219</v>
      </c>
      <c r="P116" s="159">
        <v>0.12689534944118944</v>
      </c>
      <c r="Q116" s="159">
        <v>0.12622975080411866</v>
      </c>
    </row>
    <row r="117" spans="1:17" x14ac:dyDescent="0.25">
      <c r="A117" s="129" t="s">
        <v>79</v>
      </c>
      <c r="B117" s="158">
        <v>0.26853319858015579</v>
      </c>
      <c r="C117" s="158">
        <v>0.26929124654395808</v>
      </c>
      <c r="D117" s="158">
        <v>0.29172970278008037</v>
      </c>
      <c r="E117" s="158">
        <v>0.28273482647926024</v>
      </c>
      <c r="F117" s="158">
        <v>0.29031069438973583</v>
      </c>
      <c r="G117" s="158">
        <v>0.29359619742604215</v>
      </c>
      <c r="H117" s="158">
        <v>0.2695587889704365</v>
      </c>
      <c r="I117" s="158">
        <v>0.28909023229423558</v>
      </c>
      <c r="J117" s="158">
        <v>0.23495449376513036</v>
      </c>
      <c r="K117" s="158">
        <v>0.12421921236823813</v>
      </c>
      <c r="L117" s="158">
        <v>0.22759758118269241</v>
      </c>
      <c r="M117" s="158">
        <v>0.26431945079765212</v>
      </c>
      <c r="N117" s="158">
        <v>0.25821196426125148</v>
      </c>
      <c r="O117" s="158">
        <v>0.27078855744058439</v>
      </c>
      <c r="P117" s="158">
        <v>0.25379069888237887</v>
      </c>
      <c r="Q117" s="158">
        <v>0.25245950160823732</v>
      </c>
    </row>
    <row r="118" spans="1:17" x14ac:dyDescent="0.25">
      <c r="A118" s="92" t="s">
        <v>125</v>
      </c>
      <c r="B118" s="91">
        <v>5.3706639716031158E-2</v>
      </c>
      <c r="C118" s="91">
        <v>5.3858249308791614E-2</v>
      </c>
      <c r="D118" s="91">
        <v>5.8345940556016079E-2</v>
      </c>
      <c r="E118" s="91">
        <v>5.6546965295852049E-2</v>
      </c>
      <c r="F118" s="91">
        <v>5.8062138877947166E-2</v>
      </c>
      <c r="G118" s="91">
        <v>5.8719239485208428E-2</v>
      </c>
      <c r="H118" s="91">
        <v>5.3911757794087294E-2</v>
      </c>
      <c r="I118" s="91">
        <v>5.7818046458847118E-2</v>
      </c>
      <c r="J118" s="91">
        <v>4.6990898753026068E-2</v>
      </c>
      <c r="K118" s="91">
        <v>2.4843842473647626E-2</v>
      </c>
      <c r="L118" s="91">
        <v>4.5519516236538486E-2</v>
      </c>
      <c r="M118" s="91">
        <v>5.2863890159530434E-2</v>
      </c>
      <c r="N118" s="91">
        <v>5.1642392852250293E-2</v>
      </c>
      <c r="O118" s="91">
        <v>5.4157711488116878E-2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8.0559959574046727E-2</v>
      </c>
      <c r="C119" s="91">
        <v>8.07873739631874E-2</v>
      </c>
      <c r="D119" s="91">
        <v>8.7518910834024105E-2</v>
      </c>
      <c r="E119" s="91">
        <v>8.4820447943778063E-2</v>
      </c>
      <c r="F119" s="91">
        <v>8.7093208316920759E-2</v>
      </c>
      <c r="G119" s="91">
        <v>8.8078859227812639E-2</v>
      </c>
      <c r="H119" s="91">
        <v>8.0867636691130923E-2</v>
      </c>
      <c r="I119" s="91">
        <v>8.6727069688270667E-2</v>
      </c>
      <c r="J119" s="91">
        <v>7.0486348129539092E-2</v>
      </c>
      <c r="K119" s="91">
        <v>3.7265763710471439E-2</v>
      </c>
      <c r="L119" s="91">
        <v>6.8279274354807726E-2</v>
      </c>
      <c r="M119" s="91">
        <v>7.9295835239295634E-2</v>
      </c>
      <c r="N119" s="91">
        <v>7.7463589278375419E-2</v>
      </c>
      <c r="O119" s="91">
        <v>8.1236567232175316E-2</v>
      </c>
      <c r="P119" s="91">
        <v>7.613720966471367E-2</v>
      </c>
      <c r="Q119" s="91">
        <v>7.5737850482471197E-2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0.13426659929007789</v>
      </c>
      <c r="C121" s="157">
        <v>0.13464562327197904</v>
      </c>
      <c r="D121" s="157">
        <v>0.14586485139004021</v>
      </c>
      <c r="E121" s="157">
        <v>0.14136741323963012</v>
      </c>
      <c r="F121" s="157">
        <v>0.14515534719486792</v>
      </c>
      <c r="G121" s="157">
        <v>0.14679809871302107</v>
      </c>
      <c r="H121" s="157">
        <v>0.13477939448521825</v>
      </c>
      <c r="I121" s="157">
        <v>0.14454511614711779</v>
      </c>
      <c r="J121" s="157">
        <v>0.11747724688256519</v>
      </c>
      <c r="K121" s="157">
        <v>6.2109606184119072E-2</v>
      </c>
      <c r="L121" s="157">
        <v>0.11379879059134621</v>
      </c>
      <c r="M121" s="157">
        <v>0.13215972539882606</v>
      </c>
      <c r="N121" s="157">
        <v>0.12910598213062574</v>
      </c>
      <c r="O121" s="157">
        <v>0.13539427872029217</v>
      </c>
      <c r="P121" s="157">
        <v>0.17765348921766522</v>
      </c>
      <c r="Q121" s="157">
        <v>0.17672165112576613</v>
      </c>
    </row>
    <row r="122" spans="1:17" x14ac:dyDescent="0.25">
      <c r="A122" s="156" t="s">
        <v>146</v>
      </c>
      <c r="B122" s="206">
        <v>181.94146816560854</v>
      </c>
      <c r="C122" s="206">
        <v>182.45507452863319</v>
      </c>
      <c r="D122" s="206">
        <v>197.65798311705208</v>
      </c>
      <c r="E122" s="206">
        <v>191.56361188551608</v>
      </c>
      <c r="F122" s="206">
        <v>196.69655089472843</v>
      </c>
      <c r="G122" s="206">
        <v>198.92260431847188</v>
      </c>
      <c r="H122" s="206">
        <v>182.63634471096984</v>
      </c>
      <c r="I122" s="206">
        <v>195.86964134808812</v>
      </c>
      <c r="J122" s="206">
        <v>159.19061692841333</v>
      </c>
      <c r="K122" s="206">
        <v>84.163246824420469</v>
      </c>
      <c r="L122" s="206">
        <v>154.20602849207796</v>
      </c>
      <c r="M122" s="206">
        <v>179.08649357743133</v>
      </c>
      <c r="N122" s="206">
        <v>174.94843886721364</v>
      </c>
      <c r="O122" s="206">
        <v>183.46955968083401</v>
      </c>
      <c r="P122" s="206">
        <v>171.95286320493017</v>
      </c>
      <c r="Q122" s="206">
        <v>171.05092635780667</v>
      </c>
    </row>
    <row r="123" spans="1:17" x14ac:dyDescent="0.25">
      <c r="A123" s="152" t="s">
        <v>159</v>
      </c>
      <c r="B123" s="151">
        <v>181.94146816560854</v>
      </c>
      <c r="C123" s="151">
        <v>182.45507452863319</v>
      </c>
      <c r="D123" s="151">
        <v>197.65798311705208</v>
      </c>
      <c r="E123" s="151">
        <v>191.56361188551608</v>
      </c>
      <c r="F123" s="151">
        <v>196.69655089472843</v>
      </c>
      <c r="G123" s="151">
        <v>198.92260431847188</v>
      </c>
      <c r="H123" s="151">
        <v>182.63634471096984</v>
      </c>
      <c r="I123" s="151">
        <v>195.86964134808812</v>
      </c>
      <c r="J123" s="151">
        <v>159.19061692841333</v>
      </c>
      <c r="K123" s="151">
        <v>50.296744001300276</v>
      </c>
      <c r="L123" s="151">
        <v>55.961796152911141</v>
      </c>
      <c r="M123" s="151">
        <v>151.33297337908235</v>
      </c>
      <c r="N123" s="151">
        <v>114.1568711223795</v>
      </c>
      <c r="O123" s="151">
        <v>165.22083977510692</v>
      </c>
      <c r="P123" s="151">
        <v>133.28719165721816</v>
      </c>
      <c r="Q123" s="151">
        <v>126.54978822892573</v>
      </c>
    </row>
    <row r="124" spans="1:17" x14ac:dyDescent="0.25">
      <c r="A124" s="154" t="s">
        <v>33</v>
      </c>
      <c r="B124" s="153">
        <v>85.818408524208991</v>
      </c>
      <c r="C124" s="153">
        <v>77.710653778637194</v>
      </c>
      <c r="D124" s="153">
        <v>87.957871622720731</v>
      </c>
      <c r="E124" s="153">
        <v>94.750811828623512</v>
      </c>
      <c r="F124" s="153">
        <v>81.518601607897693</v>
      </c>
      <c r="G124" s="153">
        <v>77.973095927786432</v>
      </c>
      <c r="H124" s="153">
        <v>82.298141197793726</v>
      </c>
      <c r="I124" s="153">
        <v>84.896451677765981</v>
      </c>
      <c r="J124" s="153">
        <v>60.633256637913121</v>
      </c>
      <c r="K124" s="153">
        <v>0</v>
      </c>
      <c r="L124" s="153">
        <v>9.9879356026338257</v>
      </c>
      <c r="M124" s="153">
        <v>28.361671244587953</v>
      </c>
      <c r="N124" s="153">
        <v>35.046821863743361</v>
      </c>
      <c r="O124" s="153">
        <v>0</v>
      </c>
      <c r="P124" s="153">
        <v>22.373237852893482</v>
      </c>
      <c r="Q124" s="153">
        <v>26.660171044620085</v>
      </c>
    </row>
    <row r="125" spans="1:17" x14ac:dyDescent="0.25">
      <c r="A125" s="154" t="s">
        <v>30</v>
      </c>
      <c r="B125" s="153">
        <v>16.521527431343667</v>
      </c>
      <c r="C125" s="153">
        <v>16.426153774685361</v>
      </c>
      <c r="D125" s="153">
        <v>14.927768122170015</v>
      </c>
      <c r="E125" s="153">
        <v>14.917358336328125</v>
      </c>
      <c r="F125" s="153">
        <v>16.72337040377975</v>
      </c>
      <c r="G125" s="153">
        <v>16.649887593471618</v>
      </c>
      <c r="H125" s="153">
        <v>15.109625746105987</v>
      </c>
      <c r="I125" s="153">
        <v>14.424167381943096</v>
      </c>
      <c r="J125" s="153">
        <v>14.426889107130176</v>
      </c>
      <c r="K125" s="153">
        <v>17.382821201897848</v>
      </c>
      <c r="L125" s="153">
        <v>15.691582743414498</v>
      </c>
      <c r="M125" s="153">
        <v>12.120717500395292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0</v>
      </c>
      <c r="C126" s="153">
        <v>0</v>
      </c>
      <c r="D126" s="153">
        <v>0</v>
      </c>
      <c r="E126" s="153">
        <v>0</v>
      </c>
      <c r="F126" s="153">
        <v>0</v>
      </c>
      <c r="G126" s="153">
        <v>0</v>
      </c>
      <c r="H126" s="153">
        <v>0</v>
      </c>
      <c r="I126" s="153">
        <v>0</v>
      </c>
      <c r="J126" s="153">
        <v>0</v>
      </c>
      <c r="K126" s="153">
        <v>1.1188074433216007E-2</v>
      </c>
      <c r="L126" s="153">
        <v>2.8775570763805915E-2</v>
      </c>
      <c r="M126" s="153">
        <v>0.38044765217617377</v>
      </c>
      <c r="N126" s="153">
        <v>1.9945411854333106</v>
      </c>
      <c r="O126" s="153">
        <v>2.1883812385611998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79.601532210055879</v>
      </c>
      <c r="C127" s="153">
        <v>88.318266975310635</v>
      </c>
      <c r="D127" s="153">
        <v>94.772343372161345</v>
      </c>
      <c r="E127" s="153">
        <v>81.895441720564449</v>
      </c>
      <c r="F127" s="153">
        <v>98.454578883050985</v>
      </c>
      <c r="G127" s="153">
        <v>104.29962079721383</v>
      </c>
      <c r="H127" s="153">
        <v>85.228577767070121</v>
      </c>
      <c r="I127" s="153">
        <v>96.549022288379049</v>
      </c>
      <c r="J127" s="153">
        <v>84.130471183370034</v>
      </c>
      <c r="K127" s="153">
        <v>32.571836912300206</v>
      </c>
      <c r="L127" s="153">
        <v>29.289911823638903</v>
      </c>
      <c r="M127" s="153">
        <v>28.378804669737733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0</v>
      </c>
      <c r="C128" s="153">
        <v>0</v>
      </c>
      <c r="D128" s="153">
        <v>0</v>
      </c>
      <c r="E128" s="153">
        <v>0</v>
      </c>
      <c r="F128" s="153">
        <v>0</v>
      </c>
      <c r="G128" s="153">
        <v>0</v>
      </c>
      <c r="H128" s="153">
        <v>0</v>
      </c>
      <c r="I128" s="153">
        <v>0</v>
      </c>
      <c r="J128" s="153">
        <v>0</v>
      </c>
      <c r="K128" s="153">
        <v>0.33089781266900076</v>
      </c>
      <c r="L128" s="153">
        <v>0.9635904124601069</v>
      </c>
      <c r="M128" s="153">
        <v>82.091332312185187</v>
      </c>
      <c r="N128" s="153">
        <v>77.115508073202818</v>
      </c>
      <c r="O128" s="153">
        <v>163.03245853654573</v>
      </c>
      <c r="P128" s="153">
        <v>110.91395380432468</v>
      </c>
      <c r="Q128" s="153">
        <v>99.889617184305649</v>
      </c>
    </row>
    <row r="129" spans="1:17" x14ac:dyDescent="0.25">
      <c r="A129" s="152" t="s">
        <v>158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33.866502823120186</v>
      </c>
      <c r="L129" s="151">
        <v>98.244232339166828</v>
      </c>
      <c r="M129" s="151">
        <v>27.753520198348966</v>
      </c>
      <c r="N129" s="151">
        <v>60.791567744834133</v>
      </c>
      <c r="O129" s="151">
        <v>18.248719905727086</v>
      </c>
      <c r="P129" s="151">
        <v>38.665671547712016</v>
      </c>
      <c r="Q129" s="151">
        <v>44.501138128880932</v>
      </c>
    </row>
    <row r="130" spans="1:17" x14ac:dyDescent="0.25">
      <c r="A130" s="156" t="s">
        <v>145</v>
      </c>
      <c r="B130" s="206">
        <v>80.302884871548258</v>
      </c>
      <c r="C130" s="206">
        <v>80.529573559152539</v>
      </c>
      <c r="D130" s="206">
        <v>87.239629438097268</v>
      </c>
      <c r="E130" s="206">
        <v>84.549777606600273</v>
      </c>
      <c r="F130" s="206">
        <v>86.815285379321296</v>
      </c>
      <c r="G130" s="206">
        <v>87.797790981848777</v>
      </c>
      <c r="H130" s="206">
        <v>80.60958016088874</v>
      </c>
      <c r="I130" s="206">
        <v>86.45031513481058</v>
      </c>
      <c r="J130" s="206">
        <v>70.261419305450588</v>
      </c>
      <c r="K130" s="206">
        <v>37.146845017240928</v>
      </c>
      <c r="L130" s="206">
        <v>68.061388518787155</v>
      </c>
      <c r="M130" s="206">
        <v>79.042794481066679</v>
      </c>
      <c r="N130" s="206">
        <v>77.216395396036148</v>
      </c>
      <c r="O130" s="206">
        <v>80.977333408528551</v>
      </c>
      <c r="P130" s="206">
        <v>75.894248389321859</v>
      </c>
      <c r="Q130" s="206">
        <v>75.49616360125124</v>
      </c>
    </row>
    <row r="131" spans="1:17" x14ac:dyDescent="0.25">
      <c r="A131" s="152" t="s">
        <v>157</v>
      </c>
      <c r="B131" s="151">
        <v>80.302884871548258</v>
      </c>
      <c r="C131" s="151">
        <v>80.529573559152539</v>
      </c>
      <c r="D131" s="151">
        <v>87.239629438097268</v>
      </c>
      <c r="E131" s="151">
        <v>84.549777606600273</v>
      </c>
      <c r="F131" s="151">
        <v>84.138566354230292</v>
      </c>
      <c r="G131" s="151">
        <v>53.23017138149406</v>
      </c>
      <c r="H131" s="151">
        <v>72.363987772764986</v>
      </c>
      <c r="I131" s="151">
        <v>62.542001882528837</v>
      </c>
      <c r="J131" s="151">
        <v>58.046939122420511</v>
      </c>
      <c r="K131" s="151">
        <v>31.125233301809587</v>
      </c>
      <c r="L131" s="151">
        <v>45.337953744738584</v>
      </c>
      <c r="M131" s="151">
        <v>77.9754944262463</v>
      </c>
      <c r="N131" s="151">
        <v>74.895266330086173</v>
      </c>
      <c r="O131" s="151">
        <v>80.294906851729579</v>
      </c>
      <c r="P131" s="151">
        <v>74.456242275394871</v>
      </c>
      <c r="Q131" s="151">
        <v>73.833348473099733</v>
      </c>
    </row>
    <row r="132" spans="1:17" x14ac:dyDescent="0.25">
      <c r="A132" s="154" t="s">
        <v>30</v>
      </c>
      <c r="B132" s="205">
        <v>13.802372918328381</v>
      </c>
      <c r="C132" s="205">
        <v>12.628750526481157</v>
      </c>
      <c r="D132" s="205">
        <v>11.871391392188766</v>
      </c>
      <c r="E132" s="205">
        <v>13.027815837093048</v>
      </c>
      <c r="F132" s="205">
        <v>12.605226808585277</v>
      </c>
      <c r="G132" s="205">
        <v>12.086228131502484</v>
      </c>
      <c r="H132" s="205">
        <v>12.138752191450362</v>
      </c>
      <c r="I132" s="205">
        <v>11.236712393603641</v>
      </c>
      <c r="J132" s="205">
        <v>10.284911262249134</v>
      </c>
      <c r="K132" s="205">
        <v>7.67219646951584</v>
      </c>
      <c r="L132" s="205">
        <v>7.4053878273992906</v>
      </c>
      <c r="M132" s="205">
        <v>6.3563211919477594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12.7618909506992</v>
      </c>
      <c r="C133" s="205">
        <v>12.565095616145838</v>
      </c>
      <c r="D133" s="205">
        <v>11.082191477487918</v>
      </c>
      <c r="E133" s="205">
        <v>13.678846116964861</v>
      </c>
      <c r="F133" s="205">
        <v>0.43773457051322218</v>
      </c>
      <c r="G133" s="205">
        <v>1.1162601022376364</v>
      </c>
      <c r="H133" s="205">
        <v>0.97218034815460508</v>
      </c>
      <c r="I133" s="205">
        <v>1.0058560508412278</v>
      </c>
      <c r="J133" s="205">
        <v>1.0720329573989771</v>
      </c>
      <c r="K133" s="205">
        <v>0.76704223020533568</v>
      </c>
      <c r="L133" s="205">
        <v>1.0999281044086833</v>
      </c>
      <c r="M133" s="205">
        <v>0.3303838757883239</v>
      </c>
      <c r="N133" s="205">
        <v>1.8882770860245188</v>
      </c>
      <c r="O133" s="205">
        <v>1.0635212116432928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32.426674441261071</v>
      </c>
      <c r="C134" s="205">
        <v>36.428359626483413</v>
      </c>
      <c r="D134" s="205">
        <v>42.680047638603334</v>
      </c>
      <c r="E134" s="205">
        <v>27.817111034174282</v>
      </c>
      <c r="F134" s="205">
        <v>43.660606871880702</v>
      </c>
      <c r="G134" s="205">
        <v>3.186720557349596</v>
      </c>
      <c r="H134" s="205">
        <v>32.785224039471295</v>
      </c>
      <c r="I134" s="205">
        <v>19.599458395948961</v>
      </c>
      <c r="J134" s="205">
        <v>12.744110283298594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21.3119465612596</v>
      </c>
      <c r="C135" s="205">
        <v>18.907367790042134</v>
      </c>
      <c r="D135" s="205">
        <v>21.605998929817243</v>
      </c>
      <c r="E135" s="205">
        <v>30.026004618368081</v>
      </c>
      <c r="F135" s="205">
        <v>27.43499810325109</v>
      </c>
      <c r="G135" s="205">
        <v>36.840962590404345</v>
      </c>
      <c r="H135" s="205">
        <v>26.467831193688724</v>
      </c>
      <c r="I135" s="205">
        <v>30.699975042135009</v>
      </c>
      <c r="J135" s="205">
        <v>33.945884619473809</v>
      </c>
      <c r="K135" s="205">
        <v>22.68599460208841</v>
      </c>
      <c r="L135" s="205">
        <v>36.832637812930606</v>
      </c>
      <c r="M135" s="205">
        <v>71.288789358510215</v>
      </c>
      <c r="N135" s="205">
        <v>73.006989244061657</v>
      </c>
      <c r="O135" s="205">
        <v>79.231385640086287</v>
      </c>
      <c r="P135" s="205">
        <v>74.456242275394871</v>
      </c>
      <c r="Q135" s="205">
        <v>73.833348473099733</v>
      </c>
    </row>
    <row r="136" spans="1:17" x14ac:dyDescent="0.25">
      <c r="A136" s="152" t="s">
        <v>156</v>
      </c>
      <c r="B136" s="151">
        <v>0</v>
      </c>
      <c r="C136" s="151">
        <v>0</v>
      </c>
      <c r="D136" s="151">
        <v>0</v>
      </c>
      <c r="E136" s="151">
        <v>0</v>
      </c>
      <c r="F136" s="151">
        <v>2.6767190250910011</v>
      </c>
      <c r="G136" s="151">
        <v>34.56761960035471</v>
      </c>
      <c r="H136" s="151">
        <v>8.2455923881237574</v>
      </c>
      <c r="I136" s="151">
        <v>23.908313252281744</v>
      </c>
      <c r="J136" s="151">
        <v>12.214480183030071</v>
      </c>
      <c r="K136" s="151">
        <v>6.0216117154313418</v>
      </c>
      <c r="L136" s="151">
        <v>22.723434774048567</v>
      </c>
      <c r="M136" s="151">
        <v>1.0673000548203722</v>
      </c>
      <c r="N136" s="151">
        <v>2.3211290659499744</v>
      </c>
      <c r="O136" s="151">
        <v>0.68242655679896558</v>
      </c>
      <c r="P136" s="151">
        <v>1.4380061139269886</v>
      </c>
      <c r="Q136" s="151">
        <v>1.6628151281515084</v>
      </c>
    </row>
    <row r="137" spans="1:17" x14ac:dyDescent="0.25">
      <c r="A137" s="156" t="s">
        <v>144</v>
      </c>
      <c r="B137" s="204">
        <v>28.717002159399499</v>
      </c>
      <c r="C137" s="204">
        <v>28.798067983396461</v>
      </c>
      <c r="D137" s="204">
        <v>31.197641665880933</v>
      </c>
      <c r="E137" s="204">
        <v>30.235727520739971</v>
      </c>
      <c r="F137" s="204">
        <v>31.0458925815025</v>
      </c>
      <c r="G137" s="204">
        <v>31.397245033591137</v>
      </c>
      <c r="H137" s="204">
        <v>28.826679032158896</v>
      </c>
      <c r="I137" s="204">
        <v>30.915376083664402</v>
      </c>
      <c r="J137" s="204">
        <v>25.126087725797028</v>
      </c>
      <c r="K137" s="204">
        <v>13.284031206118453</v>
      </c>
      <c r="L137" s="204">
        <v>24.339337798289201</v>
      </c>
      <c r="M137" s="204">
        <v>28.266383000170279</v>
      </c>
      <c r="N137" s="204">
        <v>27.613246982047873</v>
      </c>
      <c r="O137" s="204">
        <v>28.958190755847152</v>
      </c>
      <c r="P137" s="204">
        <v>27.140435843225255</v>
      </c>
      <c r="Q137" s="204">
        <v>26.998077299856135</v>
      </c>
    </row>
    <row r="138" spans="1:17" x14ac:dyDescent="0.25">
      <c r="A138" s="152" t="s">
        <v>155</v>
      </c>
      <c r="B138" s="151">
        <v>12.348506304711471</v>
      </c>
      <c r="C138" s="151">
        <v>12.383365160561635</v>
      </c>
      <c r="D138" s="151">
        <v>13.415198169533316</v>
      </c>
      <c r="E138" s="151">
        <v>13.001568542738255</v>
      </c>
      <c r="F138" s="151">
        <v>13.23712931630233</v>
      </c>
      <c r="G138" s="151">
        <v>12.032751168701516</v>
      </c>
      <c r="H138" s="151">
        <v>12.049613500044469</v>
      </c>
      <c r="I138" s="151">
        <v>12.288775322703183</v>
      </c>
      <c r="J138" s="151">
        <v>10.297788994246041</v>
      </c>
      <c r="K138" s="151">
        <v>5.4839335145243124</v>
      </c>
      <c r="L138" s="151">
        <v>9.5237201055575227</v>
      </c>
      <c r="M138" s="151">
        <v>12.109801651397632</v>
      </c>
      <c r="N138" s="151">
        <v>11.77662306896846</v>
      </c>
      <c r="O138" s="151">
        <v>12.424006151188227</v>
      </c>
      <c r="P138" s="151">
        <v>11.61132876314292</v>
      </c>
      <c r="Q138" s="151">
        <v>11.540648080442779</v>
      </c>
    </row>
    <row r="139" spans="1:17" x14ac:dyDescent="0.25">
      <c r="A139" s="154" t="s">
        <v>30</v>
      </c>
      <c r="B139" s="153">
        <v>2.1224478955468298</v>
      </c>
      <c r="C139" s="153">
        <v>1.941975132603657</v>
      </c>
      <c r="D139" s="153">
        <v>1.8255128901860931</v>
      </c>
      <c r="E139" s="153">
        <v>2.0033410537902383</v>
      </c>
      <c r="F139" s="153">
        <v>1.9383577933360567</v>
      </c>
      <c r="G139" s="153">
        <v>1.8585492229921001</v>
      </c>
      <c r="H139" s="153">
        <v>1.8666260646454538</v>
      </c>
      <c r="I139" s="153">
        <v>1.727915678977141</v>
      </c>
      <c r="J139" s="153">
        <v>1.5815532875118374</v>
      </c>
      <c r="K139" s="153">
        <v>1.1797853417887418</v>
      </c>
      <c r="L139" s="153">
        <v>1.1387570748143032</v>
      </c>
      <c r="M139" s="153">
        <v>0.97743776502041968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3.8300306570235119</v>
      </c>
      <c r="C140" s="153">
        <v>4.1686302839887803</v>
      </c>
      <c r="D140" s="153">
        <v>3.9292206093135542</v>
      </c>
      <c r="E140" s="153">
        <v>3.4422508909078307</v>
      </c>
      <c r="F140" s="153">
        <v>0.17744449235822785</v>
      </c>
      <c r="G140" s="153">
        <v>0.29920670951264106</v>
      </c>
      <c r="H140" s="153">
        <v>0.36077609716395814</v>
      </c>
      <c r="I140" s="153">
        <v>0.33503946146613028</v>
      </c>
      <c r="J140" s="153">
        <v>0.26683745318562396</v>
      </c>
      <c r="K140" s="153">
        <v>0.14076912244487558</v>
      </c>
      <c r="L140" s="153">
        <v>0.2431382182803094</v>
      </c>
      <c r="M140" s="153">
        <v>5.1354314234193149E-2</v>
      </c>
      <c r="N140" s="153">
        <v>0.2969149931835926</v>
      </c>
      <c r="O140" s="153">
        <v>0.16455830878258015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6.39602775214113</v>
      </c>
      <c r="C141" s="153">
        <v>6.272759743969198</v>
      </c>
      <c r="D141" s="153">
        <v>7.6604646700336696</v>
      </c>
      <c r="E141" s="153">
        <v>7.5559765980401847</v>
      </c>
      <c r="F141" s="153">
        <v>11.121327030608045</v>
      </c>
      <c r="G141" s="153">
        <v>9.8749952361967743</v>
      </c>
      <c r="H141" s="153">
        <v>9.8222113382350571</v>
      </c>
      <c r="I141" s="153">
        <v>10.225820182259911</v>
      </c>
      <c r="J141" s="153">
        <v>8.4493982535485799</v>
      </c>
      <c r="K141" s="153">
        <v>4.1633790502906951</v>
      </c>
      <c r="L141" s="153">
        <v>8.1418248124629091</v>
      </c>
      <c r="M141" s="153">
        <v>11.081009572143019</v>
      </c>
      <c r="N141" s="153">
        <v>11.479708075784867</v>
      </c>
      <c r="O141" s="153">
        <v>12.259447842405647</v>
      </c>
      <c r="P141" s="153">
        <v>11.61132876314292</v>
      </c>
      <c r="Q141" s="153">
        <v>11.540648080442779</v>
      </c>
    </row>
    <row r="142" spans="1:17" x14ac:dyDescent="0.25">
      <c r="A142" s="152" t="s">
        <v>154</v>
      </c>
      <c r="B142" s="151">
        <v>16.368495854688028</v>
      </c>
      <c r="C142" s="151">
        <v>16.414702822834826</v>
      </c>
      <c r="D142" s="151">
        <v>17.782443496347618</v>
      </c>
      <c r="E142" s="151">
        <v>17.234158978001716</v>
      </c>
      <c r="F142" s="151">
        <v>17.695947550677097</v>
      </c>
      <c r="G142" s="151">
        <v>17.89621605794061</v>
      </c>
      <c r="H142" s="151">
        <v>16.431010925974103</v>
      </c>
      <c r="I142" s="151">
        <v>17.621554034878574</v>
      </c>
      <c r="J142" s="151">
        <v>14.321699058326645</v>
      </c>
      <c r="K142" s="151">
        <v>7.571807409560174</v>
      </c>
      <c r="L142" s="151">
        <v>13.87325695230156</v>
      </c>
      <c r="M142" s="151">
        <v>16.111645999715535</v>
      </c>
      <c r="N142" s="151">
        <v>15.739362912997686</v>
      </c>
      <c r="O142" s="151">
        <v>16.505971713736198</v>
      </c>
      <c r="P142" s="151">
        <v>15.469863780640127</v>
      </c>
      <c r="Q142" s="151">
        <v>15.388720379456329</v>
      </c>
    </row>
    <row r="143" spans="1:17" x14ac:dyDescent="0.25">
      <c r="A143" s="150" t="s">
        <v>33</v>
      </c>
      <c r="B143" s="87">
        <v>12.146046374862047</v>
      </c>
      <c r="C143" s="87">
        <v>11.955413287553569</v>
      </c>
      <c r="D143" s="87">
        <v>13.094688262699211</v>
      </c>
      <c r="E143" s="87">
        <v>12.903174940178401</v>
      </c>
      <c r="F143" s="87">
        <v>12.82198884552896</v>
      </c>
      <c r="G143" s="87">
        <v>13.957876769356369</v>
      </c>
      <c r="H143" s="87">
        <v>12.427186839480685</v>
      </c>
      <c r="I143" s="87">
        <v>13.579851588257119</v>
      </c>
      <c r="J143" s="87">
        <v>10.870100076568923</v>
      </c>
      <c r="K143" s="87">
        <v>4.6713614518945823</v>
      </c>
      <c r="L143" s="87">
        <v>11.421220142273972</v>
      </c>
      <c r="M143" s="87">
        <v>13.789974629631626</v>
      </c>
      <c r="N143" s="87">
        <v>15.739362912997686</v>
      </c>
      <c r="O143" s="87">
        <v>16.286284158645461</v>
      </c>
      <c r="P143" s="87">
        <v>15.129011507679966</v>
      </c>
      <c r="Q143" s="87">
        <v>15.388720379456329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2.4715117887632899E-2</v>
      </c>
      <c r="L146" s="87">
        <v>0</v>
      </c>
      <c r="M146" s="87">
        <v>0</v>
      </c>
      <c r="N146" s="87">
        <v>0</v>
      </c>
      <c r="O146" s="87">
        <v>2.6527184690527702E-3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4.2224494798259817</v>
      </c>
      <c r="C147" s="87">
        <v>4.4592895352812585</v>
      </c>
      <c r="D147" s="87">
        <v>4.6877552336484065</v>
      </c>
      <c r="E147" s="87">
        <v>4.3309840378233151</v>
      </c>
      <c r="F147" s="87">
        <v>4.8739587051481355</v>
      </c>
      <c r="G147" s="87">
        <v>3.9383392885842401</v>
      </c>
      <c r="H147" s="87">
        <v>4.0038240864934185</v>
      </c>
      <c r="I147" s="87">
        <v>4.0417024466214553</v>
      </c>
      <c r="J147" s="87">
        <v>3.4515989817577224</v>
      </c>
      <c r="K147" s="87">
        <v>2.165652305917769</v>
      </c>
      <c r="L147" s="87">
        <v>2.4520368100275878</v>
      </c>
      <c r="M147" s="87">
        <v>2.3216713700839087</v>
      </c>
      <c r="N147" s="87">
        <v>0</v>
      </c>
      <c r="O147" s="87">
        <v>0</v>
      </c>
      <c r="P147" s="87">
        <v>0.16970807770601534</v>
      </c>
      <c r="Q147" s="87">
        <v>0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0.17114419525414598</v>
      </c>
      <c r="Q148" s="87">
        <v>0</v>
      </c>
    </row>
    <row r="149" spans="1:17" x14ac:dyDescent="0.25">
      <c r="A149" s="150" t="s">
        <v>26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0.71007853386019026</v>
      </c>
      <c r="L149" s="87">
        <v>0</v>
      </c>
      <c r="M149" s="87">
        <v>0</v>
      </c>
      <c r="N149" s="87">
        <v>0</v>
      </c>
      <c r="O149" s="87">
        <v>0.21703483662168094</v>
      </c>
      <c r="P149" s="87">
        <v>0</v>
      </c>
      <c r="Q149" s="87">
        <v>0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49" t="s">
        <v>153</v>
      </c>
      <c r="B153" s="148">
        <v>0</v>
      </c>
      <c r="C153" s="148">
        <v>0</v>
      </c>
      <c r="D153" s="148">
        <v>0</v>
      </c>
      <c r="E153" s="148">
        <v>0</v>
      </c>
      <c r="F153" s="148">
        <v>0.11281571452307294</v>
      </c>
      <c r="G153" s="148">
        <v>1.4682778069490128</v>
      </c>
      <c r="H153" s="148">
        <v>0.34605460614032402</v>
      </c>
      <c r="I153" s="148">
        <v>1.0050467260826439</v>
      </c>
      <c r="J153" s="148">
        <v>0.50659967322434518</v>
      </c>
      <c r="K153" s="148">
        <v>0.22829028203396734</v>
      </c>
      <c r="L153" s="148">
        <v>0.94236074043011708</v>
      </c>
      <c r="M153" s="148">
        <v>4.4935349057112217E-2</v>
      </c>
      <c r="N153" s="148">
        <v>9.7261000081726695E-2</v>
      </c>
      <c r="O153" s="148">
        <v>2.8212890922728901E-2</v>
      </c>
      <c r="P153" s="148">
        <v>5.9243299442209518E-2</v>
      </c>
      <c r="Q153" s="148">
        <v>6.8708839957025356E-2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SUM(B159:B165)</f>
        <v>1</v>
      </c>
      <c r="C158" s="77">
        <f t="shared" si="0"/>
        <v>1</v>
      </c>
      <c r="D158" s="77">
        <f t="shared" si="0"/>
        <v>0.99999999999999989</v>
      </c>
      <c r="E158" s="77">
        <f t="shared" si="0"/>
        <v>1</v>
      </c>
      <c r="F158" s="77">
        <f t="shared" si="0"/>
        <v>1</v>
      </c>
      <c r="G158" s="77">
        <f t="shared" si="0"/>
        <v>1</v>
      </c>
      <c r="H158" s="77">
        <f t="shared" si="0"/>
        <v>1.0000000000000002</v>
      </c>
      <c r="I158" s="77">
        <f t="shared" si="0"/>
        <v>1</v>
      </c>
      <c r="J158" s="77">
        <f t="shared" si="0"/>
        <v>1</v>
      </c>
      <c r="K158" s="77">
        <f t="shared" si="0"/>
        <v>1</v>
      </c>
      <c r="L158" s="77">
        <f t="shared" si="0"/>
        <v>1.0000000000000002</v>
      </c>
      <c r="M158" s="77">
        <f t="shared" si="0"/>
        <v>1</v>
      </c>
      <c r="N158" s="77">
        <f t="shared" si="0"/>
        <v>1</v>
      </c>
      <c r="O158" s="77">
        <f t="shared" si="0"/>
        <v>0.99999999999999989</v>
      </c>
      <c r="P158" s="77">
        <f t="shared" si="0"/>
        <v>1</v>
      </c>
      <c r="Q158" s="77">
        <f t="shared" si="0"/>
        <v>1</v>
      </c>
    </row>
    <row r="159" spans="1:17" x14ac:dyDescent="0.25">
      <c r="A159" s="132" t="s">
        <v>83</v>
      </c>
      <c r="B159" s="203">
        <f t="shared" ref="B159:Q159" si="1">IF(B6=0,0,B6/B$5)</f>
        <v>1.327839892439541E-3</v>
      </c>
      <c r="C159" s="203">
        <f t="shared" si="1"/>
        <v>1.327839892439541E-3</v>
      </c>
      <c r="D159" s="203">
        <f t="shared" si="1"/>
        <v>1.3278398924395406E-3</v>
      </c>
      <c r="E159" s="203">
        <f t="shared" si="1"/>
        <v>1.327839892439541E-3</v>
      </c>
      <c r="F159" s="203">
        <f t="shared" si="1"/>
        <v>1.327839892439541E-3</v>
      </c>
      <c r="G159" s="203">
        <f t="shared" si="1"/>
        <v>1.327839892439541E-3</v>
      </c>
      <c r="H159" s="203">
        <f t="shared" si="1"/>
        <v>1.3278398924395412E-3</v>
      </c>
      <c r="I159" s="203">
        <f t="shared" si="1"/>
        <v>1.327839892439541E-3</v>
      </c>
      <c r="J159" s="203">
        <f t="shared" si="1"/>
        <v>1.327839892439541E-3</v>
      </c>
      <c r="K159" s="203">
        <f t="shared" si="1"/>
        <v>1.327839892439541E-3</v>
      </c>
      <c r="L159" s="203">
        <f t="shared" si="1"/>
        <v>1.327839892439541E-3</v>
      </c>
      <c r="M159" s="203">
        <f t="shared" si="1"/>
        <v>1.327839892439541E-3</v>
      </c>
      <c r="N159" s="203">
        <f t="shared" si="1"/>
        <v>1.327839892439541E-3</v>
      </c>
      <c r="O159" s="203">
        <f t="shared" si="1"/>
        <v>1.327839892439541E-3</v>
      </c>
      <c r="P159" s="203">
        <f t="shared" si="1"/>
        <v>1.3278398924395412E-3</v>
      </c>
      <c r="Q159" s="203">
        <f t="shared" si="1"/>
        <v>1.327839892439541E-3</v>
      </c>
    </row>
    <row r="160" spans="1:17" x14ac:dyDescent="0.25">
      <c r="A160" s="76" t="s">
        <v>82</v>
      </c>
      <c r="B160" s="202">
        <f t="shared" ref="B160:Q160" si="2">IF(B7=0,0,B7/B$5)</f>
        <v>6.6391994621977052E-4</v>
      </c>
      <c r="C160" s="202">
        <f t="shared" si="2"/>
        <v>6.6391994621977052E-4</v>
      </c>
      <c r="D160" s="202">
        <f t="shared" si="2"/>
        <v>6.639199462197703E-4</v>
      </c>
      <c r="E160" s="202">
        <f t="shared" si="2"/>
        <v>6.6391994621977052E-4</v>
      </c>
      <c r="F160" s="202">
        <f t="shared" si="2"/>
        <v>6.6391994621977052E-4</v>
      </c>
      <c r="G160" s="202">
        <f t="shared" si="2"/>
        <v>6.6391994621977052E-4</v>
      </c>
      <c r="H160" s="202">
        <f t="shared" si="2"/>
        <v>6.6391994621977062E-4</v>
      </c>
      <c r="I160" s="202">
        <f t="shared" si="2"/>
        <v>6.6391994621977052E-4</v>
      </c>
      <c r="J160" s="202">
        <f t="shared" si="2"/>
        <v>6.6391994621977052E-4</v>
      </c>
      <c r="K160" s="202">
        <f t="shared" si="2"/>
        <v>6.6391994621977041E-4</v>
      </c>
      <c r="L160" s="202">
        <f t="shared" si="2"/>
        <v>6.6391994621977062E-4</v>
      </c>
      <c r="M160" s="202">
        <f t="shared" si="2"/>
        <v>6.6391994621977052E-4</v>
      </c>
      <c r="N160" s="202">
        <f t="shared" si="2"/>
        <v>6.6391994621977052E-4</v>
      </c>
      <c r="O160" s="202">
        <f t="shared" si="2"/>
        <v>6.6391994621977052E-4</v>
      </c>
      <c r="P160" s="202">
        <f t="shared" si="2"/>
        <v>6.6391994621977062E-4</v>
      </c>
      <c r="Q160" s="202">
        <f t="shared" si="2"/>
        <v>6.6391994621977052E-4</v>
      </c>
    </row>
    <row r="161" spans="1:17" x14ac:dyDescent="0.25">
      <c r="A161" s="76" t="s">
        <v>81</v>
      </c>
      <c r="B161" s="202">
        <f t="shared" ref="B161:Q161" si="3">IF(B8=0,0,B8/B$5)</f>
        <v>1.6819305304234186E-2</v>
      </c>
      <c r="C161" s="202">
        <f t="shared" si="3"/>
        <v>1.6819305304234186E-2</v>
      </c>
      <c r="D161" s="202">
        <f t="shared" si="3"/>
        <v>1.6819305304234183E-2</v>
      </c>
      <c r="E161" s="202">
        <f t="shared" si="3"/>
        <v>1.6819305304234186E-2</v>
      </c>
      <c r="F161" s="202">
        <f t="shared" si="3"/>
        <v>1.6819305304234186E-2</v>
      </c>
      <c r="G161" s="202">
        <f t="shared" si="3"/>
        <v>1.6819305304234186E-2</v>
      </c>
      <c r="H161" s="202">
        <f t="shared" si="3"/>
        <v>1.681930530423419E-2</v>
      </c>
      <c r="I161" s="202">
        <f t="shared" si="3"/>
        <v>1.6819305304234186E-2</v>
      </c>
      <c r="J161" s="202">
        <f t="shared" si="3"/>
        <v>1.6819305304234186E-2</v>
      </c>
      <c r="K161" s="202">
        <f t="shared" si="3"/>
        <v>1.6819305304234186E-2</v>
      </c>
      <c r="L161" s="202">
        <f t="shared" si="3"/>
        <v>1.681930530423419E-2</v>
      </c>
      <c r="M161" s="202">
        <f t="shared" si="3"/>
        <v>1.6819305304234186E-2</v>
      </c>
      <c r="N161" s="202">
        <f t="shared" si="3"/>
        <v>1.6819305304234186E-2</v>
      </c>
      <c r="O161" s="202">
        <f t="shared" si="3"/>
        <v>1.6819305304234183E-2</v>
      </c>
      <c r="P161" s="202">
        <f t="shared" si="3"/>
        <v>1.681930530423419E-2</v>
      </c>
      <c r="Q161" s="202">
        <f t="shared" si="3"/>
        <v>1.6819305304234186E-2</v>
      </c>
    </row>
    <row r="162" spans="1:17" x14ac:dyDescent="0.25">
      <c r="A162" s="76" t="s">
        <v>80</v>
      </c>
      <c r="B162" s="202">
        <f t="shared" ref="B162:Q162" si="4">IF(B9=0,0,B9/B$5)</f>
        <v>4.4261329747984687E-4</v>
      </c>
      <c r="C162" s="202">
        <f t="shared" si="4"/>
        <v>4.4261329747984687E-4</v>
      </c>
      <c r="D162" s="202">
        <f t="shared" si="4"/>
        <v>4.4261329747984681E-4</v>
      </c>
      <c r="E162" s="202">
        <f t="shared" si="4"/>
        <v>4.4261329747984692E-4</v>
      </c>
      <c r="F162" s="202">
        <f t="shared" si="4"/>
        <v>4.4261329747984692E-4</v>
      </c>
      <c r="G162" s="202">
        <f t="shared" si="4"/>
        <v>4.4261329747984692E-4</v>
      </c>
      <c r="H162" s="202">
        <f t="shared" si="4"/>
        <v>4.4261329747984703E-4</v>
      </c>
      <c r="I162" s="202">
        <f t="shared" si="4"/>
        <v>4.4261329747984692E-4</v>
      </c>
      <c r="J162" s="202">
        <f t="shared" si="4"/>
        <v>4.4261329747984692E-4</v>
      </c>
      <c r="K162" s="202">
        <f t="shared" si="4"/>
        <v>4.4261329747984692E-4</v>
      </c>
      <c r="L162" s="202">
        <f t="shared" si="4"/>
        <v>4.4261329747984697E-4</v>
      </c>
      <c r="M162" s="202">
        <f t="shared" si="4"/>
        <v>4.4261329747984692E-4</v>
      </c>
      <c r="N162" s="202">
        <f t="shared" si="4"/>
        <v>4.4261329747984692E-4</v>
      </c>
      <c r="O162" s="202">
        <f t="shared" si="4"/>
        <v>4.4261329747984692E-4</v>
      </c>
      <c r="P162" s="202">
        <f t="shared" si="4"/>
        <v>4.4261329747984703E-4</v>
      </c>
      <c r="Q162" s="202">
        <f t="shared" si="4"/>
        <v>4.4261329747984692E-4</v>
      </c>
    </row>
    <row r="163" spans="1:17" x14ac:dyDescent="0.25">
      <c r="A163" s="129" t="s">
        <v>79</v>
      </c>
      <c r="B163" s="201">
        <f t="shared" ref="B163:Q163" si="5">IF(B10=0,0,B10/B$5)</f>
        <v>8.8522659495969384E-4</v>
      </c>
      <c r="C163" s="201">
        <f t="shared" si="5"/>
        <v>8.8522659495969384E-4</v>
      </c>
      <c r="D163" s="201">
        <f t="shared" si="5"/>
        <v>8.8522659495969362E-4</v>
      </c>
      <c r="E163" s="201">
        <f t="shared" si="5"/>
        <v>8.8522659495969384E-4</v>
      </c>
      <c r="F163" s="201">
        <f t="shared" si="5"/>
        <v>8.8522659495969384E-4</v>
      </c>
      <c r="G163" s="201">
        <f t="shared" si="5"/>
        <v>8.8522659495969384E-4</v>
      </c>
      <c r="H163" s="201">
        <f t="shared" si="5"/>
        <v>8.8522659495969406E-4</v>
      </c>
      <c r="I163" s="201">
        <f t="shared" si="5"/>
        <v>8.8522659495969384E-4</v>
      </c>
      <c r="J163" s="201">
        <f t="shared" si="5"/>
        <v>8.8522659495969384E-4</v>
      </c>
      <c r="K163" s="201">
        <f t="shared" si="5"/>
        <v>8.8522659495969395E-4</v>
      </c>
      <c r="L163" s="201">
        <f t="shared" si="5"/>
        <v>8.8522659495969395E-4</v>
      </c>
      <c r="M163" s="201">
        <f t="shared" si="5"/>
        <v>8.8522659495969384E-4</v>
      </c>
      <c r="N163" s="201">
        <f t="shared" si="5"/>
        <v>8.8522659495969384E-4</v>
      </c>
      <c r="O163" s="201">
        <f t="shared" si="5"/>
        <v>8.8522659495969384E-4</v>
      </c>
      <c r="P163" s="201">
        <f t="shared" si="5"/>
        <v>8.8522659495969406E-4</v>
      </c>
      <c r="Q163" s="201">
        <f t="shared" si="5"/>
        <v>8.8522659495969384E-4</v>
      </c>
    </row>
    <row r="164" spans="1:17" x14ac:dyDescent="0.25">
      <c r="A164" s="127" t="s">
        <v>152</v>
      </c>
      <c r="B164" s="200">
        <f t="shared" ref="B164:Q164" si="6">IF(B15=0,0,B15/B$5)</f>
        <v>0.40106875209605208</v>
      </c>
      <c r="C164" s="200">
        <f t="shared" si="6"/>
        <v>0.40106875209605203</v>
      </c>
      <c r="D164" s="200">
        <f t="shared" si="6"/>
        <v>0.40106875209605203</v>
      </c>
      <c r="E164" s="200">
        <f t="shared" si="6"/>
        <v>0.40106875209605203</v>
      </c>
      <c r="F164" s="200">
        <f t="shared" si="6"/>
        <v>0.40106875209605208</v>
      </c>
      <c r="G164" s="200">
        <f t="shared" si="6"/>
        <v>0.40106875209605203</v>
      </c>
      <c r="H164" s="200">
        <f t="shared" si="6"/>
        <v>0.40106875209605208</v>
      </c>
      <c r="I164" s="200">
        <f t="shared" si="6"/>
        <v>0.40106875209605203</v>
      </c>
      <c r="J164" s="200">
        <f t="shared" si="6"/>
        <v>0.40106875209605197</v>
      </c>
      <c r="K164" s="200">
        <f t="shared" si="6"/>
        <v>0.40106875209605208</v>
      </c>
      <c r="L164" s="200">
        <f t="shared" si="6"/>
        <v>0.40106875209605208</v>
      </c>
      <c r="M164" s="200">
        <f t="shared" si="6"/>
        <v>0.40106875209605203</v>
      </c>
      <c r="N164" s="200">
        <f t="shared" si="6"/>
        <v>0.40106875209605203</v>
      </c>
      <c r="O164" s="200">
        <f t="shared" si="6"/>
        <v>0.40106875209605203</v>
      </c>
      <c r="P164" s="200">
        <f t="shared" si="6"/>
        <v>0.40106875209605203</v>
      </c>
      <c r="Q164" s="200">
        <f t="shared" si="6"/>
        <v>0.40106875209605203</v>
      </c>
    </row>
    <row r="165" spans="1:17" x14ac:dyDescent="0.25">
      <c r="A165" s="72" t="s">
        <v>151</v>
      </c>
      <c r="B165" s="71">
        <f t="shared" ref="B165:Q165" si="7">IF(B26=0,0,B26/B$5)</f>
        <v>0.57879234286861492</v>
      </c>
      <c r="C165" s="71">
        <f t="shared" si="7"/>
        <v>0.57879234286861492</v>
      </c>
      <c r="D165" s="71">
        <f t="shared" si="7"/>
        <v>0.57879234286861481</v>
      </c>
      <c r="E165" s="71">
        <f t="shared" si="7"/>
        <v>0.57879234286861492</v>
      </c>
      <c r="F165" s="71">
        <f t="shared" si="7"/>
        <v>0.57879234286861492</v>
      </c>
      <c r="G165" s="71">
        <f t="shared" si="7"/>
        <v>0.57879234286861492</v>
      </c>
      <c r="H165" s="71">
        <f t="shared" si="7"/>
        <v>0.57879234286861503</v>
      </c>
      <c r="I165" s="71">
        <f t="shared" si="7"/>
        <v>0.57879234286861492</v>
      </c>
      <c r="J165" s="71">
        <f t="shared" si="7"/>
        <v>0.57879234286861492</v>
      </c>
      <c r="K165" s="71">
        <f t="shared" si="7"/>
        <v>0.57879234286861492</v>
      </c>
      <c r="L165" s="71">
        <f t="shared" si="7"/>
        <v>0.57879234286861503</v>
      </c>
      <c r="M165" s="71">
        <f t="shared" si="7"/>
        <v>0.57879234286861492</v>
      </c>
      <c r="N165" s="71">
        <f t="shared" si="7"/>
        <v>0.57879234286861492</v>
      </c>
      <c r="O165" s="71">
        <f t="shared" si="7"/>
        <v>0.57879234286861481</v>
      </c>
      <c r="P165" s="71">
        <f t="shared" si="7"/>
        <v>0.57879234286861503</v>
      </c>
      <c r="Q165" s="71">
        <f t="shared" si="7"/>
        <v>0.57879234286861492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1</v>
      </c>
      <c r="C167" s="77">
        <f t="shared" si="8"/>
        <v>1</v>
      </c>
      <c r="D167" s="77">
        <f t="shared" si="8"/>
        <v>1.0000000000000002</v>
      </c>
      <c r="E167" s="77">
        <f t="shared" si="8"/>
        <v>0.99999999999999989</v>
      </c>
      <c r="F167" s="77">
        <f t="shared" si="8"/>
        <v>1.0000000000000002</v>
      </c>
      <c r="G167" s="77">
        <f t="shared" si="8"/>
        <v>1.0000000000000002</v>
      </c>
      <c r="H167" s="77">
        <f t="shared" si="8"/>
        <v>1</v>
      </c>
      <c r="I167" s="77">
        <f t="shared" si="8"/>
        <v>1.0000000000000002</v>
      </c>
      <c r="J167" s="77">
        <f t="shared" si="8"/>
        <v>1</v>
      </c>
      <c r="K167" s="77">
        <f t="shared" si="8"/>
        <v>1.0000000000000002</v>
      </c>
      <c r="L167" s="77">
        <f t="shared" si="8"/>
        <v>1</v>
      </c>
      <c r="M167" s="77">
        <f t="shared" si="8"/>
        <v>0.99999999999999978</v>
      </c>
      <c r="N167" s="77">
        <f t="shared" si="8"/>
        <v>0.99999999999999989</v>
      </c>
      <c r="O167" s="77">
        <f t="shared" si="8"/>
        <v>0.99999999999999978</v>
      </c>
      <c r="P167" s="77">
        <f t="shared" si="8"/>
        <v>1</v>
      </c>
      <c r="Q167" s="77">
        <f t="shared" si="8"/>
        <v>1.0000000000000002</v>
      </c>
    </row>
    <row r="168" spans="1:17" x14ac:dyDescent="0.25">
      <c r="A168" s="132" t="s">
        <v>83</v>
      </c>
      <c r="B168" s="203">
        <f t="shared" ref="B168:Q168" si="9">IF(B$34=0,0,B$34/B$33)</f>
        <v>1.0252015479313903E-3</v>
      </c>
      <c r="C168" s="203">
        <f t="shared" si="9"/>
        <v>1.02520154793139E-3</v>
      </c>
      <c r="D168" s="203">
        <f t="shared" si="9"/>
        <v>1.0252015479313905E-3</v>
      </c>
      <c r="E168" s="203">
        <f t="shared" si="9"/>
        <v>1.02520154793139E-3</v>
      </c>
      <c r="F168" s="203">
        <f t="shared" si="9"/>
        <v>1.0252015479313903E-3</v>
      </c>
      <c r="G168" s="203">
        <f t="shared" si="9"/>
        <v>1.02520154793139E-3</v>
      </c>
      <c r="H168" s="203">
        <f t="shared" si="9"/>
        <v>1.0252015479313903E-3</v>
      </c>
      <c r="I168" s="203">
        <f t="shared" si="9"/>
        <v>1.0252015479313903E-3</v>
      </c>
      <c r="J168" s="203">
        <f t="shared" si="9"/>
        <v>1.02520154793139E-3</v>
      </c>
      <c r="K168" s="203">
        <f t="shared" si="9"/>
        <v>1.02520154793139E-3</v>
      </c>
      <c r="L168" s="203">
        <f t="shared" si="9"/>
        <v>1.02520154793139E-3</v>
      </c>
      <c r="M168" s="203">
        <f t="shared" si="9"/>
        <v>1.0252015479313898E-3</v>
      </c>
      <c r="N168" s="203">
        <f t="shared" si="9"/>
        <v>1.0252015479313898E-3</v>
      </c>
      <c r="O168" s="203">
        <f t="shared" si="9"/>
        <v>1.0252015479313898E-3</v>
      </c>
      <c r="P168" s="203">
        <f t="shared" si="9"/>
        <v>1.02520154793139E-3</v>
      </c>
      <c r="Q168" s="203">
        <f t="shared" si="9"/>
        <v>1.0252015479313903E-3</v>
      </c>
    </row>
    <row r="169" spans="1:17" x14ac:dyDescent="0.25">
      <c r="A169" s="76" t="s">
        <v>82</v>
      </c>
      <c r="B169" s="202">
        <f t="shared" ref="B169:Q169" si="10">IF(B$35=0,0,B$35/B$33)</f>
        <v>4.7601854093207917E-4</v>
      </c>
      <c r="C169" s="202">
        <f t="shared" si="10"/>
        <v>4.7601854093207911E-4</v>
      </c>
      <c r="D169" s="202">
        <f t="shared" si="10"/>
        <v>4.7601854093207917E-4</v>
      </c>
      <c r="E169" s="202">
        <f t="shared" si="10"/>
        <v>4.7601854093207906E-4</v>
      </c>
      <c r="F169" s="202">
        <f t="shared" si="10"/>
        <v>4.7601854093207917E-4</v>
      </c>
      <c r="G169" s="202">
        <f t="shared" si="10"/>
        <v>4.7601854093207911E-4</v>
      </c>
      <c r="H169" s="202">
        <f t="shared" si="10"/>
        <v>4.7601854093207911E-4</v>
      </c>
      <c r="I169" s="202">
        <f t="shared" si="10"/>
        <v>4.7601854093207917E-4</v>
      </c>
      <c r="J169" s="202">
        <f t="shared" si="10"/>
        <v>4.7601854093207906E-4</v>
      </c>
      <c r="K169" s="202">
        <f t="shared" si="10"/>
        <v>4.7601854093207917E-4</v>
      </c>
      <c r="L169" s="202">
        <f t="shared" si="10"/>
        <v>4.7601854093207906E-4</v>
      </c>
      <c r="M169" s="202">
        <f t="shared" si="10"/>
        <v>4.7601854093207895E-4</v>
      </c>
      <c r="N169" s="202">
        <f t="shared" si="10"/>
        <v>4.76018540932079E-4</v>
      </c>
      <c r="O169" s="202">
        <f t="shared" si="10"/>
        <v>4.760185409320789E-4</v>
      </c>
      <c r="P169" s="202">
        <f t="shared" si="10"/>
        <v>4.76018540932079E-4</v>
      </c>
      <c r="Q169" s="202">
        <f t="shared" si="10"/>
        <v>4.7601854093207917E-4</v>
      </c>
    </row>
    <row r="170" spans="1:17" x14ac:dyDescent="0.25">
      <c r="A170" s="76" t="s">
        <v>81</v>
      </c>
      <c r="B170" s="202">
        <f t="shared" ref="B170:Q170" si="11">IF(B$36=0,0,B$36/B$33)</f>
        <v>1.3983857312669146E-2</v>
      </c>
      <c r="C170" s="202">
        <f t="shared" si="11"/>
        <v>1.3983857312669146E-2</v>
      </c>
      <c r="D170" s="202">
        <f t="shared" si="11"/>
        <v>1.3983857312669146E-2</v>
      </c>
      <c r="E170" s="202">
        <f t="shared" si="11"/>
        <v>1.3983857312669143E-2</v>
      </c>
      <c r="F170" s="202">
        <f t="shared" si="11"/>
        <v>1.3983857312669146E-2</v>
      </c>
      <c r="G170" s="202">
        <f t="shared" si="11"/>
        <v>1.3983857312669145E-2</v>
      </c>
      <c r="H170" s="202">
        <f t="shared" si="11"/>
        <v>1.3983857312669145E-2</v>
      </c>
      <c r="I170" s="202">
        <f t="shared" si="11"/>
        <v>1.3983857312669145E-2</v>
      </c>
      <c r="J170" s="202">
        <f t="shared" si="11"/>
        <v>1.3983857312669141E-2</v>
      </c>
      <c r="K170" s="202">
        <f t="shared" si="11"/>
        <v>1.3983857312669145E-2</v>
      </c>
      <c r="L170" s="202">
        <f t="shared" si="11"/>
        <v>1.3983857312669139E-2</v>
      </c>
      <c r="M170" s="202">
        <f t="shared" si="11"/>
        <v>1.3983857312669139E-2</v>
      </c>
      <c r="N170" s="202">
        <f t="shared" si="11"/>
        <v>1.3983857312669143E-2</v>
      </c>
      <c r="O170" s="202">
        <f t="shared" si="11"/>
        <v>1.3983857312669139E-2</v>
      </c>
      <c r="P170" s="202">
        <f t="shared" si="11"/>
        <v>1.3983857312669143E-2</v>
      </c>
      <c r="Q170" s="202">
        <f t="shared" si="11"/>
        <v>1.3983857312669146E-2</v>
      </c>
    </row>
    <row r="171" spans="1:17" x14ac:dyDescent="0.25">
      <c r="A171" s="76" t="s">
        <v>80</v>
      </c>
      <c r="B171" s="202">
        <f t="shared" ref="B171:Q171" si="12">IF(B$37=0,0,B$37/B$33)</f>
        <v>3.4173384931046342E-4</v>
      </c>
      <c r="C171" s="202">
        <f t="shared" si="12"/>
        <v>3.4173384931046342E-4</v>
      </c>
      <c r="D171" s="202">
        <f t="shared" si="12"/>
        <v>3.4173384931046347E-4</v>
      </c>
      <c r="E171" s="202">
        <f t="shared" si="12"/>
        <v>3.4173384931046336E-4</v>
      </c>
      <c r="F171" s="202">
        <f t="shared" si="12"/>
        <v>3.4173384931046347E-4</v>
      </c>
      <c r="G171" s="202">
        <f t="shared" si="12"/>
        <v>3.4173384931046342E-4</v>
      </c>
      <c r="H171" s="202">
        <f t="shared" si="12"/>
        <v>3.4173384931046342E-4</v>
      </c>
      <c r="I171" s="202">
        <f t="shared" si="12"/>
        <v>3.4173384931046347E-4</v>
      </c>
      <c r="J171" s="202">
        <f t="shared" si="12"/>
        <v>3.4173384931046336E-4</v>
      </c>
      <c r="K171" s="202">
        <f t="shared" si="12"/>
        <v>3.4173384931046342E-4</v>
      </c>
      <c r="L171" s="202">
        <f t="shared" si="12"/>
        <v>3.4173384931046336E-4</v>
      </c>
      <c r="M171" s="202">
        <f t="shared" si="12"/>
        <v>3.4173384931046331E-4</v>
      </c>
      <c r="N171" s="202">
        <f t="shared" si="12"/>
        <v>3.4173384931046331E-4</v>
      </c>
      <c r="O171" s="202">
        <f t="shared" si="12"/>
        <v>3.4173384931046331E-4</v>
      </c>
      <c r="P171" s="202">
        <f t="shared" si="12"/>
        <v>3.4173384931046336E-4</v>
      </c>
      <c r="Q171" s="202">
        <f t="shared" si="12"/>
        <v>3.4173384931046347E-4</v>
      </c>
    </row>
    <row r="172" spans="1:17" x14ac:dyDescent="0.25">
      <c r="A172" s="129" t="s">
        <v>79</v>
      </c>
      <c r="B172" s="201">
        <f t="shared" ref="B172:Q172" si="13">IF(B$38=0,0,B$38/B$33)</f>
        <v>6.8346769862092684E-4</v>
      </c>
      <c r="C172" s="201">
        <f t="shared" si="13"/>
        <v>6.8346769862092684E-4</v>
      </c>
      <c r="D172" s="201">
        <f t="shared" si="13"/>
        <v>6.8346769862092694E-4</v>
      </c>
      <c r="E172" s="201">
        <f t="shared" si="13"/>
        <v>6.8346769862092673E-4</v>
      </c>
      <c r="F172" s="201">
        <f t="shared" si="13"/>
        <v>6.8346769862092694E-4</v>
      </c>
      <c r="G172" s="201">
        <f t="shared" si="13"/>
        <v>6.8346769862092684E-4</v>
      </c>
      <c r="H172" s="201">
        <f t="shared" si="13"/>
        <v>6.8346769862092684E-4</v>
      </c>
      <c r="I172" s="201">
        <f t="shared" si="13"/>
        <v>6.8346769862092694E-4</v>
      </c>
      <c r="J172" s="201">
        <f t="shared" si="13"/>
        <v>6.8346769862092684E-4</v>
      </c>
      <c r="K172" s="201">
        <f t="shared" si="13"/>
        <v>6.8346769862092684E-4</v>
      </c>
      <c r="L172" s="201">
        <f t="shared" si="13"/>
        <v>6.8346769862092673E-4</v>
      </c>
      <c r="M172" s="201">
        <f t="shared" si="13"/>
        <v>6.8346769862092673E-4</v>
      </c>
      <c r="N172" s="201">
        <f t="shared" si="13"/>
        <v>6.8346769862092662E-4</v>
      </c>
      <c r="O172" s="201">
        <f t="shared" si="13"/>
        <v>6.8346769862092662E-4</v>
      </c>
      <c r="P172" s="201">
        <f t="shared" si="13"/>
        <v>6.8346769862092673E-4</v>
      </c>
      <c r="Q172" s="201">
        <f t="shared" si="13"/>
        <v>6.8346769862092705E-4</v>
      </c>
    </row>
    <row r="173" spans="1:17" x14ac:dyDescent="0.25">
      <c r="A173" s="127" t="s">
        <v>150</v>
      </c>
      <c r="B173" s="200">
        <f t="shared" ref="B173:Q173" si="14">IF(B$43=0,0,B$43/B$33)</f>
        <v>0.82121426568462119</v>
      </c>
      <c r="C173" s="200">
        <f t="shared" si="14"/>
        <v>0.82121426568462108</v>
      </c>
      <c r="D173" s="200">
        <f t="shared" si="14"/>
        <v>0.8212142656846213</v>
      </c>
      <c r="E173" s="200">
        <f t="shared" si="14"/>
        <v>0.82121426568462108</v>
      </c>
      <c r="F173" s="200">
        <f t="shared" si="14"/>
        <v>0.8212142656846213</v>
      </c>
      <c r="G173" s="200">
        <f t="shared" si="14"/>
        <v>0.82121426568462119</v>
      </c>
      <c r="H173" s="200">
        <f t="shared" si="14"/>
        <v>0.82121426568462108</v>
      </c>
      <c r="I173" s="200">
        <f t="shared" si="14"/>
        <v>0.8212142656846213</v>
      </c>
      <c r="J173" s="200">
        <f t="shared" si="14"/>
        <v>0.82121426568462108</v>
      </c>
      <c r="K173" s="200">
        <f t="shared" si="14"/>
        <v>0.82121426568462119</v>
      </c>
      <c r="L173" s="200">
        <f t="shared" si="14"/>
        <v>0.82121426568462108</v>
      </c>
      <c r="M173" s="200">
        <f t="shared" si="14"/>
        <v>0.82121426568462086</v>
      </c>
      <c r="N173" s="200">
        <f t="shared" si="14"/>
        <v>0.82121426568462097</v>
      </c>
      <c r="O173" s="200">
        <f t="shared" si="14"/>
        <v>0.82121426568462086</v>
      </c>
      <c r="P173" s="200">
        <f t="shared" si="14"/>
        <v>0.82121426568462108</v>
      </c>
      <c r="Q173" s="200">
        <f t="shared" si="14"/>
        <v>0.8212142656846213</v>
      </c>
    </row>
    <row r="174" spans="1:17" x14ac:dyDescent="0.25">
      <c r="A174" s="127" t="s">
        <v>148</v>
      </c>
      <c r="B174" s="200">
        <f t="shared" ref="B174:Q174" si="15">IF(B$44=0,0,B$44/B$33)</f>
        <v>0.10014808118105137</v>
      </c>
      <c r="C174" s="200">
        <f t="shared" si="15"/>
        <v>0.10014808118105135</v>
      </c>
      <c r="D174" s="200">
        <f t="shared" si="15"/>
        <v>0.10014808118105138</v>
      </c>
      <c r="E174" s="200">
        <f t="shared" si="15"/>
        <v>0.10014808118105135</v>
      </c>
      <c r="F174" s="200">
        <f t="shared" si="15"/>
        <v>0.10014808118105138</v>
      </c>
      <c r="G174" s="200">
        <f t="shared" si="15"/>
        <v>0.10014808118105135</v>
      </c>
      <c r="H174" s="200">
        <f t="shared" si="15"/>
        <v>0.10014808118105135</v>
      </c>
      <c r="I174" s="200">
        <f t="shared" si="15"/>
        <v>0.10014808118105138</v>
      </c>
      <c r="J174" s="200">
        <f t="shared" si="15"/>
        <v>0.10014808118105134</v>
      </c>
      <c r="K174" s="200">
        <f t="shared" si="15"/>
        <v>0.1001480811810514</v>
      </c>
      <c r="L174" s="200">
        <f t="shared" si="15"/>
        <v>0.10014808118105137</v>
      </c>
      <c r="M174" s="200">
        <f t="shared" si="15"/>
        <v>0.10014808118105133</v>
      </c>
      <c r="N174" s="200">
        <f t="shared" si="15"/>
        <v>0.10014808118105135</v>
      </c>
      <c r="O174" s="200">
        <f t="shared" si="15"/>
        <v>0.10014808118105134</v>
      </c>
      <c r="P174" s="200">
        <f t="shared" si="15"/>
        <v>0.10014808118105134</v>
      </c>
      <c r="Q174" s="200">
        <f t="shared" si="15"/>
        <v>0.10014808118105137</v>
      </c>
    </row>
    <row r="175" spans="1:17" x14ac:dyDescent="0.25">
      <c r="A175" s="142" t="s">
        <v>164</v>
      </c>
      <c r="B175" s="199">
        <f t="shared" ref="B175:Q175" si="16">IF(B$45=0,0,B$45/B$33)</f>
        <v>0.10014808118105137</v>
      </c>
      <c r="C175" s="199">
        <f t="shared" si="16"/>
        <v>0.10014808118105135</v>
      </c>
      <c r="D175" s="199">
        <f t="shared" si="16"/>
        <v>0.10014808118105138</v>
      </c>
      <c r="E175" s="199">
        <f t="shared" si="16"/>
        <v>0.10014808118105135</v>
      </c>
      <c r="F175" s="199">
        <f t="shared" si="16"/>
        <v>9.7060280766039092E-2</v>
      </c>
      <c r="G175" s="199">
        <f t="shared" si="16"/>
        <v>6.071792314111011E-2</v>
      </c>
      <c r="H175" s="199">
        <f t="shared" si="16"/>
        <v>8.9903886207904238E-2</v>
      </c>
      <c r="I175" s="199">
        <f t="shared" si="16"/>
        <v>7.2451574895819951E-2</v>
      </c>
      <c r="J175" s="199">
        <f t="shared" si="16"/>
        <v>8.2738003715400951E-2</v>
      </c>
      <c r="K175" s="199">
        <f t="shared" si="16"/>
        <v>8.3913785680642311E-2</v>
      </c>
      <c r="L175" s="199">
        <f t="shared" si="16"/>
        <v>6.6711966520599311E-2</v>
      </c>
      <c r="M175" s="199">
        <f t="shared" si="16"/>
        <v>9.879580039143053E-2</v>
      </c>
      <c r="N175" s="199">
        <f t="shared" si="16"/>
        <v>9.7137624387047886E-2</v>
      </c>
      <c r="O175" s="199">
        <f t="shared" si="16"/>
        <v>9.930409549600025E-2</v>
      </c>
      <c r="P175" s="199">
        <f t="shared" si="16"/>
        <v>9.8250525620613496E-2</v>
      </c>
      <c r="Q175" s="199">
        <f t="shared" si="16"/>
        <v>9.7942303609057785E-2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3.0878004150122849E-3</v>
      </c>
      <c r="G176" s="199">
        <f t="shared" si="17"/>
        <v>3.9430158039941245E-2</v>
      </c>
      <c r="H176" s="199">
        <f t="shared" si="17"/>
        <v>1.0244194973147134E-2</v>
      </c>
      <c r="I176" s="199">
        <f t="shared" si="17"/>
        <v>2.7696506285231421E-2</v>
      </c>
      <c r="J176" s="199">
        <f t="shared" si="17"/>
        <v>1.7410077465650389E-2</v>
      </c>
      <c r="K176" s="199">
        <f t="shared" si="17"/>
        <v>1.6234295500409085E-2</v>
      </c>
      <c r="L176" s="199">
        <f t="shared" si="17"/>
        <v>3.3436114660452043E-2</v>
      </c>
      <c r="M176" s="199">
        <f t="shared" si="17"/>
        <v>1.3522807896207965E-3</v>
      </c>
      <c r="N176" s="199">
        <f t="shared" si="17"/>
        <v>3.0104567940034787E-3</v>
      </c>
      <c r="O176" s="199">
        <f t="shared" si="17"/>
        <v>8.4398568505109832E-4</v>
      </c>
      <c r="P176" s="199">
        <f t="shared" si="17"/>
        <v>1.8975555604378394E-3</v>
      </c>
      <c r="Q176" s="199">
        <f t="shared" si="17"/>
        <v>2.2057775719935744E-3</v>
      </c>
    </row>
    <row r="177" spans="1:17" x14ac:dyDescent="0.25">
      <c r="A177" s="127" t="s">
        <v>147</v>
      </c>
      <c r="B177" s="200">
        <f t="shared" ref="B177:Q177" si="18">IF(B$51=0,0,B$51/B$33)</f>
        <v>6.212737418486354E-2</v>
      </c>
      <c r="C177" s="200">
        <f t="shared" si="18"/>
        <v>6.2127374184863561E-2</v>
      </c>
      <c r="D177" s="200">
        <f t="shared" si="18"/>
        <v>6.2127374184863589E-2</v>
      </c>
      <c r="E177" s="200">
        <f t="shared" si="18"/>
        <v>6.2127374184863429E-2</v>
      </c>
      <c r="F177" s="200">
        <f t="shared" si="18"/>
        <v>6.2127374184863401E-2</v>
      </c>
      <c r="G177" s="200">
        <f t="shared" si="18"/>
        <v>6.2127374184863589E-2</v>
      </c>
      <c r="H177" s="200">
        <f t="shared" si="18"/>
        <v>6.2127374184863547E-2</v>
      </c>
      <c r="I177" s="200">
        <f t="shared" si="18"/>
        <v>6.2127374184863408E-2</v>
      </c>
      <c r="J177" s="200">
        <f t="shared" si="18"/>
        <v>6.2127374184863575E-2</v>
      </c>
      <c r="K177" s="200">
        <f t="shared" si="18"/>
        <v>6.2127374184863408E-2</v>
      </c>
      <c r="L177" s="200">
        <f t="shared" si="18"/>
        <v>6.2127374184863582E-2</v>
      </c>
      <c r="M177" s="200">
        <f t="shared" si="18"/>
        <v>6.2127374184863526E-2</v>
      </c>
      <c r="N177" s="200">
        <f t="shared" si="18"/>
        <v>6.2127374184863575E-2</v>
      </c>
      <c r="O177" s="200">
        <f t="shared" si="18"/>
        <v>6.2127374184863492E-2</v>
      </c>
      <c r="P177" s="200">
        <f t="shared" si="18"/>
        <v>6.2127374184863568E-2</v>
      </c>
      <c r="Q177" s="200">
        <f t="shared" si="18"/>
        <v>6.212737418486345E-2</v>
      </c>
    </row>
    <row r="178" spans="1:17" x14ac:dyDescent="0.25">
      <c r="A178" s="142" t="s">
        <v>162</v>
      </c>
      <c r="B178" s="199">
        <f t="shared" ref="B178:Q178" si="19">IF(B$52=0,0,B$52/B$33)</f>
        <v>3.2082949830548151E-2</v>
      </c>
      <c r="C178" s="199">
        <f t="shared" si="19"/>
        <v>3.2082949830548171E-2</v>
      </c>
      <c r="D178" s="199">
        <f t="shared" si="19"/>
        <v>3.2082949830548199E-2</v>
      </c>
      <c r="E178" s="199">
        <f t="shared" si="19"/>
        <v>3.2082949830548046E-2</v>
      </c>
      <c r="F178" s="199">
        <f t="shared" si="19"/>
        <v>3.1811828046841496E-2</v>
      </c>
      <c r="G178" s="199">
        <f t="shared" si="19"/>
        <v>2.8593831830534218E-2</v>
      </c>
      <c r="H178" s="199">
        <f t="shared" si="19"/>
        <v>3.1187277852860195E-2</v>
      </c>
      <c r="I178" s="199">
        <f t="shared" si="19"/>
        <v>2.9657397301566246E-2</v>
      </c>
      <c r="J178" s="199">
        <f t="shared" si="19"/>
        <v>3.0578634093632543E-2</v>
      </c>
      <c r="K178" s="199">
        <f t="shared" si="19"/>
        <v>3.0800747674933879E-2</v>
      </c>
      <c r="L178" s="199">
        <f t="shared" si="19"/>
        <v>2.919421690344795E-2</v>
      </c>
      <c r="M178" s="199">
        <f t="shared" si="19"/>
        <v>3.1964341048691031E-2</v>
      </c>
      <c r="N178" s="199">
        <f t="shared" si="19"/>
        <v>3.1820152942188429E-2</v>
      </c>
      <c r="O178" s="199">
        <f t="shared" si="19"/>
        <v>3.2010259753302635E-2</v>
      </c>
      <c r="P178" s="199">
        <f t="shared" si="19"/>
        <v>3.1920087222476558E-2</v>
      </c>
      <c r="Q178" s="199">
        <f t="shared" si="19"/>
        <v>3.1893070039585407E-2</v>
      </c>
    </row>
    <row r="179" spans="1:17" x14ac:dyDescent="0.25">
      <c r="A179" s="142" t="s">
        <v>161</v>
      </c>
      <c r="B179" s="199">
        <f t="shared" ref="B179:Q179" si="20">IF(B$56=0,0,B$56/B$33)</f>
        <v>3.0044424354315393E-2</v>
      </c>
      <c r="C179" s="199">
        <f t="shared" si="20"/>
        <v>3.004442435431539E-2</v>
      </c>
      <c r="D179" s="199">
        <f t="shared" si="20"/>
        <v>3.0044424354315393E-2</v>
      </c>
      <c r="E179" s="199">
        <f t="shared" si="20"/>
        <v>3.0044424354315386E-2</v>
      </c>
      <c r="F179" s="199">
        <f t="shared" si="20"/>
        <v>3.0044424354315397E-2</v>
      </c>
      <c r="G179" s="199">
        <f t="shared" si="20"/>
        <v>3.004442435431539E-2</v>
      </c>
      <c r="H179" s="199">
        <f t="shared" si="20"/>
        <v>3.0044424354315386E-2</v>
      </c>
      <c r="I179" s="199">
        <f t="shared" si="20"/>
        <v>3.0044424354315393E-2</v>
      </c>
      <c r="J179" s="199">
        <f t="shared" si="20"/>
        <v>3.0044424354315386E-2</v>
      </c>
      <c r="K179" s="199">
        <f t="shared" si="20"/>
        <v>3.004442435431539E-2</v>
      </c>
      <c r="L179" s="199">
        <f t="shared" si="20"/>
        <v>3.0044424354315383E-2</v>
      </c>
      <c r="M179" s="199">
        <f t="shared" si="20"/>
        <v>3.0044424354315379E-2</v>
      </c>
      <c r="N179" s="199">
        <f t="shared" si="20"/>
        <v>3.0044424354315383E-2</v>
      </c>
      <c r="O179" s="199">
        <f t="shared" si="20"/>
        <v>3.0044424354315383E-2</v>
      </c>
      <c r="P179" s="199">
        <f t="shared" si="20"/>
        <v>3.0044424354315386E-2</v>
      </c>
      <c r="Q179" s="199">
        <f t="shared" si="20"/>
        <v>3.004442435431539E-2</v>
      </c>
    </row>
    <row r="180" spans="1:17" x14ac:dyDescent="0.25">
      <c r="A180" s="140" t="s">
        <v>160</v>
      </c>
      <c r="B180" s="198">
        <f t="shared" ref="B180:Q180" si="21">IF(B$67=0,0,B$67/B$33)</f>
        <v>0</v>
      </c>
      <c r="C180" s="198">
        <f t="shared" si="21"/>
        <v>0</v>
      </c>
      <c r="D180" s="198">
        <f t="shared" si="21"/>
        <v>0</v>
      </c>
      <c r="E180" s="198">
        <f t="shared" si="21"/>
        <v>0</v>
      </c>
      <c r="F180" s="198">
        <f t="shared" si="21"/>
        <v>2.7112178370650489E-4</v>
      </c>
      <c r="G180" s="198">
        <f t="shared" si="21"/>
        <v>3.4891180000139748E-3</v>
      </c>
      <c r="H180" s="198">
        <f t="shared" si="21"/>
        <v>8.9567197768796087E-4</v>
      </c>
      <c r="I180" s="198">
        <f t="shared" si="21"/>
        <v>2.4255525289817639E-3</v>
      </c>
      <c r="J180" s="198">
        <f t="shared" si="21"/>
        <v>1.5043157369156463E-3</v>
      </c>
      <c r="K180" s="198">
        <f t="shared" si="21"/>
        <v>1.2822021556141434E-3</v>
      </c>
      <c r="L180" s="198">
        <f t="shared" si="21"/>
        <v>2.8887329271002466E-3</v>
      </c>
      <c r="M180" s="198">
        <f t="shared" si="21"/>
        <v>1.1860878185711161E-4</v>
      </c>
      <c r="N180" s="198">
        <f t="shared" si="21"/>
        <v>2.6279688835976561E-4</v>
      </c>
      <c r="O180" s="198">
        <f t="shared" si="21"/>
        <v>7.269007724547637E-5</v>
      </c>
      <c r="P180" s="198">
        <f t="shared" si="21"/>
        <v>1.62862608071633E-4</v>
      </c>
      <c r="Q180" s="198">
        <f t="shared" si="21"/>
        <v>1.8987979096265789E-4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0.99999999999999989</v>
      </c>
      <c r="C183" s="77">
        <f t="shared" si="22"/>
        <v>0.99999999999999989</v>
      </c>
      <c r="D183" s="77">
        <f t="shared" si="22"/>
        <v>1</v>
      </c>
      <c r="E183" s="77">
        <f t="shared" si="22"/>
        <v>0.99999999999999989</v>
      </c>
      <c r="F183" s="77">
        <f t="shared" si="22"/>
        <v>1</v>
      </c>
      <c r="G183" s="77">
        <f t="shared" si="22"/>
        <v>0.99999999999999978</v>
      </c>
      <c r="H183" s="77">
        <f t="shared" si="22"/>
        <v>1</v>
      </c>
      <c r="I183" s="77">
        <f t="shared" si="22"/>
        <v>0</v>
      </c>
      <c r="J183" s="77">
        <f t="shared" si="22"/>
        <v>0</v>
      </c>
      <c r="K183" s="77">
        <f t="shared" si="22"/>
        <v>0</v>
      </c>
      <c r="L183" s="77">
        <f t="shared" si="22"/>
        <v>0</v>
      </c>
      <c r="M183" s="77">
        <f t="shared" si="22"/>
        <v>0</v>
      </c>
      <c r="N183" s="77">
        <f t="shared" si="22"/>
        <v>0</v>
      </c>
      <c r="O183" s="77">
        <f t="shared" si="22"/>
        <v>0</v>
      </c>
      <c r="P183" s="77">
        <f t="shared" si="22"/>
        <v>0</v>
      </c>
      <c r="Q183" s="77">
        <f t="shared" si="22"/>
        <v>0</v>
      </c>
    </row>
    <row r="184" spans="1:17" x14ac:dyDescent="0.25">
      <c r="A184" s="132" t="s">
        <v>83</v>
      </c>
      <c r="B184" s="203">
        <f t="shared" ref="B184:Q184" si="23">IF(B$71=0,0,B$71/B$70)</f>
        <v>1.6810807387784218E-3</v>
      </c>
      <c r="C184" s="203">
        <f t="shared" si="23"/>
        <v>1.6810807387784218E-3</v>
      </c>
      <c r="D184" s="203">
        <f t="shared" si="23"/>
        <v>1.6810807387784216E-3</v>
      </c>
      <c r="E184" s="203">
        <f t="shared" si="23"/>
        <v>1.6810807387784225E-3</v>
      </c>
      <c r="F184" s="203">
        <f t="shared" si="23"/>
        <v>1.6810807387784227E-3</v>
      </c>
      <c r="G184" s="203">
        <f t="shared" si="23"/>
        <v>1.6810807387784214E-3</v>
      </c>
      <c r="H184" s="203">
        <f t="shared" si="23"/>
        <v>1.6810807387784218E-3</v>
      </c>
      <c r="I184" s="203">
        <f t="shared" si="23"/>
        <v>0</v>
      </c>
      <c r="J184" s="203">
        <f t="shared" si="23"/>
        <v>0</v>
      </c>
      <c r="K184" s="203">
        <f t="shared" si="23"/>
        <v>0</v>
      </c>
      <c r="L184" s="203">
        <f t="shared" si="23"/>
        <v>0</v>
      </c>
      <c r="M184" s="203">
        <f t="shared" si="23"/>
        <v>0</v>
      </c>
      <c r="N184" s="203">
        <f t="shared" si="23"/>
        <v>0</v>
      </c>
      <c r="O184" s="203">
        <f t="shared" si="23"/>
        <v>0</v>
      </c>
      <c r="P184" s="203">
        <f t="shared" si="23"/>
        <v>0</v>
      </c>
      <c r="Q184" s="203">
        <f t="shared" si="23"/>
        <v>0</v>
      </c>
    </row>
    <row r="185" spans="1:17" x14ac:dyDescent="0.25">
      <c r="A185" s="76" t="s">
        <v>82</v>
      </c>
      <c r="B185" s="202">
        <f t="shared" ref="B185:Q185" si="24">IF(B$72=0,0,B$72/B$70)</f>
        <v>8.7092954737096929E-4</v>
      </c>
      <c r="C185" s="202">
        <f t="shared" si="24"/>
        <v>8.709295473709694E-4</v>
      </c>
      <c r="D185" s="202">
        <f t="shared" si="24"/>
        <v>8.7092954737096918E-4</v>
      </c>
      <c r="E185" s="202">
        <f t="shared" si="24"/>
        <v>8.7092954737096973E-4</v>
      </c>
      <c r="F185" s="202">
        <f t="shared" si="24"/>
        <v>8.7092954737096983E-4</v>
      </c>
      <c r="G185" s="202">
        <f t="shared" si="24"/>
        <v>8.7092954737096918E-4</v>
      </c>
      <c r="H185" s="202">
        <f t="shared" si="24"/>
        <v>8.7092954737096951E-4</v>
      </c>
      <c r="I185" s="202">
        <f t="shared" si="24"/>
        <v>0</v>
      </c>
      <c r="J185" s="202">
        <f t="shared" si="24"/>
        <v>0</v>
      </c>
      <c r="K185" s="202">
        <f t="shared" si="24"/>
        <v>0</v>
      </c>
      <c r="L185" s="202">
        <f t="shared" si="24"/>
        <v>0</v>
      </c>
      <c r="M185" s="202">
        <f t="shared" si="24"/>
        <v>0</v>
      </c>
      <c r="N185" s="202">
        <f t="shared" si="24"/>
        <v>0</v>
      </c>
      <c r="O185" s="202">
        <f t="shared" si="24"/>
        <v>0</v>
      </c>
      <c r="P185" s="202">
        <f t="shared" si="24"/>
        <v>0</v>
      </c>
      <c r="Q185" s="202">
        <f t="shared" si="24"/>
        <v>0</v>
      </c>
    </row>
    <row r="186" spans="1:17" x14ac:dyDescent="0.25">
      <c r="A186" s="76" t="s">
        <v>81</v>
      </c>
      <c r="B186" s="202">
        <f t="shared" ref="B186:Q186" si="25">IF(B$73=0,0,B$73/B$70)</f>
        <v>2.0550692731166557E-2</v>
      </c>
      <c r="C186" s="202">
        <f t="shared" si="25"/>
        <v>2.0550692731166553E-2</v>
      </c>
      <c r="D186" s="202">
        <f t="shared" si="25"/>
        <v>2.0550692731166553E-2</v>
      </c>
      <c r="E186" s="202">
        <f t="shared" si="25"/>
        <v>2.0550692731166564E-2</v>
      </c>
      <c r="F186" s="202">
        <f t="shared" si="25"/>
        <v>2.0550692731166567E-2</v>
      </c>
      <c r="G186" s="202">
        <f t="shared" si="25"/>
        <v>2.0550692731166553E-2</v>
      </c>
      <c r="H186" s="202">
        <f t="shared" si="25"/>
        <v>2.0550692731166557E-2</v>
      </c>
      <c r="I186" s="202">
        <f t="shared" si="25"/>
        <v>0</v>
      </c>
      <c r="J186" s="202">
        <f t="shared" si="25"/>
        <v>0</v>
      </c>
      <c r="K186" s="202">
        <f t="shared" si="25"/>
        <v>0</v>
      </c>
      <c r="L186" s="202">
        <f t="shared" si="25"/>
        <v>0</v>
      </c>
      <c r="M186" s="202">
        <f t="shared" si="25"/>
        <v>0</v>
      </c>
      <c r="N186" s="202">
        <f t="shared" si="25"/>
        <v>0</v>
      </c>
      <c r="O186" s="202">
        <f t="shared" si="25"/>
        <v>0</v>
      </c>
      <c r="P186" s="202">
        <f t="shared" si="25"/>
        <v>0</v>
      </c>
      <c r="Q186" s="202">
        <f t="shared" si="25"/>
        <v>0</v>
      </c>
    </row>
    <row r="187" spans="1:17" x14ac:dyDescent="0.25">
      <c r="A187" s="76" t="s">
        <v>80</v>
      </c>
      <c r="B187" s="202">
        <f t="shared" ref="B187:Q187" si="26">IF(B$74=0,0,B$74/B$70)</f>
        <v>5.6036024625947384E-4</v>
      </c>
      <c r="C187" s="202">
        <f t="shared" si="26"/>
        <v>5.6036024625947384E-4</v>
      </c>
      <c r="D187" s="202">
        <f t="shared" si="26"/>
        <v>5.6036024625947384E-4</v>
      </c>
      <c r="E187" s="202">
        <f t="shared" si="26"/>
        <v>5.6036024625947417E-4</v>
      </c>
      <c r="F187" s="202">
        <f t="shared" si="26"/>
        <v>5.6036024625947427E-4</v>
      </c>
      <c r="G187" s="202">
        <f t="shared" si="26"/>
        <v>5.6036024625947373E-4</v>
      </c>
      <c r="H187" s="202">
        <f t="shared" si="26"/>
        <v>5.6036024625947395E-4</v>
      </c>
      <c r="I187" s="202">
        <f t="shared" si="26"/>
        <v>0</v>
      </c>
      <c r="J187" s="202">
        <f t="shared" si="26"/>
        <v>0</v>
      </c>
      <c r="K187" s="202">
        <f t="shared" si="26"/>
        <v>0</v>
      </c>
      <c r="L187" s="202">
        <f t="shared" si="26"/>
        <v>0</v>
      </c>
      <c r="M187" s="202">
        <f t="shared" si="26"/>
        <v>0</v>
      </c>
      <c r="N187" s="202">
        <f t="shared" si="26"/>
        <v>0</v>
      </c>
      <c r="O187" s="202">
        <f t="shared" si="26"/>
        <v>0</v>
      </c>
      <c r="P187" s="202">
        <f t="shared" si="26"/>
        <v>0</v>
      </c>
      <c r="Q187" s="202">
        <f t="shared" si="26"/>
        <v>0</v>
      </c>
    </row>
    <row r="188" spans="1:17" x14ac:dyDescent="0.25">
      <c r="A188" s="129" t="s">
        <v>79</v>
      </c>
      <c r="B188" s="201">
        <f t="shared" ref="B188:Q188" si="27">IF(B$75=0,0,B$75/B$70)</f>
        <v>1.1207204925189477E-3</v>
      </c>
      <c r="C188" s="201">
        <f t="shared" si="27"/>
        <v>1.1207204925189481E-3</v>
      </c>
      <c r="D188" s="201">
        <f t="shared" si="27"/>
        <v>1.1207204925189479E-3</v>
      </c>
      <c r="E188" s="201">
        <f t="shared" si="27"/>
        <v>1.1207204925189485E-3</v>
      </c>
      <c r="F188" s="201">
        <f t="shared" si="27"/>
        <v>1.1207204925189485E-3</v>
      </c>
      <c r="G188" s="201">
        <f t="shared" si="27"/>
        <v>1.1207204925189475E-3</v>
      </c>
      <c r="H188" s="201">
        <f t="shared" si="27"/>
        <v>1.1207204925189479E-3</v>
      </c>
      <c r="I188" s="201">
        <f t="shared" si="27"/>
        <v>0</v>
      </c>
      <c r="J188" s="201">
        <f t="shared" si="27"/>
        <v>0</v>
      </c>
      <c r="K188" s="201">
        <f t="shared" si="27"/>
        <v>0</v>
      </c>
      <c r="L188" s="201">
        <f t="shared" si="27"/>
        <v>0</v>
      </c>
      <c r="M188" s="201">
        <f t="shared" si="27"/>
        <v>0</v>
      </c>
      <c r="N188" s="201">
        <f t="shared" si="27"/>
        <v>0</v>
      </c>
      <c r="O188" s="201">
        <f t="shared" si="27"/>
        <v>0</v>
      </c>
      <c r="P188" s="201">
        <f t="shared" si="27"/>
        <v>0</v>
      </c>
      <c r="Q188" s="201">
        <f t="shared" si="27"/>
        <v>0</v>
      </c>
    </row>
    <row r="189" spans="1:17" x14ac:dyDescent="0.25">
      <c r="A189" s="127" t="s">
        <v>149</v>
      </c>
      <c r="B189" s="200">
        <f t="shared" ref="B189:Q189" si="28">IF(B$80=0,0,B$80/B$70)</f>
        <v>0.28014760664240868</v>
      </c>
      <c r="C189" s="200">
        <f t="shared" si="28"/>
        <v>0.28014760664240868</v>
      </c>
      <c r="D189" s="200">
        <f t="shared" si="28"/>
        <v>0.28014760664240868</v>
      </c>
      <c r="E189" s="200">
        <f t="shared" si="28"/>
        <v>0.28014760664240879</v>
      </c>
      <c r="F189" s="200">
        <f t="shared" si="28"/>
        <v>0.2801476066424089</v>
      </c>
      <c r="G189" s="200">
        <f t="shared" si="28"/>
        <v>0.28014760664240868</v>
      </c>
      <c r="H189" s="200">
        <f t="shared" si="28"/>
        <v>0.28014760664240879</v>
      </c>
      <c r="I189" s="200">
        <f t="shared" si="28"/>
        <v>0</v>
      </c>
      <c r="J189" s="200">
        <f t="shared" si="28"/>
        <v>0</v>
      </c>
      <c r="K189" s="200">
        <f t="shared" si="28"/>
        <v>0</v>
      </c>
      <c r="L189" s="200">
        <f t="shared" si="28"/>
        <v>0</v>
      </c>
      <c r="M189" s="200">
        <f t="shared" si="28"/>
        <v>0</v>
      </c>
      <c r="N189" s="200">
        <f t="shared" si="28"/>
        <v>0</v>
      </c>
      <c r="O189" s="200">
        <f t="shared" si="28"/>
        <v>0</v>
      </c>
      <c r="P189" s="200">
        <f t="shared" si="28"/>
        <v>0</v>
      </c>
      <c r="Q189" s="200">
        <f t="shared" si="28"/>
        <v>0</v>
      </c>
    </row>
    <row r="190" spans="1:17" x14ac:dyDescent="0.25">
      <c r="A190" s="142" t="s">
        <v>166</v>
      </c>
      <c r="B190" s="199">
        <f t="shared" ref="B190:Q190" si="29">IF(B$81=0,0,B$81/B$70)</f>
        <v>0.28014760664240868</v>
      </c>
      <c r="C190" s="199">
        <f t="shared" si="29"/>
        <v>0.28014760664240868</v>
      </c>
      <c r="D190" s="199">
        <f t="shared" si="29"/>
        <v>0.28014760664240868</v>
      </c>
      <c r="E190" s="199">
        <f t="shared" si="29"/>
        <v>0.28014760664240879</v>
      </c>
      <c r="F190" s="199">
        <f t="shared" si="29"/>
        <v>0.14604367188406603</v>
      </c>
      <c r="G190" s="199">
        <f t="shared" si="29"/>
        <v>0.14486138567180518</v>
      </c>
      <c r="H190" s="199">
        <f t="shared" si="29"/>
        <v>0.14688943083229875</v>
      </c>
      <c r="I190" s="199">
        <f t="shared" si="29"/>
        <v>0</v>
      </c>
      <c r="J190" s="199">
        <f t="shared" si="29"/>
        <v>0</v>
      </c>
      <c r="K190" s="199">
        <f t="shared" si="29"/>
        <v>0</v>
      </c>
      <c r="L190" s="199">
        <f t="shared" si="29"/>
        <v>0</v>
      </c>
      <c r="M190" s="199">
        <f t="shared" si="29"/>
        <v>0</v>
      </c>
      <c r="N190" s="199">
        <f t="shared" si="29"/>
        <v>0</v>
      </c>
      <c r="O190" s="199">
        <f t="shared" si="29"/>
        <v>0</v>
      </c>
      <c r="P190" s="199">
        <f t="shared" si="29"/>
        <v>0</v>
      </c>
      <c r="Q190" s="199">
        <f t="shared" si="29"/>
        <v>0</v>
      </c>
    </row>
    <row r="191" spans="1:17" x14ac:dyDescent="0.25">
      <c r="A191" s="142" t="s">
        <v>165</v>
      </c>
      <c r="B191" s="199">
        <f t="shared" ref="B191:Q191" si="30">IF(B$86=0,0,B$86/B$70)</f>
        <v>0</v>
      </c>
      <c r="C191" s="199">
        <f t="shared" si="30"/>
        <v>0</v>
      </c>
      <c r="D191" s="199">
        <f t="shared" si="30"/>
        <v>0</v>
      </c>
      <c r="E191" s="199">
        <f t="shared" si="30"/>
        <v>0</v>
      </c>
      <c r="F191" s="199">
        <f t="shared" si="30"/>
        <v>0.13410393475834287</v>
      </c>
      <c r="G191" s="199">
        <f t="shared" si="30"/>
        <v>0.13528622097060353</v>
      </c>
      <c r="H191" s="199">
        <f t="shared" si="30"/>
        <v>0.13325817581010999</v>
      </c>
      <c r="I191" s="199">
        <f t="shared" si="30"/>
        <v>0</v>
      </c>
      <c r="J191" s="199">
        <f t="shared" si="30"/>
        <v>0</v>
      </c>
      <c r="K191" s="199">
        <f t="shared" si="30"/>
        <v>0</v>
      </c>
      <c r="L191" s="199">
        <f t="shared" si="30"/>
        <v>0</v>
      </c>
      <c r="M191" s="199">
        <f t="shared" si="30"/>
        <v>0</v>
      </c>
      <c r="N191" s="199">
        <f t="shared" si="30"/>
        <v>0</v>
      </c>
      <c r="O191" s="199">
        <f t="shared" si="30"/>
        <v>0</v>
      </c>
      <c r="P191" s="199">
        <f t="shared" si="30"/>
        <v>0</v>
      </c>
      <c r="Q191" s="199">
        <f t="shared" si="30"/>
        <v>0</v>
      </c>
    </row>
    <row r="192" spans="1:17" x14ac:dyDescent="0.25">
      <c r="A192" s="127" t="s">
        <v>148</v>
      </c>
      <c r="B192" s="200">
        <f t="shared" ref="B192:Q192" si="31">IF(B$87=0,0,B$87/B$70)</f>
        <v>0.46390845378556389</v>
      </c>
      <c r="C192" s="200">
        <f t="shared" si="31"/>
        <v>0.46390845378556389</v>
      </c>
      <c r="D192" s="200">
        <f t="shared" si="31"/>
        <v>0.46390845378556383</v>
      </c>
      <c r="E192" s="200">
        <f t="shared" si="31"/>
        <v>0.46390845378556406</v>
      </c>
      <c r="F192" s="200">
        <f t="shared" si="31"/>
        <v>0.46390845378556417</v>
      </c>
      <c r="G192" s="200">
        <f t="shared" si="31"/>
        <v>0.46390845378556372</v>
      </c>
      <c r="H192" s="200">
        <f t="shared" si="31"/>
        <v>0.46390845378556389</v>
      </c>
      <c r="I192" s="200">
        <f t="shared" si="31"/>
        <v>0</v>
      </c>
      <c r="J192" s="200">
        <f t="shared" si="31"/>
        <v>0</v>
      </c>
      <c r="K192" s="200">
        <f t="shared" si="31"/>
        <v>0</v>
      </c>
      <c r="L192" s="200">
        <f t="shared" si="31"/>
        <v>0</v>
      </c>
      <c r="M192" s="200">
        <f t="shared" si="31"/>
        <v>0</v>
      </c>
      <c r="N192" s="200">
        <f t="shared" si="31"/>
        <v>0</v>
      </c>
      <c r="O192" s="200">
        <f t="shared" si="31"/>
        <v>0</v>
      </c>
      <c r="P192" s="200">
        <f t="shared" si="31"/>
        <v>0</v>
      </c>
      <c r="Q192" s="200">
        <f t="shared" si="31"/>
        <v>0</v>
      </c>
    </row>
    <row r="193" spans="1:17" x14ac:dyDescent="0.25">
      <c r="A193" s="142" t="s">
        <v>164</v>
      </c>
      <c r="B193" s="199">
        <f t="shared" ref="B193:Q193" si="32">IF(B$88=0,0,B$88/B$70)</f>
        <v>0.46390845378556389</v>
      </c>
      <c r="C193" s="199">
        <f t="shared" si="32"/>
        <v>0.46390845378556389</v>
      </c>
      <c r="D193" s="199">
        <f t="shared" si="32"/>
        <v>0.46390845378556383</v>
      </c>
      <c r="E193" s="199">
        <f t="shared" si="32"/>
        <v>0.46390845378556406</v>
      </c>
      <c r="F193" s="199">
        <f t="shared" si="32"/>
        <v>0.44960506724801158</v>
      </c>
      <c r="G193" s="199">
        <f t="shared" si="32"/>
        <v>0.28125908663732407</v>
      </c>
      <c r="H193" s="199">
        <f t="shared" si="32"/>
        <v>0.4164550368630866</v>
      </c>
      <c r="I193" s="199">
        <f t="shared" si="32"/>
        <v>0</v>
      </c>
      <c r="J193" s="199">
        <f t="shared" si="32"/>
        <v>0</v>
      </c>
      <c r="K193" s="199">
        <f t="shared" si="32"/>
        <v>0</v>
      </c>
      <c r="L193" s="199">
        <f t="shared" si="32"/>
        <v>0</v>
      </c>
      <c r="M193" s="199">
        <f t="shared" si="32"/>
        <v>0</v>
      </c>
      <c r="N193" s="199">
        <f t="shared" si="32"/>
        <v>0</v>
      </c>
      <c r="O193" s="199">
        <f t="shared" si="32"/>
        <v>0</v>
      </c>
      <c r="P193" s="199">
        <f t="shared" si="32"/>
        <v>0</v>
      </c>
      <c r="Q193" s="199">
        <f t="shared" si="32"/>
        <v>0</v>
      </c>
    </row>
    <row r="194" spans="1:17" x14ac:dyDescent="0.25">
      <c r="A194" s="142" t="s">
        <v>163</v>
      </c>
      <c r="B194" s="199">
        <f t="shared" ref="B194:Q194" si="33">IF(B$93=0,0,B$93/B$70)</f>
        <v>0</v>
      </c>
      <c r="C194" s="199">
        <f t="shared" si="33"/>
        <v>0</v>
      </c>
      <c r="D194" s="199">
        <f t="shared" si="33"/>
        <v>0</v>
      </c>
      <c r="E194" s="199">
        <f t="shared" si="33"/>
        <v>0</v>
      </c>
      <c r="F194" s="199">
        <f t="shared" si="33"/>
        <v>1.4303386537552573E-2</v>
      </c>
      <c r="G194" s="199">
        <f t="shared" si="33"/>
        <v>0.18264936714823968</v>
      </c>
      <c r="H194" s="199">
        <f t="shared" si="33"/>
        <v>4.7453416922477294E-2</v>
      </c>
      <c r="I194" s="199">
        <f t="shared" si="33"/>
        <v>0</v>
      </c>
      <c r="J194" s="199">
        <f t="shared" si="33"/>
        <v>0</v>
      </c>
      <c r="K194" s="199">
        <f t="shared" si="33"/>
        <v>0</v>
      </c>
      <c r="L194" s="199">
        <f t="shared" si="33"/>
        <v>0</v>
      </c>
      <c r="M194" s="199">
        <f t="shared" si="33"/>
        <v>0</v>
      </c>
      <c r="N194" s="199">
        <f t="shared" si="33"/>
        <v>0</v>
      </c>
      <c r="O194" s="199">
        <f t="shared" si="33"/>
        <v>0</v>
      </c>
      <c r="P194" s="199">
        <f t="shared" si="33"/>
        <v>0</v>
      </c>
      <c r="Q194" s="199">
        <f t="shared" si="33"/>
        <v>0</v>
      </c>
    </row>
    <row r="195" spans="1:17" x14ac:dyDescent="0.25">
      <c r="A195" s="127" t="s">
        <v>147</v>
      </c>
      <c r="B195" s="200">
        <f t="shared" ref="B195:Q195" si="34">IF(B$94=0,0,B$94/B$70)</f>
        <v>0.23116015581593294</v>
      </c>
      <c r="C195" s="200">
        <f t="shared" si="34"/>
        <v>0.23116015581593302</v>
      </c>
      <c r="D195" s="200">
        <f t="shared" si="34"/>
        <v>0.23116015581593308</v>
      </c>
      <c r="E195" s="200">
        <f t="shared" si="34"/>
        <v>0.23116015581593272</v>
      </c>
      <c r="F195" s="200">
        <f t="shared" si="34"/>
        <v>0.23116015581593266</v>
      </c>
      <c r="G195" s="200">
        <f t="shared" si="34"/>
        <v>0.23116015581593308</v>
      </c>
      <c r="H195" s="200">
        <f t="shared" si="34"/>
        <v>0.23116015581593299</v>
      </c>
      <c r="I195" s="200">
        <f t="shared" si="34"/>
        <v>0</v>
      </c>
      <c r="J195" s="200">
        <f t="shared" si="34"/>
        <v>0</v>
      </c>
      <c r="K195" s="200">
        <f t="shared" si="34"/>
        <v>0</v>
      </c>
      <c r="L195" s="200">
        <f t="shared" si="34"/>
        <v>0</v>
      </c>
      <c r="M195" s="200">
        <f t="shared" si="34"/>
        <v>0</v>
      </c>
      <c r="N195" s="200">
        <f t="shared" si="34"/>
        <v>0</v>
      </c>
      <c r="O195" s="200">
        <f t="shared" si="34"/>
        <v>0</v>
      </c>
      <c r="P195" s="200">
        <f t="shared" si="34"/>
        <v>0</v>
      </c>
      <c r="Q195" s="200">
        <f t="shared" si="34"/>
        <v>0</v>
      </c>
    </row>
    <row r="196" spans="1:17" x14ac:dyDescent="0.25">
      <c r="A196" s="142" t="s">
        <v>162</v>
      </c>
      <c r="B196" s="199">
        <f t="shared" ref="B196:Q196" si="35">IF(B$95=0,0,B$95/B$70)</f>
        <v>9.7014963177117858E-2</v>
      </c>
      <c r="C196" s="199">
        <f t="shared" si="35"/>
        <v>9.7014963177117913E-2</v>
      </c>
      <c r="D196" s="199">
        <f t="shared" si="35"/>
        <v>9.7014963177117983E-2</v>
      </c>
      <c r="E196" s="199">
        <f t="shared" si="35"/>
        <v>9.7014963177117566E-2</v>
      </c>
      <c r="F196" s="199">
        <f t="shared" si="35"/>
        <v>9.619512366729295E-2</v>
      </c>
      <c r="G196" s="199">
        <f t="shared" si="35"/>
        <v>8.6464291992585221E-2</v>
      </c>
      <c r="H196" s="199">
        <f t="shared" si="35"/>
        <v>9.4306559355364666E-2</v>
      </c>
      <c r="I196" s="199">
        <f t="shared" si="35"/>
        <v>0</v>
      </c>
      <c r="J196" s="199">
        <f t="shared" si="35"/>
        <v>0</v>
      </c>
      <c r="K196" s="199">
        <f t="shared" si="35"/>
        <v>0</v>
      </c>
      <c r="L196" s="199">
        <f t="shared" si="35"/>
        <v>0</v>
      </c>
      <c r="M196" s="199">
        <f t="shared" si="35"/>
        <v>0</v>
      </c>
      <c r="N196" s="199">
        <f t="shared" si="35"/>
        <v>0</v>
      </c>
      <c r="O196" s="199">
        <f t="shared" si="35"/>
        <v>0</v>
      </c>
      <c r="P196" s="199">
        <f t="shared" si="35"/>
        <v>0</v>
      </c>
      <c r="Q196" s="199">
        <f t="shared" si="35"/>
        <v>0</v>
      </c>
    </row>
    <row r="197" spans="1:17" x14ac:dyDescent="0.25">
      <c r="A197" s="142" t="s">
        <v>161</v>
      </c>
      <c r="B197" s="199">
        <f t="shared" ref="B197:Q197" si="36">IF(B$99=0,0,B$99/B$70)</f>
        <v>0.13414519263881508</v>
      </c>
      <c r="C197" s="199">
        <f t="shared" si="36"/>
        <v>0.13414519263881511</v>
      </c>
      <c r="D197" s="199">
        <f t="shared" si="36"/>
        <v>0.13414519263881511</v>
      </c>
      <c r="E197" s="199">
        <f t="shared" si="36"/>
        <v>0.13414519263881516</v>
      </c>
      <c r="F197" s="199">
        <f t="shared" si="36"/>
        <v>0.13414519263881519</v>
      </c>
      <c r="G197" s="199">
        <f t="shared" si="36"/>
        <v>0.13414519263881508</v>
      </c>
      <c r="H197" s="199">
        <f t="shared" si="36"/>
        <v>0.13414519263881511</v>
      </c>
      <c r="I197" s="199">
        <f t="shared" si="36"/>
        <v>0</v>
      </c>
      <c r="J197" s="199">
        <f t="shared" si="36"/>
        <v>0</v>
      </c>
      <c r="K197" s="199">
        <f t="shared" si="36"/>
        <v>0</v>
      </c>
      <c r="L197" s="199">
        <f t="shared" si="36"/>
        <v>0</v>
      </c>
      <c r="M197" s="199">
        <f t="shared" si="36"/>
        <v>0</v>
      </c>
      <c r="N197" s="199">
        <f t="shared" si="36"/>
        <v>0</v>
      </c>
      <c r="O197" s="199">
        <f t="shared" si="36"/>
        <v>0</v>
      </c>
      <c r="P197" s="199">
        <f t="shared" si="36"/>
        <v>0</v>
      </c>
      <c r="Q197" s="199">
        <f t="shared" si="36"/>
        <v>0</v>
      </c>
    </row>
    <row r="198" spans="1:17" x14ac:dyDescent="0.25">
      <c r="A198" s="140" t="s">
        <v>160</v>
      </c>
      <c r="B198" s="198">
        <f t="shared" ref="B198:Q198" si="37">IF(B$110=0,0,B$110/B$70)</f>
        <v>0</v>
      </c>
      <c r="C198" s="198">
        <f t="shared" si="37"/>
        <v>0</v>
      </c>
      <c r="D198" s="198">
        <f t="shared" si="37"/>
        <v>0</v>
      </c>
      <c r="E198" s="198">
        <f t="shared" si="37"/>
        <v>0</v>
      </c>
      <c r="F198" s="198">
        <f t="shared" si="37"/>
        <v>8.198395098245149E-4</v>
      </c>
      <c r="G198" s="198">
        <f t="shared" si="37"/>
        <v>1.055067118453277E-2</v>
      </c>
      <c r="H198" s="198">
        <f t="shared" si="37"/>
        <v>2.7084038217532339E-3</v>
      </c>
      <c r="I198" s="198">
        <f t="shared" si="37"/>
        <v>0</v>
      </c>
      <c r="J198" s="198">
        <f t="shared" si="37"/>
        <v>0</v>
      </c>
      <c r="K198" s="198">
        <f t="shared" si="37"/>
        <v>0</v>
      </c>
      <c r="L198" s="198">
        <f t="shared" si="37"/>
        <v>0</v>
      </c>
      <c r="M198" s="198">
        <f t="shared" si="37"/>
        <v>0</v>
      </c>
      <c r="N198" s="198">
        <f t="shared" si="37"/>
        <v>0</v>
      </c>
      <c r="O198" s="198">
        <f t="shared" si="37"/>
        <v>0</v>
      </c>
      <c r="P198" s="198">
        <f t="shared" si="37"/>
        <v>0</v>
      </c>
      <c r="Q198" s="198">
        <f t="shared" si="37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0.99999999999999989</v>
      </c>
      <c r="C200" s="77">
        <f t="shared" si="38"/>
        <v>1.0000000000000002</v>
      </c>
      <c r="D200" s="77">
        <f t="shared" si="38"/>
        <v>0.99999999999999978</v>
      </c>
      <c r="E200" s="77">
        <f t="shared" si="38"/>
        <v>1</v>
      </c>
      <c r="F200" s="77">
        <f t="shared" si="38"/>
        <v>1</v>
      </c>
      <c r="G200" s="77">
        <f t="shared" si="38"/>
        <v>1</v>
      </c>
      <c r="H200" s="77">
        <f t="shared" si="38"/>
        <v>0.99999999999999989</v>
      </c>
      <c r="I200" s="77">
        <f t="shared" si="38"/>
        <v>1</v>
      </c>
      <c r="J200" s="77">
        <f t="shared" si="38"/>
        <v>1</v>
      </c>
      <c r="K200" s="77">
        <f t="shared" si="38"/>
        <v>0.99999999999999989</v>
      </c>
      <c r="L200" s="77">
        <f t="shared" si="38"/>
        <v>0.99999999999999989</v>
      </c>
      <c r="M200" s="77">
        <f t="shared" si="38"/>
        <v>1.0000000000000002</v>
      </c>
      <c r="N200" s="77">
        <f t="shared" si="38"/>
        <v>1</v>
      </c>
      <c r="O200" s="77">
        <f t="shared" si="38"/>
        <v>1.0000000000000002</v>
      </c>
      <c r="P200" s="77">
        <f t="shared" si="38"/>
        <v>0.99999999999999989</v>
      </c>
      <c r="Q200" s="77">
        <f t="shared" si="38"/>
        <v>0.99999999999999978</v>
      </c>
    </row>
    <row r="201" spans="1:17" x14ac:dyDescent="0.25">
      <c r="A201" s="132" t="s">
        <v>83</v>
      </c>
      <c r="B201" s="203">
        <f t="shared" ref="B201:Q201" si="39">IF(B$113=0,0,B$113/B$112)</f>
        <v>1.355837798862477E-3</v>
      </c>
      <c r="C201" s="203">
        <f t="shared" si="39"/>
        <v>1.3558377988624772E-3</v>
      </c>
      <c r="D201" s="203">
        <f t="shared" si="39"/>
        <v>1.3558377988624767E-3</v>
      </c>
      <c r="E201" s="203">
        <f t="shared" si="39"/>
        <v>1.3558377988624774E-3</v>
      </c>
      <c r="F201" s="203">
        <f t="shared" si="39"/>
        <v>1.3558377988624772E-3</v>
      </c>
      <c r="G201" s="203">
        <f t="shared" si="39"/>
        <v>1.3558377988624772E-3</v>
      </c>
      <c r="H201" s="203">
        <f t="shared" si="39"/>
        <v>1.355837798862477E-3</v>
      </c>
      <c r="I201" s="203">
        <f t="shared" si="39"/>
        <v>1.3558377988624774E-3</v>
      </c>
      <c r="J201" s="203">
        <f t="shared" si="39"/>
        <v>1.3558377988624772E-3</v>
      </c>
      <c r="K201" s="203">
        <f t="shared" si="39"/>
        <v>1.355837798862477E-3</v>
      </c>
      <c r="L201" s="203">
        <f t="shared" si="39"/>
        <v>1.355837798862477E-3</v>
      </c>
      <c r="M201" s="203">
        <f t="shared" si="39"/>
        <v>1.3558377988624772E-3</v>
      </c>
      <c r="N201" s="203">
        <f t="shared" si="39"/>
        <v>1.355837798862477E-3</v>
      </c>
      <c r="O201" s="203">
        <f t="shared" si="39"/>
        <v>1.3558377988624772E-3</v>
      </c>
      <c r="P201" s="203">
        <f t="shared" si="39"/>
        <v>1.355837798862477E-3</v>
      </c>
      <c r="Q201" s="203">
        <f t="shared" si="39"/>
        <v>1.355837798862477E-3</v>
      </c>
    </row>
    <row r="202" spans="1:17" x14ac:dyDescent="0.25">
      <c r="A202" s="76" t="s">
        <v>82</v>
      </c>
      <c r="B202" s="202">
        <f t="shared" ref="B202:Q202" si="40">IF(B$114=0,0,B$114/B$112)</f>
        <v>6.7584372612225073E-4</v>
      </c>
      <c r="C202" s="202">
        <f t="shared" si="40"/>
        <v>6.7584372612225084E-4</v>
      </c>
      <c r="D202" s="202">
        <f t="shared" si="40"/>
        <v>6.7584372612225063E-4</v>
      </c>
      <c r="E202" s="202">
        <f t="shared" si="40"/>
        <v>6.7584372612225095E-4</v>
      </c>
      <c r="F202" s="202">
        <f t="shared" si="40"/>
        <v>6.7584372612225084E-4</v>
      </c>
      <c r="G202" s="202">
        <f t="shared" si="40"/>
        <v>6.7584372612225084E-4</v>
      </c>
      <c r="H202" s="202">
        <f t="shared" si="40"/>
        <v>6.7584372612225073E-4</v>
      </c>
      <c r="I202" s="202">
        <f t="shared" si="40"/>
        <v>6.7584372612225095E-4</v>
      </c>
      <c r="J202" s="202">
        <f t="shared" si="40"/>
        <v>6.7584372612225084E-4</v>
      </c>
      <c r="K202" s="202">
        <f t="shared" si="40"/>
        <v>6.7584372612225073E-4</v>
      </c>
      <c r="L202" s="202">
        <f t="shared" si="40"/>
        <v>6.7584372612225073E-4</v>
      </c>
      <c r="M202" s="202">
        <f t="shared" si="40"/>
        <v>6.7584372612225084E-4</v>
      </c>
      <c r="N202" s="202">
        <f t="shared" si="40"/>
        <v>6.7584372612225073E-4</v>
      </c>
      <c r="O202" s="202">
        <f t="shared" si="40"/>
        <v>6.7584372612225084E-4</v>
      </c>
      <c r="P202" s="202">
        <f t="shared" si="40"/>
        <v>6.7584372612225073E-4</v>
      </c>
      <c r="Q202" s="202">
        <f t="shared" si="40"/>
        <v>6.7584372612225073E-4</v>
      </c>
    </row>
    <row r="203" spans="1:17" x14ac:dyDescent="0.25">
      <c r="A203" s="76" t="s">
        <v>81</v>
      </c>
      <c r="B203" s="202">
        <f t="shared" ref="B203:Q203" si="41">IF(B$115=0,0,B$115/B$112)</f>
        <v>1.7226677928472652E-2</v>
      </c>
      <c r="C203" s="202">
        <f t="shared" si="41"/>
        <v>1.7226677928472656E-2</v>
      </c>
      <c r="D203" s="202">
        <f t="shared" si="41"/>
        <v>1.7226677928472649E-2</v>
      </c>
      <c r="E203" s="202">
        <f t="shared" si="41"/>
        <v>1.7226677928472656E-2</v>
      </c>
      <c r="F203" s="202">
        <f t="shared" si="41"/>
        <v>1.7226677928472656E-2</v>
      </c>
      <c r="G203" s="202">
        <f t="shared" si="41"/>
        <v>1.7226677928472656E-2</v>
      </c>
      <c r="H203" s="202">
        <f t="shared" si="41"/>
        <v>1.7226677928472656E-2</v>
      </c>
      <c r="I203" s="202">
        <f t="shared" si="41"/>
        <v>1.7226677928472656E-2</v>
      </c>
      <c r="J203" s="202">
        <f t="shared" si="41"/>
        <v>1.7226677928472656E-2</v>
      </c>
      <c r="K203" s="202">
        <f t="shared" si="41"/>
        <v>1.7226677928472652E-2</v>
      </c>
      <c r="L203" s="202">
        <f t="shared" si="41"/>
        <v>1.7226677928472652E-2</v>
      </c>
      <c r="M203" s="202">
        <f t="shared" si="41"/>
        <v>1.7226677928472656E-2</v>
      </c>
      <c r="N203" s="202">
        <f t="shared" si="41"/>
        <v>1.7226677928472652E-2</v>
      </c>
      <c r="O203" s="202">
        <f t="shared" si="41"/>
        <v>1.7226677928472656E-2</v>
      </c>
      <c r="P203" s="202">
        <f t="shared" si="41"/>
        <v>1.7226677928472652E-2</v>
      </c>
      <c r="Q203" s="202">
        <f t="shared" si="41"/>
        <v>1.7226677928472652E-2</v>
      </c>
    </row>
    <row r="204" spans="1:17" x14ac:dyDescent="0.25">
      <c r="A204" s="76" t="s">
        <v>80</v>
      </c>
      <c r="B204" s="202">
        <f t="shared" ref="B204:Q204" si="42">IF(B$116=0,0,B$116/B$112)</f>
        <v>4.5194593295415884E-4</v>
      </c>
      <c r="C204" s="202">
        <f t="shared" si="42"/>
        <v>4.5194593295415901E-4</v>
      </c>
      <c r="D204" s="202">
        <f t="shared" si="42"/>
        <v>4.5194593295415884E-4</v>
      </c>
      <c r="E204" s="202">
        <f t="shared" si="42"/>
        <v>4.5194593295415906E-4</v>
      </c>
      <c r="F204" s="202">
        <f t="shared" si="42"/>
        <v>4.5194593295415901E-4</v>
      </c>
      <c r="G204" s="202">
        <f t="shared" si="42"/>
        <v>4.5194593295415895E-4</v>
      </c>
      <c r="H204" s="202">
        <f t="shared" si="42"/>
        <v>4.519459329541589E-4</v>
      </c>
      <c r="I204" s="202">
        <f t="shared" si="42"/>
        <v>4.5194593295415906E-4</v>
      </c>
      <c r="J204" s="202">
        <f t="shared" si="42"/>
        <v>4.5194593295415901E-4</v>
      </c>
      <c r="K204" s="202">
        <f t="shared" si="42"/>
        <v>4.519459329541589E-4</v>
      </c>
      <c r="L204" s="202">
        <f t="shared" si="42"/>
        <v>4.519459329541589E-4</v>
      </c>
      <c r="M204" s="202">
        <f t="shared" si="42"/>
        <v>4.5194593295415901E-4</v>
      </c>
      <c r="N204" s="202">
        <f t="shared" si="42"/>
        <v>4.519459329541589E-4</v>
      </c>
      <c r="O204" s="202">
        <f t="shared" si="42"/>
        <v>4.5194593295415895E-4</v>
      </c>
      <c r="P204" s="202">
        <f t="shared" si="42"/>
        <v>4.519459329541589E-4</v>
      </c>
      <c r="Q204" s="202">
        <f t="shared" si="42"/>
        <v>4.5194593295415895E-4</v>
      </c>
    </row>
    <row r="205" spans="1:17" x14ac:dyDescent="0.25">
      <c r="A205" s="129" t="s">
        <v>79</v>
      </c>
      <c r="B205" s="201">
        <f t="shared" ref="B205:Q205" si="43">IF(B$117=0,0,B$117/B$112)</f>
        <v>9.0389186590831769E-4</v>
      </c>
      <c r="C205" s="201">
        <f t="shared" si="43"/>
        <v>9.0389186590831823E-4</v>
      </c>
      <c r="D205" s="201">
        <f t="shared" si="43"/>
        <v>9.0389186590831769E-4</v>
      </c>
      <c r="E205" s="201">
        <f t="shared" si="43"/>
        <v>9.0389186590831812E-4</v>
      </c>
      <c r="F205" s="201">
        <f t="shared" si="43"/>
        <v>9.0389186590831801E-4</v>
      </c>
      <c r="G205" s="201">
        <f t="shared" si="43"/>
        <v>9.038918659083179E-4</v>
      </c>
      <c r="H205" s="201">
        <f t="shared" si="43"/>
        <v>9.0389186590831801E-4</v>
      </c>
      <c r="I205" s="201">
        <f t="shared" si="43"/>
        <v>9.0389186590831812E-4</v>
      </c>
      <c r="J205" s="201">
        <f t="shared" si="43"/>
        <v>9.0389186590831812E-4</v>
      </c>
      <c r="K205" s="201">
        <f t="shared" si="43"/>
        <v>9.038918659083178E-4</v>
      </c>
      <c r="L205" s="201">
        <f t="shared" si="43"/>
        <v>9.038918659083178E-4</v>
      </c>
      <c r="M205" s="201">
        <f t="shared" si="43"/>
        <v>9.0389186590831801E-4</v>
      </c>
      <c r="N205" s="201">
        <f t="shared" si="43"/>
        <v>9.038918659083179E-4</v>
      </c>
      <c r="O205" s="201">
        <f t="shared" si="43"/>
        <v>9.038918659083179E-4</v>
      </c>
      <c r="P205" s="201">
        <f t="shared" si="43"/>
        <v>9.038918659083178E-4</v>
      </c>
      <c r="Q205" s="201">
        <f t="shared" si="43"/>
        <v>9.038918659083179E-4</v>
      </c>
    </row>
    <row r="206" spans="1:17" x14ac:dyDescent="0.25">
      <c r="A206" s="127" t="s">
        <v>146</v>
      </c>
      <c r="B206" s="200">
        <f t="shared" ref="B206:Q206" si="44">IF(B$122=0,0,B$122/B$112)</f>
        <v>0.61242116064551178</v>
      </c>
      <c r="C206" s="200">
        <f t="shared" si="44"/>
        <v>0.61242116064551189</v>
      </c>
      <c r="D206" s="200">
        <f t="shared" si="44"/>
        <v>0.61242116064551166</v>
      </c>
      <c r="E206" s="200">
        <f t="shared" si="44"/>
        <v>0.612421160645512</v>
      </c>
      <c r="F206" s="200">
        <f t="shared" si="44"/>
        <v>0.61242116064551189</v>
      </c>
      <c r="G206" s="200">
        <f t="shared" si="44"/>
        <v>0.61242116064551189</v>
      </c>
      <c r="H206" s="200">
        <f t="shared" si="44"/>
        <v>0.61242116064551178</v>
      </c>
      <c r="I206" s="200">
        <f t="shared" si="44"/>
        <v>0.612421160645512</v>
      </c>
      <c r="J206" s="200">
        <f t="shared" si="44"/>
        <v>0.61242116064551189</v>
      </c>
      <c r="K206" s="200">
        <f t="shared" si="44"/>
        <v>0.61242116064551189</v>
      </c>
      <c r="L206" s="200">
        <f t="shared" si="44"/>
        <v>0.61242116064551178</v>
      </c>
      <c r="M206" s="200">
        <f t="shared" si="44"/>
        <v>0.612421160645512</v>
      </c>
      <c r="N206" s="200">
        <f t="shared" si="44"/>
        <v>0.61242116064551178</v>
      </c>
      <c r="O206" s="200">
        <f t="shared" si="44"/>
        <v>0.61242116064551189</v>
      </c>
      <c r="P206" s="200">
        <f t="shared" si="44"/>
        <v>0.61242116064551178</v>
      </c>
      <c r="Q206" s="200">
        <f t="shared" si="44"/>
        <v>0.61242116064551178</v>
      </c>
    </row>
    <row r="207" spans="1:17" x14ac:dyDescent="0.25">
      <c r="A207" s="142" t="s">
        <v>159</v>
      </c>
      <c r="B207" s="199">
        <f t="shared" ref="B207:Q207" si="45">IF(B$123=0,0,B$123/B$112)</f>
        <v>0.61242116064551178</v>
      </c>
      <c r="C207" s="199">
        <f t="shared" si="45"/>
        <v>0.61242116064551189</v>
      </c>
      <c r="D207" s="199">
        <f t="shared" si="45"/>
        <v>0.61242116064551166</v>
      </c>
      <c r="E207" s="199">
        <f t="shared" si="45"/>
        <v>0.612421160645512</v>
      </c>
      <c r="F207" s="199">
        <f t="shared" si="45"/>
        <v>0.61242116064551189</v>
      </c>
      <c r="G207" s="199">
        <f t="shared" si="45"/>
        <v>0.61242116064551189</v>
      </c>
      <c r="H207" s="199">
        <f t="shared" si="45"/>
        <v>0.61242116064551178</v>
      </c>
      <c r="I207" s="199">
        <f t="shared" si="45"/>
        <v>0.612421160645512</v>
      </c>
      <c r="J207" s="199">
        <f t="shared" si="45"/>
        <v>0.61242116064551189</v>
      </c>
      <c r="K207" s="199">
        <f t="shared" si="45"/>
        <v>0.36598861736200139</v>
      </c>
      <c r="L207" s="199">
        <f t="shared" si="45"/>
        <v>0.2222493406185741</v>
      </c>
      <c r="M207" s="199">
        <f t="shared" si="45"/>
        <v>0.51751259042146747</v>
      </c>
      <c r="N207" s="199">
        <f t="shared" si="45"/>
        <v>0.39961536073774984</v>
      </c>
      <c r="O207" s="199">
        <f t="shared" si="45"/>
        <v>0.55150695643418668</v>
      </c>
      <c r="P207" s="199">
        <f t="shared" si="45"/>
        <v>0.47471088932442923</v>
      </c>
      <c r="Q207" s="199">
        <f t="shared" si="45"/>
        <v>0.4530917770330174</v>
      </c>
    </row>
    <row r="208" spans="1:17" x14ac:dyDescent="0.25">
      <c r="A208" s="142" t="s">
        <v>158</v>
      </c>
      <c r="B208" s="199">
        <f t="shared" ref="B208:Q208" si="46">IF(B$129=0,0,B$129/B$112)</f>
        <v>0</v>
      </c>
      <c r="C208" s="199">
        <f t="shared" si="46"/>
        <v>0</v>
      </c>
      <c r="D208" s="199">
        <f t="shared" si="46"/>
        <v>0</v>
      </c>
      <c r="E208" s="199">
        <f t="shared" si="46"/>
        <v>0</v>
      </c>
      <c r="F208" s="199">
        <f t="shared" si="46"/>
        <v>0</v>
      </c>
      <c r="G208" s="199">
        <f t="shared" si="46"/>
        <v>0</v>
      </c>
      <c r="H208" s="199">
        <f t="shared" si="46"/>
        <v>0</v>
      </c>
      <c r="I208" s="199">
        <f t="shared" si="46"/>
        <v>0</v>
      </c>
      <c r="J208" s="199">
        <f t="shared" si="46"/>
        <v>0</v>
      </c>
      <c r="K208" s="199">
        <f t="shared" si="46"/>
        <v>0.24643254328351044</v>
      </c>
      <c r="L208" s="199">
        <f t="shared" si="46"/>
        <v>0.39017182002693768</v>
      </c>
      <c r="M208" s="199">
        <f t="shared" si="46"/>
        <v>9.4908570224044489E-2</v>
      </c>
      <c r="N208" s="199">
        <f t="shared" si="46"/>
        <v>0.21280579990776186</v>
      </c>
      <c r="O208" s="199">
        <f t="shared" si="46"/>
        <v>6.0914204211325193E-2</v>
      </c>
      <c r="P208" s="199">
        <f t="shared" si="46"/>
        <v>0.1377102713210826</v>
      </c>
      <c r="Q208" s="199">
        <f t="shared" si="46"/>
        <v>0.15932938361249432</v>
      </c>
    </row>
    <row r="209" spans="1:17" x14ac:dyDescent="0.25">
      <c r="A209" s="127" t="s">
        <v>145</v>
      </c>
      <c r="B209" s="200">
        <f t="shared" ref="B209:Q209" si="47">IF(B$130=0,0,B$130/B$112)</f>
        <v>0.27030223759353272</v>
      </c>
      <c r="C209" s="200">
        <f t="shared" si="47"/>
        <v>0.27030223759353272</v>
      </c>
      <c r="D209" s="200">
        <f t="shared" si="47"/>
        <v>0.27030223759353261</v>
      </c>
      <c r="E209" s="200">
        <f t="shared" si="47"/>
        <v>0.27030223759353272</v>
      </c>
      <c r="F209" s="200">
        <f t="shared" si="47"/>
        <v>0.27030223759353272</v>
      </c>
      <c r="G209" s="200">
        <f t="shared" si="47"/>
        <v>0.27030223759353272</v>
      </c>
      <c r="H209" s="200">
        <f t="shared" si="47"/>
        <v>0.27030223759353267</v>
      </c>
      <c r="I209" s="200">
        <f t="shared" si="47"/>
        <v>0.27030223759353278</v>
      </c>
      <c r="J209" s="200">
        <f t="shared" si="47"/>
        <v>0.27030223759353267</v>
      </c>
      <c r="K209" s="200">
        <f t="shared" si="47"/>
        <v>0.27030223759353272</v>
      </c>
      <c r="L209" s="200">
        <f t="shared" si="47"/>
        <v>0.27030223759353272</v>
      </c>
      <c r="M209" s="200">
        <f t="shared" si="47"/>
        <v>0.27030223759353278</v>
      </c>
      <c r="N209" s="200">
        <f t="shared" si="47"/>
        <v>0.27030223759353267</v>
      </c>
      <c r="O209" s="200">
        <f t="shared" si="47"/>
        <v>0.27030223759353278</v>
      </c>
      <c r="P209" s="200">
        <f t="shared" si="47"/>
        <v>0.27030223759353267</v>
      </c>
      <c r="Q209" s="200">
        <f t="shared" si="47"/>
        <v>0.27030223759353267</v>
      </c>
    </row>
    <row r="210" spans="1:17" x14ac:dyDescent="0.25">
      <c r="A210" s="142" t="s">
        <v>157</v>
      </c>
      <c r="B210" s="199">
        <f t="shared" ref="B210:Q210" si="48">IF(B$131=0,0,B$131/B$112)</f>
        <v>0.27030223759353272</v>
      </c>
      <c r="C210" s="199">
        <f t="shared" si="48"/>
        <v>0.27030223759353272</v>
      </c>
      <c r="D210" s="199">
        <f t="shared" si="48"/>
        <v>0.27030223759353261</v>
      </c>
      <c r="E210" s="199">
        <f t="shared" si="48"/>
        <v>0.27030223759353272</v>
      </c>
      <c r="F210" s="199">
        <f t="shared" si="48"/>
        <v>0.26196818514263087</v>
      </c>
      <c r="G210" s="199">
        <f t="shared" si="48"/>
        <v>0.16387923057061515</v>
      </c>
      <c r="H210" s="199">
        <f t="shared" si="48"/>
        <v>0.24265289283394473</v>
      </c>
      <c r="I210" s="199">
        <f t="shared" si="48"/>
        <v>0.19554865735381594</v>
      </c>
      <c r="J210" s="199">
        <f t="shared" si="48"/>
        <v>0.22331199234725185</v>
      </c>
      <c r="K210" s="199">
        <f t="shared" si="48"/>
        <v>0.22648545800309697</v>
      </c>
      <c r="L210" s="199">
        <f t="shared" si="48"/>
        <v>0.18005730726066752</v>
      </c>
      <c r="M210" s="199">
        <f t="shared" si="48"/>
        <v>0.26665239708756799</v>
      </c>
      <c r="N210" s="199">
        <f t="shared" si="48"/>
        <v>0.26217693755781163</v>
      </c>
      <c r="O210" s="199">
        <f t="shared" si="48"/>
        <v>0.26802429860083454</v>
      </c>
      <c r="P210" s="199">
        <f t="shared" si="48"/>
        <v>0.26518068650742516</v>
      </c>
      <c r="Q210" s="199">
        <f t="shared" si="48"/>
        <v>0.26434878739945844</v>
      </c>
    </row>
    <row r="211" spans="1:17" x14ac:dyDescent="0.25">
      <c r="A211" s="142" t="s">
        <v>156</v>
      </c>
      <c r="B211" s="199">
        <f t="shared" ref="B211:Q211" si="49">IF(B$136=0,0,B$136/B$112)</f>
        <v>0</v>
      </c>
      <c r="C211" s="199">
        <f t="shared" si="49"/>
        <v>0</v>
      </c>
      <c r="D211" s="199">
        <f t="shared" si="49"/>
        <v>0</v>
      </c>
      <c r="E211" s="199">
        <f t="shared" si="49"/>
        <v>0</v>
      </c>
      <c r="F211" s="199">
        <f t="shared" si="49"/>
        <v>8.3340524509018608E-3</v>
      </c>
      <c r="G211" s="199">
        <f t="shared" si="49"/>
        <v>0.10642300702291753</v>
      </c>
      <c r="H211" s="199">
        <f t="shared" si="49"/>
        <v>2.764934475958793E-2</v>
      </c>
      <c r="I211" s="199">
        <f t="shared" si="49"/>
        <v>7.4753580239716816E-2</v>
      </c>
      <c r="J211" s="199">
        <f t="shared" si="49"/>
        <v>4.6990245246280787E-2</v>
      </c>
      <c r="K211" s="199">
        <f t="shared" si="49"/>
        <v>4.3816779590435763E-2</v>
      </c>
      <c r="L211" s="199">
        <f t="shared" si="49"/>
        <v>9.0244930332865222E-2</v>
      </c>
      <c r="M211" s="199">
        <f t="shared" si="49"/>
        <v>3.6498405059647836E-3</v>
      </c>
      <c r="N211" s="199">
        <f t="shared" si="49"/>
        <v>8.125300035721067E-3</v>
      </c>
      <c r="O211" s="199">
        <f t="shared" si="49"/>
        <v>2.2779389926982081E-3</v>
      </c>
      <c r="P211" s="199">
        <f t="shared" si="49"/>
        <v>5.1215510861075232E-3</v>
      </c>
      <c r="Q211" s="199">
        <f t="shared" si="49"/>
        <v>5.9534501940742366E-3</v>
      </c>
    </row>
    <row r="212" spans="1:17" x14ac:dyDescent="0.25">
      <c r="A212" s="127" t="s">
        <v>144</v>
      </c>
      <c r="B212" s="200">
        <f t="shared" ref="B212:Q212" si="50">IF(B$137=0,0,B$137/B$112)</f>
        <v>9.6662404508635641E-2</v>
      </c>
      <c r="C212" s="200">
        <f t="shared" si="50"/>
        <v>9.666240450863571E-2</v>
      </c>
      <c r="D212" s="200">
        <f t="shared" si="50"/>
        <v>9.6662404508635696E-2</v>
      </c>
      <c r="E212" s="200">
        <f t="shared" si="50"/>
        <v>9.6662404508635558E-2</v>
      </c>
      <c r="F212" s="200">
        <f t="shared" si="50"/>
        <v>9.6662404508635488E-2</v>
      </c>
      <c r="G212" s="200">
        <f t="shared" si="50"/>
        <v>9.6662404508635724E-2</v>
      </c>
      <c r="H212" s="200">
        <f t="shared" si="50"/>
        <v>9.6662404508635669E-2</v>
      </c>
      <c r="I212" s="200">
        <f t="shared" si="50"/>
        <v>9.6662404508635516E-2</v>
      </c>
      <c r="J212" s="200">
        <f t="shared" si="50"/>
        <v>9.6662404508635738E-2</v>
      </c>
      <c r="K212" s="200">
        <f t="shared" si="50"/>
        <v>9.6662404508635474E-2</v>
      </c>
      <c r="L212" s="200">
        <f t="shared" si="50"/>
        <v>9.6662404508635724E-2</v>
      </c>
      <c r="M212" s="200">
        <f t="shared" si="50"/>
        <v>9.6662404508635683E-2</v>
      </c>
      <c r="N212" s="200">
        <f t="shared" si="50"/>
        <v>9.6662404508635724E-2</v>
      </c>
      <c r="O212" s="200">
        <f t="shared" si="50"/>
        <v>9.6662404508635641E-2</v>
      </c>
      <c r="P212" s="200">
        <f t="shared" si="50"/>
        <v>9.6662404508635696E-2</v>
      </c>
      <c r="Q212" s="200">
        <f t="shared" si="50"/>
        <v>9.6662404508635544E-2</v>
      </c>
    </row>
    <row r="213" spans="1:17" x14ac:dyDescent="0.25">
      <c r="A213" s="142" t="s">
        <v>155</v>
      </c>
      <c r="B213" s="199">
        <f t="shared" ref="B213:Q213" si="51">IF(B$138=0,0,B$138/B$112)</f>
        <v>4.1565491581535538E-2</v>
      </c>
      <c r="C213" s="199">
        <f t="shared" si="51"/>
        <v>4.1565491581535594E-2</v>
      </c>
      <c r="D213" s="199">
        <f t="shared" si="51"/>
        <v>4.1565491581535614E-2</v>
      </c>
      <c r="E213" s="199">
        <f t="shared" si="51"/>
        <v>4.1565491581535441E-2</v>
      </c>
      <c r="F213" s="199">
        <f t="shared" si="51"/>
        <v>4.1214236155281095E-2</v>
      </c>
      <c r="G213" s="199">
        <f t="shared" si="51"/>
        <v>3.7045118435595145E-2</v>
      </c>
      <c r="H213" s="199">
        <f t="shared" si="51"/>
        <v>4.0405091860031203E-2</v>
      </c>
      <c r="I213" s="199">
        <f t="shared" si="51"/>
        <v>3.8423034801330989E-2</v>
      </c>
      <c r="J213" s="199">
        <f t="shared" si="51"/>
        <v>3.961655535749796E-2</v>
      </c>
      <c r="K213" s="199">
        <f t="shared" si="51"/>
        <v>3.9904317556500424E-2</v>
      </c>
      <c r="L213" s="199">
        <f t="shared" si="51"/>
        <v>3.7822955287433326E-2</v>
      </c>
      <c r="M213" s="199">
        <f t="shared" si="51"/>
        <v>4.1411826399567662E-2</v>
      </c>
      <c r="N213" s="199">
        <f t="shared" si="51"/>
        <v>4.1225021583967909E-2</v>
      </c>
      <c r="O213" s="199">
        <f t="shared" si="51"/>
        <v>4.1471316986937269E-2</v>
      </c>
      <c r="P213" s="199">
        <f t="shared" si="51"/>
        <v>4.1354492767508147E-2</v>
      </c>
      <c r="Q213" s="199">
        <f t="shared" si="51"/>
        <v>4.1319490297537322E-2</v>
      </c>
    </row>
    <row r="214" spans="1:17" x14ac:dyDescent="0.25">
      <c r="A214" s="142" t="s">
        <v>154</v>
      </c>
      <c r="B214" s="199">
        <f t="shared" ref="B214:Q214" si="52">IF(B$142=0,0,B$142/B$112)</f>
        <v>5.509691292710011E-2</v>
      </c>
      <c r="C214" s="199">
        <f t="shared" si="52"/>
        <v>5.5096912927100117E-2</v>
      </c>
      <c r="D214" s="199">
        <f t="shared" si="52"/>
        <v>5.5096912927100089E-2</v>
      </c>
      <c r="E214" s="199">
        <f t="shared" si="52"/>
        <v>5.5096912927100124E-2</v>
      </c>
      <c r="F214" s="199">
        <f t="shared" si="52"/>
        <v>5.5096912927100131E-2</v>
      </c>
      <c r="G214" s="199">
        <f t="shared" si="52"/>
        <v>5.5096912927100117E-2</v>
      </c>
      <c r="H214" s="199">
        <f t="shared" si="52"/>
        <v>5.5096912927100103E-2</v>
      </c>
      <c r="I214" s="199">
        <f t="shared" si="52"/>
        <v>5.5096912927100124E-2</v>
      </c>
      <c r="J214" s="199">
        <f t="shared" si="52"/>
        <v>5.509691292710011E-2</v>
      </c>
      <c r="K214" s="199">
        <f t="shared" si="52"/>
        <v>5.5096912927100096E-2</v>
      </c>
      <c r="L214" s="199">
        <f t="shared" si="52"/>
        <v>5.5096912927100096E-2</v>
      </c>
      <c r="M214" s="199">
        <f t="shared" si="52"/>
        <v>5.5096912927100117E-2</v>
      </c>
      <c r="N214" s="199">
        <f t="shared" si="52"/>
        <v>5.5096912927100103E-2</v>
      </c>
      <c r="O214" s="199">
        <f t="shared" si="52"/>
        <v>5.5096912927100124E-2</v>
      </c>
      <c r="P214" s="199">
        <f t="shared" si="52"/>
        <v>5.5096912927100096E-2</v>
      </c>
      <c r="Q214" s="199">
        <f t="shared" si="52"/>
        <v>5.5096912927100096E-2</v>
      </c>
    </row>
    <row r="215" spans="1:17" x14ac:dyDescent="0.25">
      <c r="A215" s="140" t="s">
        <v>153</v>
      </c>
      <c r="B215" s="198">
        <f t="shared" ref="B215:Q215" si="53">IF(B$153=0,0,B$153/B$112)</f>
        <v>0</v>
      </c>
      <c r="C215" s="198">
        <f t="shared" si="53"/>
        <v>0</v>
      </c>
      <c r="D215" s="198">
        <f t="shared" si="53"/>
        <v>0</v>
      </c>
      <c r="E215" s="198">
        <f t="shared" si="53"/>
        <v>0</v>
      </c>
      <c r="F215" s="198">
        <f t="shared" si="53"/>
        <v>3.5125542625427263E-4</v>
      </c>
      <c r="G215" s="198">
        <f t="shared" si="53"/>
        <v>4.5203731459404657E-3</v>
      </c>
      <c r="H215" s="198">
        <f t="shared" si="53"/>
        <v>1.1603997215043544E-3</v>
      </c>
      <c r="I215" s="198">
        <f t="shared" si="53"/>
        <v>3.1424567802044055E-3</v>
      </c>
      <c r="J215" s="198">
        <f t="shared" si="53"/>
        <v>1.9489362240376791E-3</v>
      </c>
      <c r="K215" s="198">
        <f t="shared" si="53"/>
        <v>1.661174025034962E-3</v>
      </c>
      <c r="L215" s="198">
        <f t="shared" si="53"/>
        <v>3.7425362941023066E-3</v>
      </c>
      <c r="M215" s="198">
        <f t="shared" si="53"/>
        <v>1.5366518196789294E-4</v>
      </c>
      <c r="N215" s="198">
        <f t="shared" si="53"/>
        <v>3.4046999756770648E-4</v>
      </c>
      <c r="O215" s="198">
        <f t="shared" si="53"/>
        <v>9.4174594598254812E-5</v>
      </c>
      <c r="P215" s="198">
        <f t="shared" si="53"/>
        <v>2.1099881402746713E-4</v>
      </c>
      <c r="Q215" s="198">
        <f t="shared" si="53"/>
        <v>2.4600128399811927E-4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118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 t="shared" ref="B220:Q220" si="54">SUM(B$221:B$227)</f>
        <v>390.02821969402464</v>
      </c>
      <c r="C220" s="133">
        <f t="shared" si="54"/>
        <v>379.3505054612624</v>
      </c>
      <c r="D220" s="133">
        <f t="shared" si="54"/>
        <v>362.66492805528674</v>
      </c>
      <c r="E220" s="133">
        <f t="shared" si="54"/>
        <v>368.81840224210782</v>
      </c>
      <c r="F220" s="133">
        <f t="shared" si="54"/>
        <v>376.38231001918706</v>
      </c>
      <c r="G220" s="133">
        <f t="shared" si="54"/>
        <v>370.53790728219565</v>
      </c>
      <c r="H220" s="133">
        <f t="shared" si="54"/>
        <v>354.30844633186223</v>
      </c>
      <c r="I220" s="133">
        <f t="shared" si="54"/>
        <v>372.97985622404531</v>
      </c>
      <c r="J220" s="133">
        <f t="shared" si="54"/>
        <v>328.21497234524361</v>
      </c>
      <c r="K220" s="133">
        <f t="shared" si="54"/>
        <v>365.32764413879033</v>
      </c>
      <c r="L220" s="133">
        <f t="shared" si="54"/>
        <v>397.29665252616502</v>
      </c>
      <c r="M220" s="133">
        <f t="shared" si="54"/>
        <v>336.01534349987395</v>
      </c>
      <c r="N220" s="133">
        <f t="shared" si="54"/>
        <v>338.69079119363926</v>
      </c>
      <c r="O220" s="133">
        <f t="shared" si="54"/>
        <v>381.98778562149243</v>
      </c>
      <c r="P220" s="133">
        <f t="shared" si="54"/>
        <v>358.00976227986393</v>
      </c>
      <c r="Q220" s="133">
        <f t="shared" si="54"/>
        <v>345.04615941469444</v>
      </c>
    </row>
    <row r="221" spans="1:17" x14ac:dyDescent="0.25">
      <c r="A221" s="132" t="s">
        <v>83</v>
      </c>
      <c r="B221" s="131">
        <f>IF(B$6=0,0,B$6/NFM!B$11*1000)</f>
        <v>0.51789502928689923</v>
      </c>
      <c r="C221" s="131">
        <f>IF(C$6=0,0,C$6/NFM!C$11*1000)</f>
        <v>0.50371673436856823</v>
      </c>
      <c r="D221" s="131">
        <f>IF(D$6=0,0,D$6/NFM!D$11*1000)</f>
        <v>0.48156095906052576</v>
      </c>
      <c r="E221" s="131">
        <f>IF(E$6=0,0,E$6/NFM!E$11*1000)</f>
        <v>0.48973178756288382</v>
      </c>
      <c r="F221" s="131">
        <f>IF(F$6=0,0,F$6/NFM!F$11*1000)</f>
        <v>0.49977544605202329</v>
      </c>
      <c r="G221" s="131">
        <f>IF(G$6=0,0,G$6/NFM!G$11*1000)</f>
        <v>0.49201501495036326</v>
      </c>
      <c r="H221" s="131">
        <f>IF(H$6=0,0,H$6/NFM!H$11*1000)</f>
        <v>0.47046488926772084</v>
      </c>
      <c r="I221" s="131">
        <f>IF(I$6=0,0,I$6/NFM!I$11*1000)</f>
        <v>0.49525753217065188</v>
      </c>
      <c r="J221" s="131">
        <f>IF(J$6=0,0,J$6/NFM!J$11*1000)</f>
        <v>0.43581693357595525</v>
      </c>
      <c r="K221" s="131">
        <f>IF(K$6=0,0,K$6/NFM!K$11*1000)</f>
        <v>0.48509661969844231</v>
      </c>
      <c r="L221" s="131">
        <f>IF(L$6=0,0,L$6/NFM!L$11*1000)</f>
        <v>0.52754634435693259</v>
      </c>
      <c r="M221" s="131">
        <f>IF(M$6=0,0,M$6/NFM!M$11*1000)</f>
        <v>0.44617457757090806</v>
      </c>
      <c r="N221" s="131">
        <f>IF(N$6=0,0,N$6/NFM!N$11*1000)</f>
        <v>0.44972714374882505</v>
      </c>
      <c r="O221" s="131">
        <f>IF(O$6=0,0,O$6/NFM!O$11*1000)</f>
        <v>0.50721862017286101</v>
      </c>
      <c r="P221" s="131">
        <f>IF(P$6=0,0,P$6/NFM!P$11*1000)</f>
        <v>0.47537964423800028</v>
      </c>
      <c r="Q221" s="131">
        <f>IF(Q$6=0,0,Q$6/NFM!Q$11*1000)</f>
        <v>0.45816605520388459</v>
      </c>
    </row>
    <row r="222" spans="1:17" x14ac:dyDescent="0.25">
      <c r="A222" s="76" t="s">
        <v>82</v>
      </c>
      <c r="B222" s="130">
        <f>IF(B$7=0,0,B$7/NFM!B$11*1000)</f>
        <v>0.25894751464344962</v>
      </c>
      <c r="C222" s="130">
        <f>IF(C$7=0,0,C$7/NFM!C$11*1000)</f>
        <v>0.25185836718428412</v>
      </c>
      <c r="D222" s="130">
        <f>IF(D$7=0,0,D$7/NFM!D$11*1000)</f>
        <v>0.24078047953026288</v>
      </c>
      <c r="E222" s="130">
        <f>IF(E$7=0,0,E$7/NFM!E$11*1000)</f>
        <v>0.24486589378144191</v>
      </c>
      <c r="F222" s="130">
        <f>IF(F$7=0,0,F$7/NFM!F$11*1000)</f>
        <v>0.24988772302601164</v>
      </c>
      <c r="G222" s="130">
        <f>IF(G$7=0,0,G$7/NFM!G$11*1000)</f>
        <v>0.24600750747518163</v>
      </c>
      <c r="H222" s="130">
        <f>IF(H$7=0,0,H$7/NFM!H$11*1000)</f>
        <v>0.23523244463386042</v>
      </c>
      <c r="I222" s="130">
        <f>IF(I$7=0,0,I$7/NFM!I$11*1000)</f>
        <v>0.24762876608532594</v>
      </c>
      <c r="J222" s="130">
        <f>IF(J$7=0,0,J$7/NFM!J$11*1000)</f>
        <v>0.21790846678797762</v>
      </c>
      <c r="K222" s="130">
        <f>IF(K$7=0,0,K$7/NFM!K$11*1000)</f>
        <v>0.24254830984922113</v>
      </c>
      <c r="L222" s="130">
        <f>IF(L$7=0,0,L$7/NFM!L$11*1000)</f>
        <v>0.26377317217846635</v>
      </c>
      <c r="M222" s="130">
        <f>IF(M$7=0,0,M$7/NFM!M$11*1000)</f>
        <v>0.22308728878545403</v>
      </c>
      <c r="N222" s="130">
        <f>IF(N$7=0,0,N$7/NFM!N$11*1000)</f>
        <v>0.22486357187441253</v>
      </c>
      <c r="O222" s="130">
        <f>IF(O$7=0,0,O$7/NFM!O$11*1000)</f>
        <v>0.25360931008643051</v>
      </c>
      <c r="P222" s="130">
        <f>IF(P$7=0,0,P$7/NFM!P$11*1000)</f>
        <v>0.23768982211900014</v>
      </c>
      <c r="Q222" s="130">
        <f>IF(Q$7=0,0,Q$7/NFM!Q$11*1000)</f>
        <v>0.2290830276019423</v>
      </c>
    </row>
    <row r="223" spans="1:17" x14ac:dyDescent="0.25">
      <c r="A223" s="76" t="s">
        <v>81</v>
      </c>
      <c r="B223" s="130">
        <f>IF(B$8=0,0,B$8/NFM!B$11*1000)</f>
        <v>6.5600037043007244</v>
      </c>
      <c r="C223" s="130">
        <f>IF(C$8=0,0,C$8/NFM!C$11*1000)</f>
        <v>6.3804119686685299</v>
      </c>
      <c r="D223" s="130">
        <f>IF(D$8=0,0,D$8/NFM!D$11*1000)</f>
        <v>6.0997721480999942</v>
      </c>
      <c r="E223" s="130">
        <f>IF(E$8=0,0,E$8/NFM!E$11*1000)</f>
        <v>6.2032693091298619</v>
      </c>
      <c r="F223" s="130">
        <f>IF(F$8=0,0,F$8/NFM!F$11*1000)</f>
        <v>6.3304889833256288</v>
      </c>
      <c r="G223" s="130">
        <f>IF(G$8=0,0,G$8/NFM!G$11*1000)</f>
        <v>6.232190189371269</v>
      </c>
      <c r="H223" s="130">
        <f>IF(H$8=0,0,H$8/NFM!H$11*1000)</f>
        <v>5.959221930724464</v>
      </c>
      <c r="I223" s="130">
        <f>IF(I$8=0,0,I$8/NFM!I$11*1000)</f>
        <v>6.2732620741615897</v>
      </c>
      <c r="J223" s="130">
        <f>IF(J$8=0,0,J$8/NFM!J$11*1000)</f>
        <v>5.5203478252954339</v>
      </c>
      <c r="K223" s="130">
        <f>IF(K$8=0,0,K$8/NFM!K$11*1000)</f>
        <v>6.1445571828469356</v>
      </c>
      <c r="L223" s="130">
        <f>IF(L$8=0,0,L$8/NFM!L$11*1000)</f>
        <v>6.6822536951878133</v>
      </c>
      <c r="M223" s="130">
        <f>IF(M$8=0,0,M$8/NFM!M$11*1000)</f>
        <v>5.6515446492315018</v>
      </c>
      <c r="N223" s="130">
        <f>IF(N$8=0,0,N$8/NFM!N$11*1000)</f>
        <v>5.6965438208184498</v>
      </c>
      <c r="O223" s="130">
        <f>IF(O$8=0,0,O$8/NFM!O$11*1000)</f>
        <v>6.4247691888562386</v>
      </c>
      <c r="P223" s="130">
        <f>IF(P$8=0,0,P$8/NFM!P$11*1000)</f>
        <v>6.0214754936813373</v>
      </c>
      <c r="Q223" s="130">
        <f>IF(Q$8=0,0,Q$8/NFM!Q$11*1000)</f>
        <v>5.8034366992492039</v>
      </c>
    </row>
    <row r="224" spans="1:17" x14ac:dyDescent="0.25">
      <c r="A224" s="76" t="s">
        <v>80</v>
      </c>
      <c r="B224" s="130">
        <f>IF(B$9=0,0,B$9/NFM!B$11*1000)</f>
        <v>0.17263167642896637</v>
      </c>
      <c r="C224" s="130">
        <f>IF(C$9=0,0,C$9/NFM!C$11*1000)</f>
        <v>0.167905578122856</v>
      </c>
      <c r="D224" s="130">
        <f>IF(D$9=0,0,D$9/NFM!D$11*1000)</f>
        <v>0.16052031968684191</v>
      </c>
      <c r="E224" s="130">
        <f>IF(E$9=0,0,E$9/NFM!E$11*1000)</f>
        <v>0.1632439291876279</v>
      </c>
      <c r="F224" s="130">
        <f>IF(F$9=0,0,F$9/NFM!F$11*1000)</f>
        <v>0.16659181535067438</v>
      </c>
      <c r="G224" s="130">
        <f>IF(G$9=0,0,G$9/NFM!G$11*1000)</f>
        <v>0.16400500498345441</v>
      </c>
      <c r="H224" s="130">
        <f>IF(H$9=0,0,H$9/NFM!H$11*1000)</f>
        <v>0.15682162975590691</v>
      </c>
      <c r="I224" s="130">
        <f>IF(I$9=0,0,I$9/NFM!I$11*1000)</f>
        <v>0.16508584405688392</v>
      </c>
      <c r="J224" s="130">
        <f>IF(J$9=0,0,J$9/NFM!J$11*1000)</f>
        <v>0.14527231119198505</v>
      </c>
      <c r="K224" s="130">
        <f>IF(K$9=0,0,K$9/NFM!K$11*1000)</f>
        <v>0.16169887323281407</v>
      </c>
      <c r="L224" s="130">
        <f>IF(L$9=0,0,L$9/NFM!L$11*1000)</f>
        <v>0.17584878145231086</v>
      </c>
      <c r="M224" s="130">
        <f>IF(M$9=0,0,M$9/NFM!M$11*1000)</f>
        <v>0.14872485919030265</v>
      </c>
      <c r="N224" s="130">
        <f>IF(N$9=0,0,N$9/NFM!N$11*1000)</f>
        <v>0.14990904791627496</v>
      </c>
      <c r="O224" s="130">
        <f>IF(O$9=0,0,O$9/NFM!O$11*1000)</f>
        <v>0.16907287339095362</v>
      </c>
      <c r="P224" s="130">
        <f>IF(P$9=0,0,P$9/NFM!P$11*1000)</f>
        <v>0.15845988141266673</v>
      </c>
      <c r="Q224" s="130">
        <f>IF(Q$9=0,0,Q$9/NFM!Q$11*1000)</f>
        <v>0.15272201840129482</v>
      </c>
    </row>
    <row r="225" spans="1:17" x14ac:dyDescent="0.25">
      <c r="A225" s="129" t="s">
        <v>79</v>
      </c>
      <c r="B225" s="128">
        <f>IF(B$10=0,0,B$10/NFM!B$11*1000)</f>
        <v>0.3452633528579328</v>
      </c>
      <c r="C225" s="128">
        <f>IF(C$10=0,0,C$10/NFM!C$11*1000)</f>
        <v>0.33581115624571206</v>
      </c>
      <c r="D225" s="128">
        <f>IF(D$10=0,0,D$10/NFM!D$11*1000)</f>
        <v>0.32104063937368382</v>
      </c>
      <c r="E225" s="128">
        <f>IF(E$10=0,0,E$10/NFM!E$11*1000)</f>
        <v>0.32648785837525579</v>
      </c>
      <c r="F225" s="128">
        <f>IF(F$10=0,0,F$10/NFM!F$11*1000)</f>
        <v>0.33318363070134877</v>
      </c>
      <c r="G225" s="128">
        <f>IF(G$10=0,0,G$10/NFM!G$11*1000)</f>
        <v>0.32801000996690882</v>
      </c>
      <c r="H225" s="128">
        <f>IF(H$10=0,0,H$10/NFM!H$11*1000)</f>
        <v>0.31364325951181382</v>
      </c>
      <c r="I225" s="128">
        <f>IF(I$10=0,0,I$10/NFM!I$11*1000)</f>
        <v>0.33017168811376785</v>
      </c>
      <c r="J225" s="128">
        <f>IF(J$10=0,0,J$10/NFM!J$11*1000)</f>
        <v>0.29054462238397011</v>
      </c>
      <c r="K225" s="128">
        <f>IF(K$10=0,0,K$10/NFM!K$11*1000)</f>
        <v>0.32339774646562819</v>
      </c>
      <c r="L225" s="128">
        <f>IF(L$10=0,0,L$10/NFM!L$11*1000)</f>
        <v>0.35169756290462173</v>
      </c>
      <c r="M225" s="128">
        <f>IF(M$10=0,0,M$10/NFM!M$11*1000)</f>
        <v>0.2974497183806053</v>
      </c>
      <c r="N225" s="128">
        <f>IF(N$10=0,0,N$10/NFM!N$11*1000)</f>
        <v>0.29981809583254992</v>
      </c>
      <c r="O225" s="128">
        <f>IF(O$10=0,0,O$10/NFM!O$11*1000)</f>
        <v>0.33814574678190723</v>
      </c>
      <c r="P225" s="128">
        <f>IF(P$10=0,0,P$10/NFM!P$11*1000)</f>
        <v>0.31691976282533346</v>
      </c>
      <c r="Q225" s="128">
        <f>IF(Q$10=0,0,Q$10/NFM!Q$11*1000)</f>
        <v>0.30544403680258964</v>
      </c>
    </row>
    <row r="226" spans="1:17" x14ac:dyDescent="0.25">
      <c r="A226" s="127" t="s">
        <v>152</v>
      </c>
      <c r="B226" s="126">
        <f>IF(B$15=0,0,B$15/NFM!B$11*1000)</f>
        <v>156.4281313549273</v>
      </c>
      <c r="C226" s="126">
        <f>IF(C$15=0,0,C$15/NFM!C$11*1000)</f>
        <v>152.14563383235509</v>
      </c>
      <c r="D226" s="126">
        <f>IF(D$15=0,0,D$15/NFM!D$11*1000)</f>
        <v>145.45357012413837</v>
      </c>
      <c r="E226" s="126">
        <f>IF(E$15=0,0,E$15/NFM!E$11*1000)</f>
        <v>147.92153633730192</v>
      </c>
      <c r="F226" s="126">
        <f>IF(F$15=0,0,F$15/NFM!F$11*1000)</f>
        <v>150.95518339042476</v>
      </c>
      <c r="G226" s="126">
        <f>IF(G$15=0,0,G$15/NFM!G$11*1000)</f>
        <v>148.61117607795282</v>
      </c>
      <c r="H226" s="126">
        <f>IF(H$15=0,0,H$15/NFM!H$11*1000)</f>
        <v>142.10204642741101</v>
      </c>
      <c r="I226" s="126">
        <f>IF(I$15=0,0,I$15/NFM!I$11*1000)</f>
        <v>149.59056549274274</v>
      </c>
      <c r="J226" s="126">
        <f>IF(J$15=0,0,J$15/NFM!J$11*1000)</f>
        <v>131.63676937774707</v>
      </c>
      <c r="K226" s="126">
        <f>IF(K$15=0,0,K$15/NFM!K$11*1000)</f>
        <v>146.52150234093526</v>
      </c>
      <c r="L226" s="126">
        <f>IF(L$15=0,0,L$15/NFM!L$11*1000)</f>
        <v>159.34327264060781</v>
      </c>
      <c r="M226" s="126">
        <f>IF(M$15=0,0,M$15/NFM!M$11*1000)</f>
        <v>134.76525450262073</v>
      </c>
      <c r="N226" s="126">
        <f>IF(N$15=0,0,N$15/NFM!N$11*1000)</f>
        <v>135.83829297045745</v>
      </c>
      <c r="O226" s="126">
        <f>IF(O$15=0,0,O$15/NFM!O$11*1000)</f>
        <v>153.20336449514625</v>
      </c>
      <c r="P226" s="126">
        <f>IF(P$15=0,0,P$15/NFM!P$11*1000)</f>
        <v>143.58652859578928</v>
      </c>
      <c r="Q226" s="126">
        <f>IF(Q$15=0,0,Q$15/NFM!Q$11*1000)</f>
        <v>138.38723257198694</v>
      </c>
    </row>
    <row r="227" spans="1:17" x14ac:dyDescent="0.25">
      <c r="A227" s="72" t="s">
        <v>151</v>
      </c>
      <c r="B227" s="125">
        <f>IF(B$26=0,0,B$26/NFM!B$11*1000)</f>
        <v>225.74534706157937</v>
      </c>
      <c r="C227" s="125">
        <f>IF(C$26=0,0,C$26/NFM!C$11*1000)</f>
        <v>219.56516782431737</v>
      </c>
      <c r="D227" s="125">
        <f>IF(D$26=0,0,D$26/NFM!D$11*1000)</f>
        <v>209.90768338539709</v>
      </c>
      <c r="E227" s="125">
        <f>IF(E$26=0,0,E$26/NFM!E$11*1000)</f>
        <v>213.46926712676881</v>
      </c>
      <c r="F227" s="125">
        <f>IF(F$26=0,0,F$26/NFM!F$11*1000)</f>
        <v>217.8471990303066</v>
      </c>
      <c r="G227" s="125">
        <f>IF(G$26=0,0,G$26/NFM!G$11*1000)</f>
        <v>214.46450347749564</v>
      </c>
      <c r="H227" s="125">
        <f>IF(H$26=0,0,H$26/NFM!H$11*1000)</f>
        <v>205.07101575055748</v>
      </c>
      <c r="I227" s="125">
        <f>IF(I$26=0,0,I$26/NFM!I$11*1000)</f>
        <v>215.87788482671436</v>
      </c>
      <c r="J227" s="125">
        <f>IF(J$26=0,0,J$26/NFM!J$11*1000)</f>
        <v>189.9683128082612</v>
      </c>
      <c r="K227" s="125">
        <f>IF(K$26=0,0,K$26/NFM!K$11*1000)</f>
        <v>211.44884306576208</v>
      </c>
      <c r="L227" s="125">
        <f>IF(L$26=0,0,L$26/NFM!L$11*1000)</f>
        <v>229.95226032947707</v>
      </c>
      <c r="M227" s="125">
        <f>IF(M$26=0,0,M$26/NFM!M$11*1000)</f>
        <v>194.48310790409445</v>
      </c>
      <c r="N227" s="125">
        <f>IF(N$26=0,0,N$26/NFM!N$11*1000)</f>
        <v>196.03163654299132</v>
      </c>
      <c r="O227" s="125">
        <f>IF(O$26=0,0,O$26/NFM!O$11*1000)</f>
        <v>221.09160538705783</v>
      </c>
      <c r="P227" s="125">
        <f>IF(P$26=0,0,P$26/NFM!P$11*1000)</f>
        <v>207.21330907979836</v>
      </c>
      <c r="Q227" s="125">
        <f>IF(Q$26=0,0,Q$26/NFM!Q$11*1000)</f>
        <v>199.71007500544857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33">
        <f t="shared" ref="B229:Q229" si="55">SUM(B$230:B$237)</f>
        <v>1560.1128787760981</v>
      </c>
      <c r="C229" s="133">
        <f t="shared" si="55"/>
        <v>1517.4020218450496</v>
      </c>
      <c r="D229" s="133">
        <f t="shared" si="55"/>
        <v>1450.6597122211467</v>
      </c>
      <c r="E229" s="133">
        <f t="shared" si="55"/>
        <v>1511.7669488585611</v>
      </c>
      <c r="F229" s="133">
        <f t="shared" si="55"/>
        <v>1542.7710031901461</v>
      </c>
      <c r="G229" s="133">
        <f t="shared" si="55"/>
        <v>1518.8151082567849</v>
      </c>
      <c r="H229" s="133">
        <f t="shared" si="55"/>
        <v>1494.892545676543</v>
      </c>
      <c r="I229" s="133">
        <f t="shared" si="55"/>
        <v>1573.670660491656</v>
      </c>
      <c r="J229" s="133">
        <f t="shared" si="55"/>
        <v>1427.5646947086996</v>
      </c>
      <c r="K229" s="133">
        <f t="shared" si="55"/>
        <v>1588.9855451964381</v>
      </c>
      <c r="L229" s="133">
        <f t="shared" si="55"/>
        <v>1728.0341308613752</v>
      </c>
      <c r="M229" s="133">
        <f t="shared" si="55"/>
        <v>1434.5459289789173</v>
      </c>
      <c r="N229" s="133">
        <f t="shared" si="55"/>
        <v>1445.9681829668175</v>
      </c>
      <c r="O229" s="133">
        <f t="shared" si="55"/>
        <v>1608.2407553601956</v>
      </c>
      <c r="P229" s="133">
        <f t="shared" si="55"/>
        <v>1507.2887463627246</v>
      </c>
      <c r="Q229" s="133">
        <f t="shared" si="55"/>
        <v>1499.3826304989893</v>
      </c>
    </row>
    <row r="230" spans="1:17" x14ac:dyDescent="0.25">
      <c r="A230" s="132" t="s">
        <v>83</v>
      </c>
      <c r="B230" s="131">
        <f>IF(B$34=0,0,B$34/NFM!B$13*1000)</f>
        <v>1.5994301382689531</v>
      </c>
      <c r="C230" s="131">
        <f>IF(C$34=0,0,C$34/NFM!C$13*1000)</f>
        <v>1.5556429016297659</v>
      </c>
      <c r="D230" s="131">
        <f>IF(D$34=0,0,D$34/NFM!D$13*1000)</f>
        <v>1.4872185824908246</v>
      </c>
      <c r="E230" s="131">
        <f>IF(E$34=0,0,E$34/NFM!E$13*1000)</f>
        <v>1.5498658160813117</v>
      </c>
      <c r="F230" s="131">
        <f>IF(F$34=0,0,F$34/NFM!F$13*1000)</f>
        <v>1.581651220574201</v>
      </c>
      <c r="G230" s="131">
        <f>IF(G$34=0,0,G$34/NFM!G$13*1000)</f>
        <v>1.5570916000064374</v>
      </c>
      <c r="H230" s="131">
        <f>IF(H$34=0,0,H$34/NFM!H$13*1000)</f>
        <v>1.5325661518186884</v>
      </c>
      <c r="I230" s="131">
        <f>IF(I$34=0,0,I$34/NFM!I$13*1000)</f>
        <v>1.6133295970702586</v>
      </c>
      <c r="J230" s="131">
        <f>IF(J$34=0,0,J$34/NFM!J$13*1000)</f>
        <v>1.4635415347875613</v>
      </c>
      <c r="K230" s="131">
        <f>IF(K$34=0,0,K$34/NFM!K$13*1000)</f>
        <v>1.6290304405759923</v>
      </c>
      <c r="L230" s="131">
        <f>IF(L$34=0,0,L$34/NFM!L$13*1000)</f>
        <v>1.7715832658373558</v>
      </c>
      <c r="M230" s="131">
        <f>IF(M$34=0,0,M$34/NFM!M$13*1000)</f>
        <v>1.4706987069678601</v>
      </c>
      <c r="N230" s="131">
        <f>IF(N$34=0,0,N$34/NFM!N$13*1000)</f>
        <v>1.4824088194371208</v>
      </c>
      <c r="O230" s="131">
        <f>IF(O$34=0,0,O$34/NFM!O$13*1000)</f>
        <v>1.6487709118416203</v>
      </c>
      <c r="P230" s="131">
        <f>IF(P$34=0,0,P$34/NFM!P$13*1000)</f>
        <v>1.5452747559506295</v>
      </c>
      <c r="Q230" s="131">
        <f>IF(Q$34=0,0,Q$34/NFM!Q$13*1000)</f>
        <v>1.5371693937290034</v>
      </c>
    </row>
    <row r="231" spans="1:17" x14ac:dyDescent="0.25">
      <c r="A231" s="76" t="s">
        <v>82</v>
      </c>
      <c r="B231" s="130">
        <f>IF(B$35=0,0,B$35/NFM!B$13*1000)</f>
        <v>0.74264265624434389</v>
      </c>
      <c r="C231" s="130">
        <f>IF(C$35=0,0,C$35/NFM!C$13*1000)</f>
        <v>0.72231149644606729</v>
      </c>
      <c r="D231" s="130">
        <f>IF(D$35=0,0,D$35/NFM!D$13*1000)</f>
        <v>0.69054091960045993</v>
      </c>
      <c r="E231" s="130">
        <f>IF(E$35=0,0,E$35/NFM!E$13*1000)</f>
        <v>0.71962909722499335</v>
      </c>
      <c r="F231" s="130">
        <f>IF(F$35=0,0,F$35/NFM!F$13*1000)</f>
        <v>0.73438760193089325</v>
      </c>
      <c r="G231" s="130">
        <f>IF(G$35=0,0,G$35/NFM!G$13*1000)</f>
        <v>0.72298415177799236</v>
      </c>
      <c r="H231" s="130">
        <f>IF(H$35=0,0,H$35/NFM!H$13*1000)</f>
        <v>0.71159656844318953</v>
      </c>
      <c r="I231" s="130">
        <f>IF(I$35=0,0,I$35/NFM!I$13*1000)</f>
        <v>0.74909641171485919</v>
      </c>
      <c r="J231" s="130">
        <f>IF(J$35=0,0,J$35/NFM!J$13*1000)</f>
        <v>0.67954726306138413</v>
      </c>
      <c r="K231" s="130">
        <f>IF(K$35=0,0,K$35/NFM!K$13*1000)</f>
        <v>0.75638658078657284</v>
      </c>
      <c r="L231" s="130">
        <f>IF(L$35=0,0,L$35/NFM!L$13*1000)</f>
        <v>0.82257628565346508</v>
      </c>
      <c r="M231" s="130">
        <f>IF(M$35=0,0,M$35/NFM!M$13*1000)</f>
        <v>0.68287046001259821</v>
      </c>
      <c r="N231" s="130">
        <f>IF(N$35=0,0,N$35/NFM!N$13*1000)</f>
        <v>0.68830766469007398</v>
      </c>
      <c r="O231" s="130">
        <f>IF(O$35=0,0,O$35/NFM!O$13*1000)</f>
        <v>0.76555241783406491</v>
      </c>
      <c r="P231" s="130">
        <f>IF(P$35=0,0,P$35/NFM!P$13*1000)</f>
        <v>0.71749738980692668</v>
      </c>
      <c r="Q231" s="130">
        <f>IF(Q$35=0,0,Q$35/NFM!Q$13*1000)</f>
        <v>0.71373393206903157</v>
      </c>
    </row>
    <row r="232" spans="1:17" x14ac:dyDescent="0.25">
      <c r="A232" s="76" t="s">
        <v>81</v>
      </c>
      <c r="B232" s="130">
        <f>IF(B$36=0,0,B$36/NFM!B$13*1000)</f>
        <v>21.816395888462452</v>
      </c>
      <c r="C232" s="130">
        <f>IF(C$36=0,0,C$36/NFM!C$13*1000)</f>
        <v>21.219133359436846</v>
      </c>
      <c r="D232" s="130">
        <f>IF(D$36=0,0,D$36/NFM!D$13*1000)</f>
        <v>20.285818424938199</v>
      </c>
      <c r="E232" s="130">
        <f>IF(E$36=0,0,E$36/NFM!E$13*1000)</f>
        <v>21.14033330284731</v>
      </c>
      <c r="F232" s="130">
        <f>IF(F$36=0,0,F$36/NFM!F$13*1000)</f>
        <v>21.573889574734437</v>
      </c>
      <c r="G232" s="130">
        <f>IF(G$36=0,0,G$36/NFM!G$13*1000)</f>
        <v>21.238893758189018</v>
      </c>
      <c r="H232" s="130">
        <f>IF(H$36=0,0,H$36/NFM!H$13*1000)</f>
        <v>20.904364056513518</v>
      </c>
      <c r="I232" s="130">
        <f>IF(I$36=0,0,I$36/NFM!I$13*1000)</f>
        <v>22.005985973449121</v>
      </c>
      <c r="J232" s="130">
        <f>IF(J$36=0,0,J$36/NFM!J$13*1000)</f>
        <v>19.962860995410541</v>
      </c>
      <c r="K232" s="130">
        <f>IF(K$36=0,0,K$36/NFM!K$13*1000)</f>
        <v>22.220147135920779</v>
      </c>
      <c r="L232" s="130">
        <f>IF(L$36=0,0,L$36/NFM!L$13*1000)</f>
        <v>24.164582717387699</v>
      </c>
      <c r="M232" s="130">
        <f>IF(M$36=0,0,M$36/NFM!M$13*1000)</f>
        <v>20.060485579311585</v>
      </c>
      <c r="N232" s="130">
        <f>IF(N$36=0,0,N$36/NFM!N$13*1000)</f>
        <v>20.220212749267443</v>
      </c>
      <c r="O232" s="130">
        <f>IF(O$36=0,0,O$36/NFM!O$13*1000)</f>
        <v>22.489409247376216</v>
      </c>
      <c r="P232" s="130">
        <f>IF(P$36=0,0,P$36/NFM!P$13*1000)</f>
        <v>21.077710758128291</v>
      </c>
      <c r="Q232" s="130">
        <f>IF(Q$36=0,0,Q$36/NFM!Q$13*1000)</f>
        <v>20.967152761992388</v>
      </c>
    </row>
    <row r="233" spans="1:17" x14ac:dyDescent="0.25">
      <c r="A233" s="76" t="s">
        <v>80</v>
      </c>
      <c r="B233" s="130">
        <f>IF(B$37=0,0,B$37/NFM!B$13*1000)</f>
        <v>0.5331433794229844</v>
      </c>
      <c r="C233" s="130">
        <f>IF(C$37=0,0,C$37/NFM!C$13*1000)</f>
        <v>0.51854763387658864</v>
      </c>
      <c r="D233" s="130">
        <f>IF(D$37=0,0,D$37/NFM!D$13*1000)</f>
        <v>0.49573952749694156</v>
      </c>
      <c r="E233" s="130">
        <f>IF(E$37=0,0,E$37/NFM!E$13*1000)</f>
        <v>0.5166219386937706</v>
      </c>
      <c r="F233" s="130">
        <f>IF(F$37=0,0,F$37/NFM!F$13*1000)</f>
        <v>0.52721707352473379</v>
      </c>
      <c r="G233" s="130">
        <f>IF(G$37=0,0,G$37/NFM!G$13*1000)</f>
        <v>0.51903053333547922</v>
      </c>
      <c r="H233" s="130">
        <f>IF(H$37=0,0,H$37/NFM!H$13*1000)</f>
        <v>0.51085538393956287</v>
      </c>
      <c r="I233" s="130">
        <f>IF(I$37=0,0,I$37/NFM!I$13*1000)</f>
        <v>0.53777653235675293</v>
      </c>
      <c r="J233" s="130">
        <f>IF(J$37=0,0,J$37/NFM!J$13*1000)</f>
        <v>0.48784717826252044</v>
      </c>
      <c r="K233" s="130">
        <f>IF(K$37=0,0,K$37/NFM!K$13*1000)</f>
        <v>0.54301014685866411</v>
      </c>
      <c r="L233" s="130">
        <f>IF(L$37=0,0,L$37/NFM!L$13*1000)</f>
        <v>0.5905277552791186</v>
      </c>
      <c r="M233" s="130">
        <f>IF(M$37=0,0,M$37/NFM!M$13*1000)</f>
        <v>0.49023290232262012</v>
      </c>
      <c r="N233" s="130">
        <f>IF(N$37=0,0,N$37/NFM!N$13*1000)</f>
        <v>0.49413627314570696</v>
      </c>
      <c r="O233" s="130">
        <f>IF(O$37=0,0,O$37/NFM!O$13*1000)</f>
        <v>0.54959030394720687</v>
      </c>
      <c r="P233" s="130">
        <f>IF(P$37=0,0,P$37/NFM!P$13*1000)</f>
        <v>0.5150915853168766</v>
      </c>
      <c r="Q233" s="130">
        <f>IF(Q$37=0,0,Q$37/NFM!Q$13*1000)</f>
        <v>0.51238979790966788</v>
      </c>
    </row>
    <row r="234" spans="1:17" x14ac:dyDescent="0.25">
      <c r="A234" s="129" t="s">
        <v>79</v>
      </c>
      <c r="B234" s="128">
        <f>IF(B$38=0,0,B$38/NFM!B$13*1000)</f>
        <v>1.0662867588459688</v>
      </c>
      <c r="C234" s="128">
        <f>IF(C$38=0,0,C$38/NFM!C$13*1000)</f>
        <v>1.0370952677531773</v>
      </c>
      <c r="D234" s="128">
        <f>IF(D$38=0,0,D$38/NFM!D$13*1000)</f>
        <v>0.99147905499388311</v>
      </c>
      <c r="E234" s="128">
        <f>IF(E$38=0,0,E$38/NFM!E$13*1000)</f>
        <v>1.0332438773875412</v>
      </c>
      <c r="F234" s="128">
        <f>IF(F$38=0,0,F$38/NFM!F$13*1000)</f>
        <v>1.0544341470494676</v>
      </c>
      <c r="G234" s="128">
        <f>IF(G$38=0,0,G$38/NFM!G$13*1000)</f>
        <v>1.0380610666709584</v>
      </c>
      <c r="H234" s="128">
        <f>IF(H$38=0,0,H$38/NFM!H$13*1000)</f>
        <v>1.0217107678791257</v>
      </c>
      <c r="I234" s="128">
        <f>IF(I$38=0,0,I$38/NFM!I$13*1000)</f>
        <v>1.0755530647135059</v>
      </c>
      <c r="J234" s="128">
        <f>IF(J$38=0,0,J$38/NFM!J$13*1000)</f>
        <v>0.97569435652504111</v>
      </c>
      <c r="K234" s="128">
        <f>IF(K$38=0,0,K$38/NFM!K$13*1000)</f>
        <v>1.0860202937173282</v>
      </c>
      <c r="L234" s="128">
        <f>IF(L$38=0,0,L$38/NFM!L$13*1000)</f>
        <v>1.1810555105582372</v>
      </c>
      <c r="M234" s="128">
        <f>IF(M$38=0,0,M$38/NFM!M$13*1000)</f>
        <v>0.98046580464524047</v>
      </c>
      <c r="N234" s="128">
        <f>IF(N$38=0,0,N$38/NFM!N$13*1000)</f>
        <v>0.98827254629141392</v>
      </c>
      <c r="O234" s="128">
        <f>IF(O$38=0,0,O$38/NFM!O$13*1000)</f>
        <v>1.0991806078944137</v>
      </c>
      <c r="P234" s="128">
        <f>IF(P$38=0,0,P$38/NFM!P$13*1000)</f>
        <v>1.0301831706337532</v>
      </c>
      <c r="Q234" s="128">
        <f>IF(Q$38=0,0,Q$38/NFM!Q$13*1000)</f>
        <v>1.024779595819336</v>
      </c>
    </row>
    <row r="235" spans="1:17" x14ac:dyDescent="0.25">
      <c r="A235" s="127" t="s">
        <v>150</v>
      </c>
      <c r="B235" s="126">
        <f>IF(B$43=0,0,B$43/NFM!B$13*1000)</f>
        <v>1281.1869521292338</v>
      </c>
      <c r="C235" s="126">
        <f>IF(C$43=0,0,C$43/NFM!C$13*1000)</f>
        <v>1246.1121871178418</v>
      </c>
      <c r="D235" s="126">
        <f>IF(D$43=0,0,D$43/NFM!D$13*1000)</f>
        <v>1191.3024503299528</v>
      </c>
      <c r="E235" s="126">
        <f>IF(E$43=0,0,E$43/NFM!E$13*1000)</f>
        <v>1241.4845847931635</v>
      </c>
      <c r="F235" s="126">
        <f>IF(F$43=0,0,F$43/NFM!F$13*1000)</f>
        <v>1266.9455565043222</v>
      </c>
      <c r="G235" s="126">
        <f>IF(G$43=0,0,G$43/NFM!G$13*1000)</f>
        <v>1247.2726338378038</v>
      </c>
      <c r="H235" s="126">
        <f>IF(H$43=0,0,H$43/NFM!H$13*1000)</f>
        <v>1227.6270841751762</v>
      </c>
      <c r="I235" s="126">
        <f>IF(I$43=0,0,I$43/NFM!I$13*1000)</f>
        <v>1292.320795885088</v>
      </c>
      <c r="J235" s="126">
        <f>IF(J$43=0,0,J$43/NFM!J$13*1000)</f>
        <v>1172.336492482495</v>
      </c>
      <c r="K235" s="126">
        <f>IF(K$43=0,0,K$43/NFM!K$13*1000)</f>
        <v>1304.8975976819704</v>
      </c>
      <c r="L235" s="126">
        <f>IF(L$43=0,0,L$43/NFM!L$13*1000)</f>
        <v>1419.0862798532864</v>
      </c>
      <c r="M235" s="126">
        <f>IF(M$43=0,0,M$43/NFM!M$13*1000)</f>
        <v>1178.0695816572843</v>
      </c>
      <c r="N235" s="126">
        <f>IF(N$43=0,0,N$43/NFM!N$13*1000)</f>
        <v>1187.4496995784209</v>
      </c>
      <c r="O235" s="126">
        <f>IF(O$43=0,0,O$43/NFM!O$13*1000)</f>
        <v>1320.7102509572032</v>
      </c>
      <c r="P235" s="126">
        <f>IF(P$43=0,0,P$43/NFM!P$13*1000)</f>
        <v>1237.807021018958</v>
      </c>
      <c r="Q235" s="126">
        <f>IF(Q$43=0,0,Q$43/NFM!Q$13*1000)</f>
        <v>1231.3144058855032</v>
      </c>
    </row>
    <row r="236" spans="1:17" x14ac:dyDescent="0.25">
      <c r="A236" s="127" t="s">
        <v>148</v>
      </c>
      <c r="B236" s="126">
        <f>IF(B$44=0,0,B$44/NFM!B$13*1000)</f>
        <v>156.24231123527241</v>
      </c>
      <c r="C236" s="126">
        <f>IF(C$44=0,0,C$44/NFM!C$13*1000)</f>
        <v>151.9649008680295</v>
      </c>
      <c r="D236" s="126">
        <f>IF(D$44=0,0,D$44/NFM!D$13*1000)</f>
        <v>145.28078662560401</v>
      </c>
      <c r="E236" s="126">
        <f>IF(E$44=0,0,E$44/NFM!E$13*1000)</f>
        <v>151.40055912111748</v>
      </c>
      <c r="F236" s="126">
        <f>IF(F$44=0,0,F$44/NFM!F$13*1000)</f>
        <v>154.50555567125878</v>
      </c>
      <c r="G236" s="126">
        <f>IF(G$44=0,0,G$44/NFM!G$13*1000)</f>
        <v>152.10641876070775</v>
      </c>
      <c r="H236" s="126">
        <f>IF(H$44=0,0,H$44/NFM!H$13*1000)</f>
        <v>149.71062002136296</v>
      </c>
      <c r="I236" s="126">
        <f>IF(I$44=0,0,I$44/NFM!I$13*1000)</f>
        <v>157.60009705915706</v>
      </c>
      <c r="J236" s="126">
        <f>IF(J$44=0,0,J$44/NFM!J$13*1000)</f>
        <v>142.96786493688964</v>
      </c>
      <c r="K236" s="126">
        <f>IF(K$44=0,0,K$44/NFM!K$13*1000)</f>
        <v>159.13385337585009</v>
      </c>
      <c r="L236" s="126">
        <f>IF(L$44=0,0,L$44/NFM!L$13*1000)</f>
        <v>173.05930242113251</v>
      </c>
      <c r="M236" s="126">
        <f>IF(M$44=0,0,M$44/NFM!M$13*1000)</f>
        <v>143.66702215332737</v>
      </c>
      <c r="N236" s="126">
        <f>IF(N$44=0,0,N$44/NFM!N$13*1000)</f>
        <v>144.81093897297819</v>
      </c>
      <c r="O236" s="126">
        <f>IF(O$44=0,0,O$44/NFM!O$13*1000)</f>
        <v>161.06222572648824</v>
      </c>
      <c r="P236" s="126">
        <f>IF(P$44=0,0,P$44/NFM!P$13*1000)</f>
        <v>150.95207573401925</v>
      </c>
      <c r="Q236" s="126">
        <f>IF(Q$44=0,0,Q$44/NFM!Q$13*1000)</f>
        <v>150.16029340067109</v>
      </c>
    </row>
    <row r="237" spans="1:17" x14ac:dyDescent="0.25">
      <c r="A237" s="72" t="s">
        <v>147</v>
      </c>
      <c r="B237" s="125">
        <f>IF(B$51=0,0,B$51/NFM!B$13*1000)</f>
        <v>96.925716590347292</v>
      </c>
      <c r="C237" s="125">
        <f>IF(C$51=0,0,C$51/NFM!C$13*1000)</f>
        <v>94.272203200035904</v>
      </c>
      <c r="D237" s="125">
        <f>IF(D$51=0,0,D$51/NFM!D$13*1000)</f>
        <v>90.125678756069689</v>
      </c>
      <c r="E237" s="125">
        <f>IF(E$51=0,0,E$51/NFM!E$13*1000)</f>
        <v>93.922110912045142</v>
      </c>
      <c r="F237" s="125">
        <f>IF(F$51=0,0,F$51/NFM!F$13*1000)</f>
        <v>95.848311396751271</v>
      </c>
      <c r="G237" s="125">
        <f>IF(G$51=0,0,G$51/NFM!G$13*1000)</f>
        <v>94.359994548293358</v>
      </c>
      <c r="H237" s="125">
        <f>IF(H$51=0,0,H$51/NFM!H$13*1000)</f>
        <v>92.873748551409818</v>
      </c>
      <c r="I237" s="125">
        <f>IF(I$51=0,0,I$51/NFM!I$13*1000)</f>
        <v>97.76802596810623</v>
      </c>
      <c r="J237" s="125">
        <f>IF(J$51=0,0,J$51/NFM!J$13*1000)</f>
        <v>88.690845961267925</v>
      </c>
      <c r="K237" s="125">
        <f>IF(K$51=0,0,K$51/NFM!K$13*1000)</f>
        <v>98.719499540758306</v>
      </c>
      <c r="L237" s="125">
        <f>IF(L$51=0,0,L$51/NFM!L$13*1000)</f>
        <v>107.35822305224016</v>
      </c>
      <c r="M237" s="125">
        <f>IF(M$51=0,0,M$51/NFM!M$13*1000)</f>
        <v>89.124571715045903</v>
      </c>
      <c r="N237" s="125">
        <f>IF(N$51=0,0,N$51/NFM!N$13*1000)</f>
        <v>89.83420636258677</v>
      </c>
      <c r="O237" s="125">
        <f>IF(O$51=0,0,O$51/NFM!O$13*1000)</f>
        <v>99.915775187610393</v>
      </c>
      <c r="P237" s="125">
        <f>IF(P$51=0,0,P$51/NFM!P$13*1000)</f>
        <v>93.643891949910909</v>
      </c>
      <c r="Q237" s="125">
        <f>IF(Q$51=0,0,Q$51/NFM!Q$13*1000)</f>
        <v>93.152705731295555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 t="shared" ref="B239:Q239" si="56">SUM(B$240:B$247)</f>
        <v>166.41204040278382</v>
      </c>
      <c r="C239" s="133">
        <f t="shared" si="56"/>
        <v>161.85621566347197</v>
      </c>
      <c r="D239" s="133">
        <f t="shared" si="56"/>
        <v>154.7370359702557</v>
      </c>
      <c r="E239" s="133">
        <f t="shared" si="56"/>
        <v>158.00994135184874</v>
      </c>
      <c r="F239" s="133">
        <f t="shared" si="56"/>
        <v>161.25048633816564</v>
      </c>
      <c r="G239" s="133">
        <f t="shared" si="56"/>
        <v>154.62220468234909</v>
      </c>
      <c r="H239" s="133">
        <f t="shared" si="56"/>
        <v>152.18678028625266</v>
      </c>
      <c r="I239" s="133">
        <f t="shared" si="56"/>
        <v>0</v>
      </c>
      <c r="J239" s="133">
        <f t="shared" si="56"/>
        <v>0</v>
      </c>
      <c r="K239" s="133">
        <f t="shared" si="56"/>
        <v>0</v>
      </c>
      <c r="L239" s="133">
        <f t="shared" si="56"/>
        <v>0</v>
      </c>
      <c r="M239" s="133">
        <f t="shared" si="56"/>
        <v>0</v>
      </c>
      <c r="N239" s="133">
        <f t="shared" si="56"/>
        <v>0</v>
      </c>
      <c r="O239" s="133">
        <f t="shared" si="56"/>
        <v>0</v>
      </c>
      <c r="P239" s="133">
        <f t="shared" si="56"/>
        <v>0</v>
      </c>
      <c r="Q239" s="133">
        <f t="shared" si="56"/>
        <v>0</v>
      </c>
    </row>
    <row r="240" spans="1:17" x14ac:dyDescent="0.25">
      <c r="A240" s="132" t="s">
        <v>83</v>
      </c>
      <c r="B240" s="131">
        <f>IF(B$71=0,0,B$71/NFM!B$14*1000)</f>
        <v>0.27975207582193645</v>
      </c>
      <c r="C240" s="131">
        <f>IF(C$71=0,0,C$71/NFM!C$14*1000)</f>
        <v>0.27209336660342903</v>
      </c>
      <c r="D240" s="131">
        <f>IF(D$71=0,0,D$71/NFM!D$14*1000)</f>
        <v>0.26012545074526067</v>
      </c>
      <c r="E240" s="131">
        <f>IF(E$71=0,0,E$71/NFM!E$14*1000)</f>
        <v>0.2656274689421011</v>
      </c>
      <c r="F240" s="131">
        <f>IF(F$71=0,0,F$71/NFM!F$14*1000)</f>
        <v>0.27107508670174346</v>
      </c>
      <c r="G240" s="131">
        <f>IF(G$71=0,0,G$71/NFM!G$14*1000)</f>
        <v>0.25993241007895174</v>
      </c>
      <c r="H240" s="131">
        <f>IF(H$71=0,0,H$71/NFM!H$14*1000)</f>
        <v>0.255838265035923</v>
      </c>
      <c r="I240" s="131">
        <f>IF(I$71=0,0,I$71/NFM!I$14*1000)</f>
        <v>0</v>
      </c>
      <c r="J240" s="131">
        <f>IF(J$71=0,0,J$71/NFM!J$14*1000)</f>
        <v>0</v>
      </c>
      <c r="K240" s="131">
        <f>IF(K$71=0,0,K$71/NFM!K$14*1000)</f>
        <v>0</v>
      </c>
      <c r="L240" s="131">
        <f>IF(L$71=0,0,L$71/NFM!L$14*1000)</f>
        <v>0</v>
      </c>
      <c r="M240" s="131">
        <f>IF(M$71=0,0,M$71/NFM!M$14*1000)</f>
        <v>0</v>
      </c>
      <c r="N240" s="131">
        <f>IF(N$71=0,0,N$71/NFM!N$14*1000)</f>
        <v>0</v>
      </c>
      <c r="O240" s="131">
        <f>IF(O$71=0,0,O$71/NFM!O$14*1000)</f>
        <v>0</v>
      </c>
      <c r="P240" s="131">
        <f>IF(P$71=0,0,P$71/NFM!P$14*1000)</f>
        <v>0</v>
      </c>
      <c r="Q240" s="131">
        <f>IF(Q$71=0,0,Q$71/NFM!Q$14*1000)</f>
        <v>0</v>
      </c>
    </row>
    <row r="241" spans="1:17" x14ac:dyDescent="0.25">
      <c r="A241" s="76" t="s">
        <v>82</v>
      </c>
      <c r="B241" s="130">
        <f>IF(B$72=0,0,B$72/NFM!B$14*1000)</f>
        <v>0.14493316302507597</v>
      </c>
      <c r="C241" s="130">
        <f>IF(C$72=0,0,C$72/NFM!C$14*1000)</f>
        <v>0.14096536064696566</v>
      </c>
      <c r="D241" s="130">
        <f>IF(D$72=0,0,D$72/NFM!D$14*1000)</f>
        <v>0.13476505669910019</v>
      </c>
      <c r="E241" s="130">
        <f>IF(E$72=0,0,E$72/NFM!E$14*1000)</f>
        <v>0.13761552670167909</v>
      </c>
      <c r="F241" s="130">
        <f>IF(F$72=0,0,F$72/NFM!F$14*1000)</f>
        <v>0.14043781307984735</v>
      </c>
      <c r="G241" s="130">
        <f>IF(G$72=0,0,G$72/NFM!G$14*1000)</f>
        <v>0.13466504673749968</v>
      </c>
      <c r="H241" s="130">
        <f>IF(H$72=0,0,H$72/NFM!H$14*1000)</f>
        <v>0.13254396367055121</v>
      </c>
      <c r="I241" s="130">
        <f>IF(I$72=0,0,I$72/NFM!I$14*1000)</f>
        <v>0</v>
      </c>
      <c r="J241" s="130">
        <f>IF(J$72=0,0,J$72/NFM!J$14*1000)</f>
        <v>0</v>
      </c>
      <c r="K241" s="130">
        <f>IF(K$72=0,0,K$72/NFM!K$14*1000)</f>
        <v>0</v>
      </c>
      <c r="L241" s="130">
        <f>IF(L$72=0,0,L$72/NFM!L$14*1000)</f>
        <v>0</v>
      </c>
      <c r="M241" s="130">
        <f>IF(M$72=0,0,M$72/NFM!M$14*1000)</f>
        <v>0</v>
      </c>
      <c r="N241" s="130">
        <f>IF(N$72=0,0,N$72/NFM!N$14*1000)</f>
        <v>0</v>
      </c>
      <c r="O241" s="130">
        <f>IF(O$72=0,0,O$72/NFM!O$14*1000)</f>
        <v>0</v>
      </c>
      <c r="P241" s="130">
        <f>IF(P$72=0,0,P$72/NFM!P$14*1000)</f>
        <v>0</v>
      </c>
      <c r="Q241" s="130">
        <f>IF(Q$72=0,0,Q$72/NFM!Q$14*1000)</f>
        <v>0</v>
      </c>
    </row>
    <row r="242" spans="1:17" x14ac:dyDescent="0.25">
      <c r="A242" s="76" t="s">
        <v>81</v>
      </c>
      <c r="B242" s="130">
        <f>IF(B$73=0,0,B$73/NFM!B$14*1000)</f>
        <v>3.4198827090840851</v>
      </c>
      <c r="C242" s="130">
        <f>IF(C$73=0,0,C$73/NFM!C$14*1000)</f>
        <v>3.3262573547294396</v>
      </c>
      <c r="D242" s="130">
        <f>IF(D$73=0,0,D$73/NFM!D$14*1000)</f>
        <v>3.1799532803561914</v>
      </c>
      <c r="E242" s="130">
        <f>IF(E$73=0,0,E$73/NFM!E$14*1000)</f>
        <v>3.2472137531914926</v>
      </c>
      <c r="F242" s="130">
        <f>IF(F$73=0,0,F$73/NFM!F$14*1000)</f>
        <v>3.3138091974868145</v>
      </c>
      <c r="G242" s="130">
        <f>IF(G$73=0,0,G$73/NFM!G$14*1000)</f>
        <v>3.1775934178424992</v>
      </c>
      <c r="H242" s="130">
        <f>IF(H$73=0,0,H$73/NFM!H$14*1000)</f>
        <v>3.1275437594083342</v>
      </c>
      <c r="I242" s="130">
        <f>IF(I$73=0,0,I$73/NFM!I$14*1000)</f>
        <v>0</v>
      </c>
      <c r="J242" s="130">
        <f>IF(J$73=0,0,J$73/NFM!J$14*1000)</f>
        <v>0</v>
      </c>
      <c r="K242" s="130">
        <f>IF(K$73=0,0,K$73/NFM!K$14*1000)</f>
        <v>0</v>
      </c>
      <c r="L242" s="130">
        <f>IF(L$73=0,0,L$73/NFM!L$14*1000)</f>
        <v>0</v>
      </c>
      <c r="M242" s="130">
        <f>IF(M$73=0,0,M$73/NFM!M$14*1000)</f>
        <v>0</v>
      </c>
      <c r="N242" s="130">
        <f>IF(N$73=0,0,N$73/NFM!N$14*1000)</f>
        <v>0</v>
      </c>
      <c r="O242" s="130">
        <f>IF(O$73=0,0,O$73/NFM!O$14*1000)</f>
        <v>0</v>
      </c>
      <c r="P242" s="130">
        <f>IF(P$73=0,0,P$73/NFM!P$14*1000)</f>
        <v>0</v>
      </c>
      <c r="Q242" s="130">
        <f>IF(Q$73=0,0,Q$73/NFM!Q$14*1000)</f>
        <v>0</v>
      </c>
    </row>
    <row r="243" spans="1:17" x14ac:dyDescent="0.25">
      <c r="A243" s="76" t="s">
        <v>80</v>
      </c>
      <c r="B243" s="130">
        <f>IF(B$74=0,0,B$74/NFM!B$14*1000)</f>
        <v>9.3250691940645461E-2</v>
      </c>
      <c r="C243" s="130">
        <f>IF(C$74=0,0,C$74/NFM!C$14*1000)</f>
        <v>9.0697788867809673E-2</v>
      </c>
      <c r="D243" s="130">
        <f>IF(D$74=0,0,D$74/NFM!D$14*1000)</f>
        <v>8.6708483581753551E-2</v>
      </c>
      <c r="E243" s="130">
        <f>IF(E$74=0,0,E$74/NFM!E$14*1000)</f>
        <v>8.8542489647367023E-2</v>
      </c>
      <c r="F243" s="130">
        <f>IF(F$74=0,0,F$74/NFM!F$14*1000)</f>
        <v>9.0358362233914483E-2</v>
      </c>
      <c r="G243" s="130">
        <f>IF(G$74=0,0,G$74/NFM!G$14*1000)</f>
        <v>8.6644136692983917E-2</v>
      </c>
      <c r="H243" s="130">
        <f>IF(H$74=0,0,H$74/NFM!H$14*1000)</f>
        <v>8.5279421678640999E-2</v>
      </c>
      <c r="I243" s="130">
        <f>IF(I$74=0,0,I$74/NFM!I$14*1000)</f>
        <v>0</v>
      </c>
      <c r="J243" s="130">
        <f>IF(J$74=0,0,J$74/NFM!J$14*1000)</f>
        <v>0</v>
      </c>
      <c r="K243" s="130">
        <f>IF(K$74=0,0,K$74/NFM!K$14*1000)</f>
        <v>0</v>
      </c>
      <c r="L243" s="130">
        <f>IF(L$74=0,0,L$74/NFM!L$14*1000)</f>
        <v>0</v>
      </c>
      <c r="M243" s="130">
        <f>IF(M$74=0,0,M$74/NFM!M$14*1000)</f>
        <v>0</v>
      </c>
      <c r="N243" s="130">
        <f>IF(N$74=0,0,N$74/NFM!N$14*1000)</f>
        <v>0</v>
      </c>
      <c r="O243" s="130">
        <f>IF(O$74=0,0,O$74/NFM!O$14*1000)</f>
        <v>0</v>
      </c>
      <c r="P243" s="130">
        <f>IF(P$74=0,0,P$74/NFM!P$14*1000)</f>
        <v>0</v>
      </c>
      <c r="Q243" s="130">
        <f>IF(Q$74=0,0,Q$74/NFM!Q$14*1000)</f>
        <v>0</v>
      </c>
    </row>
    <row r="244" spans="1:17" x14ac:dyDescent="0.25">
      <c r="A244" s="129" t="s">
        <v>79</v>
      </c>
      <c r="B244" s="128">
        <f>IF(B$75=0,0,B$75/NFM!B$14*1000)</f>
        <v>0.18650138388129092</v>
      </c>
      <c r="C244" s="128">
        <f>IF(C$75=0,0,C$75/NFM!C$14*1000)</f>
        <v>0.1813955777356194</v>
      </c>
      <c r="D244" s="128">
        <f>IF(D$75=0,0,D$75/NFM!D$14*1000)</f>
        <v>0.17341696716350713</v>
      </c>
      <c r="E244" s="128">
        <f>IF(E$75=0,0,E$75/NFM!E$14*1000)</f>
        <v>0.17708497929473407</v>
      </c>
      <c r="F244" s="128">
        <f>IF(F$75=0,0,F$75/NFM!F$14*1000)</f>
        <v>0.18071672446782897</v>
      </c>
      <c r="G244" s="128">
        <f>IF(G$75=0,0,G$75/NFM!G$14*1000)</f>
        <v>0.17328827338596783</v>
      </c>
      <c r="H244" s="128">
        <f>IF(H$75=0,0,H$75/NFM!H$14*1000)</f>
        <v>0.170558843357282</v>
      </c>
      <c r="I244" s="128">
        <f>IF(I$75=0,0,I$75/NFM!I$14*1000)</f>
        <v>0</v>
      </c>
      <c r="J244" s="128">
        <f>IF(J$75=0,0,J$75/NFM!J$14*1000)</f>
        <v>0</v>
      </c>
      <c r="K244" s="128">
        <f>IF(K$75=0,0,K$75/NFM!K$14*1000)</f>
        <v>0</v>
      </c>
      <c r="L244" s="128">
        <f>IF(L$75=0,0,L$75/NFM!L$14*1000)</f>
        <v>0</v>
      </c>
      <c r="M244" s="128">
        <f>IF(M$75=0,0,M$75/NFM!M$14*1000)</f>
        <v>0</v>
      </c>
      <c r="N244" s="128">
        <f>IF(N$75=0,0,N$75/NFM!N$14*1000)</f>
        <v>0</v>
      </c>
      <c r="O244" s="128">
        <f>IF(O$75=0,0,O$75/NFM!O$14*1000)</f>
        <v>0</v>
      </c>
      <c r="P244" s="128">
        <f>IF(P$75=0,0,P$75/NFM!P$14*1000)</f>
        <v>0</v>
      </c>
      <c r="Q244" s="128">
        <f>IF(Q$75=0,0,Q$75/NFM!Q$14*1000)</f>
        <v>0</v>
      </c>
    </row>
    <row r="245" spans="1:17" x14ac:dyDescent="0.25">
      <c r="A245" s="127" t="s">
        <v>149</v>
      </c>
      <c r="B245" s="126">
        <f>IF(B$80=0,0,B$80/NFM!B$14*1000)</f>
        <v>46.619934835319704</v>
      </c>
      <c r="C245" s="126">
        <f>IF(C$80=0,0,C$80/NFM!C$14*1000)</f>
        <v>45.343631438319214</v>
      </c>
      <c r="D245" s="126">
        <f>IF(D$80=0,0,D$80/NFM!D$14*1000)</f>
        <v>43.349210286007441</v>
      </c>
      <c r="E245" s="126">
        <f>IF(E$80=0,0,E$80/NFM!E$14*1000)</f>
        <v>44.266106895427811</v>
      </c>
      <c r="F245" s="126">
        <f>IF(F$80=0,0,F$80/NFM!F$14*1000)</f>
        <v>45.173937817561551</v>
      </c>
      <c r="G245" s="126">
        <f>IF(G$80=0,0,G$80/NFM!G$14*1000)</f>
        <v>43.317040575532744</v>
      </c>
      <c r="H245" s="126">
        <f>IF(H$80=0,0,H$80/NFM!H$14*1000)</f>
        <v>42.6347622598078</v>
      </c>
      <c r="I245" s="126">
        <f>IF(I$80=0,0,I$80/NFM!I$14*1000)</f>
        <v>0</v>
      </c>
      <c r="J245" s="126">
        <f>IF(J$80=0,0,J$80/NFM!J$14*1000)</f>
        <v>0</v>
      </c>
      <c r="K245" s="126">
        <f>IF(K$80=0,0,K$80/NFM!K$14*1000)</f>
        <v>0</v>
      </c>
      <c r="L245" s="126">
        <f>IF(L$80=0,0,L$80/NFM!L$14*1000)</f>
        <v>0</v>
      </c>
      <c r="M245" s="126">
        <f>IF(M$80=0,0,M$80/NFM!M$14*1000)</f>
        <v>0</v>
      </c>
      <c r="N245" s="126">
        <f>IF(N$80=0,0,N$80/NFM!N$14*1000)</f>
        <v>0</v>
      </c>
      <c r="O245" s="126">
        <f>IF(O$80=0,0,O$80/NFM!O$14*1000)</f>
        <v>0</v>
      </c>
      <c r="P245" s="126">
        <f>IF(P$80=0,0,P$80/NFM!P$14*1000)</f>
        <v>0</v>
      </c>
      <c r="Q245" s="126">
        <f>IF(Q$80=0,0,Q$80/NFM!Q$14*1000)</f>
        <v>0</v>
      </c>
    </row>
    <row r="246" spans="1:17" x14ac:dyDescent="0.25">
      <c r="A246" s="127" t="s">
        <v>148</v>
      </c>
      <c r="B246" s="126">
        <f>IF(B$87=0,0,B$87/NFM!B$14*1000)</f>
        <v>77.199952354556231</v>
      </c>
      <c r="C246" s="126">
        <f>IF(C$87=0,0,C$87/NFM!C$14*1000)</f>
        <v>75.086466744024051</v>
      </c>
      <c r="D246" s="126">
        <f>IF(D$87=0,0,D$87/NFM!D$14*1000)</f>
        <v>71.783819100322503</v>
      </c>
      <c r="E246" s="126">
        <f>IF(E$87=0,0,E$87/NFM!E$14*1000)</f>
        <v>73.302147575283811</v>
      </c>
      <c r="F246" s="126">
        <f>IF(F$87=0,0,F$87/NFM!F$14*1000)</f>
        <v>74.805463789308646</v>
      </c>
      <c r="G246" s="126">
        <f>IF(G$87=0,0,G$87/NFM!G$14*1000)</f>
        <v>71.730547895103541</v>
      </c>
      <c r="H246" s="126">
        <f>IF(H$87=0,0,H$87/NFM!H$14*1000)</f>
        <v>70.60073392919881</v>
      </c>
      <c r="I246" s="126">
        <f>IF(I$87=0,0,I$87/NFM!I$14*1000)</f>
        <v>0</v>
      </c>
      <c r="J246" s="126">
        <f>IF(J$87=0,0,J$87/NFM!J$14*1000)</f>
        <v>0</v>
      </c>
      <c r="K246" s="126">
        <f>IF(K$87=0,0,K$87/NFM!K$14*1000)</f>
        <v>0</v>
      </c>
      <c r="L246" s="126">
        <f>IF(L$87=0,0,L$87/NFM!L$14*1000)</f>
        <v>0</v>
      </c>
      <c r="M246" s="126">
        <f>IF(M$87=0,0,M$87/NFM!M$14*1000)</f>
        <v>0</v>
      </c>
      <c r="N246" s="126">
        <f>IF(N$87=0,0,N$87/NFM!N$14*1000)</f>
        <v>0</v>
      </c>
      <c r="O246" s="126">
        <f>IF(O$87=0,0,O$87/NFM!O$14*1000)</f>
        <v>0</v>
      </c>
      <c r="P246" s="126">
        <f>IF(P$87=0,0,P$87/NFM!P$14*1000)</f>
        <v>0</v>
      </c>
      <c r="Q246" s="126">
        <f>IF(Q$87=0,0,Q$87/NFM!Q$14*1000)</f>
        <v>0</v>
      </c>
    </row>
    <row r="247" spans="1:17" x14ac:dyDescent="0.25">
      <c r="A247" s="72" t="s">
        <v>147</v>
      </c>
      <c r="B247" s="125">
        <f>IF(B$94=0,0,B$94/NFM!B$14*1000)</f>
        <v>38.467833189154838</v>
      </c>
      <c r="C247" s="125">
        <f>IF(C$94=0,0,C$94/NFM!C$14*1000)</f>
        <v>37.414708032545441</v>
      </c>
      <c r="D247" s="125">
        <f>IF(D$94=0,0,D$94/NFM!D$14*1000)</f>
        <v>35.769037345379949</v>
      </c>
      <c r="E247" s="125">
        <f>IF(E$94=0,0,E$94/NFM!E$14*1000)</f>
        <v>36.525602663359749</v>
      </c>
      <c r="F247" s="125">
        <f>IF(F$94=0,0,F$94/NFM!F$14*1000)</f>
        <v>37.274687547325293</v>
      </c>
      <c r="G247" s="125">
        <f>IF(G$94=0,0,G$94/NFM!G$14*1000)</f>
        <v>35.742492926974919</v>
      </c>
      <c r="H247" s="125">
        <f>IF(H$94=0,0,H$94/NFM!H$14*1000)</f>
        <v>35.179519844095324</v>
      </c>
      <c r="I247" s="125">
        <f>IF(I$94=0,0,I$94/NFM!I$14*1000)</f>
        <v>0</v>
      </c>
      <c r="J247" s="125">
        <f>IF(J$94=0,0,J$94/NFM!J$14*1000)</f>
        <v>0</v>
      </c>
      <c r="K247" s="125">
        <f>IF(K$94=0,0,K$94/NFM!K$14*1000)</f>
        <v>0</v>
      </c>
      <c r="L247" s="125">
        <f>IF(L$94=0,0,L$94/NFM!L$14*1000)</f>
        <v>0</v>
      </c>
      <c r="M247" s="125">
        <f>IF(M$94=0,0,M$94/NFM!M$14*1000)</f>
        <v>0</v>
      </c>
      <c r="N247" s="125">
        <f>IF(N$94=0,0,N$94/NFM!N$14*1000)</f>
        <v>0</v>
      </c>
      <c r="O247" s="125">
        <f>IF(O$94=0,0,O$94/NFM!O$14*1000)</f>
        <v>0</v>
      </c>
      <c r="P247" s="125">
        <f>IF(P$94=0,0,P$94/NFM!P$14*1000)</f>
        <v>0</v>
      </c>
      <c r="Q247" s="125">
        <f>IF(Q$94=0,0,Q$94/NFM!Q$14*1000)</f>
        <v>0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33">
        <f t="shared" ref="B249:Q249" si="57">SUM(B$250:B$257)</f>
        <v>390.02821969402464</v>
      </c>
      <c r="C249" s="133">
        <f t="shared" si="57"/>
        <v>379.35050546126246</v>
      </c>
      <c r="D249" s="133">
        <f t="shared" si="57"/>
        <v>362.66492805528679</v>
      </c>
      <c r="E249" s="133">
        <f t="shared" si="57"/>
        <v>377.94173721464028</v>
      </c>
      <c r="F249" s="133">
        <f t="shared" si="57"/>
        <v>385.69275079753641</v>
      </c>
      <c r="G249" s="133">
        <f t="shared" si="57"/>
        <v>368.10848778770156</v>
      </c>
      <c r="H249" s="133">
        <f t="shared" si="57"/>
        <v>362.31048229806248</v>
      </c>
      <c r="I249" s="133">
        <f t="shared" si="57"/>
        <v>370.02750123470616</v>
      </c>
      <c r="J249" s="133">
        <f t="shared" si="57"/>
        <v>335.67264745783029</v>
      </c>
      <c r="K249" s="133">
        <f t="shared" si="57"/>
        <v>373.62859049771515</v>
      </c>
      <c r="L249" s="133">
        <f t="shared" si="57"/>
        <v>406.32399621096715</v>
      </c>
      <c r="M249" s="133">
        <f t="shared" si="57"/>
        <v>355.66862901881001</v>
      </c>
      <c r="N249" s="133">
        <f t="shared" si="57"/>
        <v>345.49427561832351</v>
      </c>
      <c r="O249" s="133">
        <f t="shared" si="57"/>
        <v>401.16899034939098</v>
      </c>
      <c r="P249" s="133">
        <f t="shared" si="57"/>
        <v>375.98693014585643</v>
      </c>
      <c r="Q249" s="133">
        <f t="shared" si="57"/>
        <v>374.01478231409135</v>
      </c>
    </row>
    <row r="250" spans="1:17" x14ac:dyDescent="0.25">
      <c r="A250" s="132" t="s">
        <v>83</v>
      </c>
      <c r="B250" s="131">
        <f>IF(B$113=0,0,B$113/NFM!B$15*1000)</f>
        <v>0.52881500288419703</v>
      </c>
      <c r="C250" s="131">
        <f>IF(C$113=0,0,C$113/NFM!C$15*1000)</f>
        <v>0.51433775432196616</v>
      </c>
      <c r="D250" s="131">
        <f>IF(D$113=0,0,D$113/NFM!D$15*1000)</f>
        <v>0.49171481777909865</v>
      </c>
      <c r="E250" s="131">
        <f>IF(E$113=0,0,E$113/NFM!E$15*1000)</f>
        <v>0.51242769308335867</v>
      </c>
      <c r="F250" s="131">
        <f>IF(F$113=0,0,F$113/NFM!F$15*1000)</f>
        <v>0.52293681027854577</v>
      </c>
      <c r="G250" s="131">
        <f>IF(G$113=0,0,G$113/NFM!G$15*1000)</f>
        <v>0.49909540182467227</v>
      </c>
      <c r="H250" s="131">
        <f>IF(H$113=0,0,H$113/NFM!H$15*1000)</f>
        <v>0.49123424682380751</v>
      </c>
      <c r="I250" s="131">
        <f>IF(I$113=0,0,I$113/NFM!I$15*1000)</f>
        <v>0.50169727279264664</v>
      </c>
      <c r="J250" s="131">
        <f>IF(J$113=0,0,J$113/NFM!J$15*1000)</f>
        <v>0.45511766346756488</v>
      </c>
      <c r="K250" s="131">
        <f>IF(K$113=0,0,K$113/NFM!K$15*1000)</f>
        <v>0.50657976573251184</v>
      </c>
      <c r="L250" s="131">
        <f>IF(L$113=0,0,L$113/NFM!L$15*1000)</f>
        <v>0.55090943264768322</v>
      </c>
      <c r="M250" s="131">
        <f>IF(M$113=0,0,M$113/NFM!M$15*1000)</f>
        <v>0.48222897109329821</v>
      </c>
      <c r="N250" s="131">
        <f>IF(N$113=0,0,N$113/NFM!N$15*1000)</f>
        <v>0.46843419817393372</v>
      </c>
      <c r="O250" s="131">
        <f>IF(O$113=0,0,O$113/NFM!O$15*1000)</f>
        <v>0.54392008084720045</v>
      </c>
      <c r="P250" s="131">
        <f>IF(P$113=0,0,P$113/NFM!P$15*1000)</f>
        <v>0.50977729177001785</v>
      </c>
      <c r="Q250" s="131">
        <f>IF(Q$113=0,0,Q$113/NFM!Q$15*1000)</f>
        <v>0.50710337919476611</v>
      </c>
    </row>
    <row r="251" spans="1:17" x14ac:dyDescent="0.25">
      <c r="A251" s="76" t="s">
        <v>82</v>
      </c>
      <c r="B251" s="130">
        <f>IF(B$114=0,0,B$114/NFM!B$15*1000)</f>
        <v>0.26359812529083743</v>
      </c>
      <c r="C251" s="130">
        <f>IF(C$114=0,0,C$114/NFM!C$15*1000)</f>
        <v>0.25638165911729888</v>
      </c>
      <c r="D251" s="130">
        <f>IF(D$114=0,0,D$114/NFM!D$15*1000)</f>
        <v>0.24510481631074302</v>
      </c>
      <c r="E251" s="130">
        <f>IF(E$114=0,0,E$114/NFM!E$15*1000)</f>
        <v>0.25542955193625905</v>
      </c>
      <c r="F251" s="130">
        <f>IF(F$114=0,0,F$114/NFM!F$15*1000)</f>
        <v>0.26066802583734777</v>
      </c>
      <c r="G251" s="130">
        <f>IF(G$114=0,0,G$114/NFM!G$15*1000)</f>
        <v>0.2487838120036672</v>
      </c>
      <c r="H251" s="130">
        <f>IF(H$114=0,0,H$114/NFM!H$15*1000)</f>
        <v>0.24486526636947237</v>
      </c>
      <c r="I251" s="130">
        <f>IF(I$114=0,0,I$114/NFM!I$15*1000)</f>
        <v>0.2500807652021696</v>
      </c>
      <c r="J251" s="130">
        <f>IF(J$114=0,0,J$114/NFM!J$15*1000)</f>
        <v>0.22686225281522071</v>
      </c>
      <c r="K251" s="130">
        <f>IF(K$114=0,0,K$114/NFM!K$15*1000)</f>
        <v>0.25251453878778041</v>
      </c>
      <c r="L251" s="130">
        <f>IF(L$114=0,0,L$114/NFM!L$15*1000)</f>
        <v>0.27461152361210334</v>
      </c>
      <c r="M251" s="130">
        <f>IF(M$114=0,0,M$114/NFM!M$15*1000)</f>
        <v>0.24037641150086497</v>
      </c>
      <c r="N251" s="130">
        <f>IF(N$114=0,0,N$114/NFM!N$15*1000)</f>
        <v>0.23350013858779567</v>
      </c>
      <c r="O251" s="130">
        <f>IF(O$114=0,0,O$114/NFM!O$15*1000)</f>
        <v>0.27112754524243365</v>
      </c>
      <c r="P251" s="130">
        <f>IF(P$114=0,0,P$114/NFM!P$15*1000)</f>
        <v>0.25410840784304201</v>
      </c>
      <c r="Q251" s="130">
        <f>IF(Q$114=0,0,Q$114/NFM!Q$15*1000)</f>
        <v>0.25277554410395803</v>
      </c>
    </row>
    <row r="252" spans="1:17" x14ac:dyDescent="0.25">
      <c r="A252" s="76" t="s">
        <v>81</v>
      </c>
      <c r="B252" s="130">
        <f>IF(B$115=0,0,B$115/NFM!B$15*1000)</f>
        <v>6.7188905236845367</v>
      </c>
      <c r="C252" s="130">
        <f>IF(C$115=0,0,C$115/NFM!C$15*1000)</f>
        <v>6.534948979584474</v>
      </c>
      <c r="D252" s="130">
        <f>IF(D$115=0,0,D$115/NFM!D$15*1000)</f>
        <v>6.2475119115611317</v>
      </c>
      <c r="E252" s="130">
        <f>IF(E$115=0,0,E$115/NFM!E$15*1000)</f>
        <v>6.5106805827240564</v>
      </c>
      <c r="F252" s="130">
        <f>IF(F$115=0,0,F$115/NFM!F$15*1000)</f>
        <v>6.6442047973358251</v>
      </c>
      <c r="G252" s="130">
        <f>IF(G$115=0,0,G$115/NFM!G$15*1000)</f>
        <v>6.3412863618558433</v>
      </c>
      <c r="H252" s="130">
        <f>IF(H$115=0,0,H$115/NFM!H$15*1000)</f>
        <v>6.2414059886583164</v>
      </c>
      <c r="I252" s="130">
        <f>IF(I$115=0,0,I$115/NFM!I$15*1000)</f>
        <v>6.3743445884478005</v>
      </c>
      <c r="J252" s="130">
        <f>IF(J$115=0,0,J$115/NFM!J$15*1000)</f>
        <v>5.7825245871537874</v>
      </c>
      <c r="K252" s="130">
        <f>IF(K$115=0,0,K$115/NFM!K$15*1000)</f>
        <v>6.4363793933733371</v>
      </c>
      <c r="L252" s="130">
        <f>IF(L$115=0,0,L$115/NFM!L$15*1000)</f>
        <v>6.9996126173362736</v>
      </c>
      <c r="M252" s="130">
        <f>IF(M$115=0,0,M$115/NFM!M$15*1000)</f>
        <v>6.1269889213684614</v>
      </c>
      <c r="N252" s="130">
        <f>IF(N$115=0,0,N$115/NFM!N$15*1000)</f>
        <v>5.9517186122078218</v>
      </c>
      <c r="O252" s="130">
        <f>IF(O$115=0,0,O$115/NFM!O$15*1000)</f>
        <v>6.9108089916395121</v>
      </c>
      <c r="P252" s="130">
        <f>IF(P$115=0,0,P$115/NFM!P$15*1000)</f>
        <v>6.4770057509378125</v>
      </c>
      <c r="Q252" s="130">
        <f>IF(Q$115=0,0,Q$115/NFM!Q$15*1000)</f>
        <v>6.4430321954126617</v>
      </c>
    </row>
    <row r="253" spans="1:17" x14ac:dyDescent="0.25">
      <c r="A253" s="76" t="s">
        <v>80</v>
      </c>
      <c r="B253" s="130">
        <f>IF(B$116=0,0,B$116/NFM!B$15*1000)</f>
        <v>0.17627166762806559</v>
      </c>
      <c r="C253" s="130">
        <f>IF(C$116=0,0,C$116/NFM!C$15*1000)</f>
        <v>0.17144591810732202</v>
      </c>
      <c r="D253" s="130">
        <f>IF(D$116=0,0,D$116/NFM!D$15*1000)</f>
        <v>0.16390493925969951</v>
      </c>
      <c r="E253" s="130">
        <f>IF(E$116=0,0,E$116/NFM!E$15*1000)</f>
        <v>0.17080923102778622</v>
      </c>
      <c r="F253" s="130">
        <f>IF(F$116=0,0,F$116/NFM!F$15*1000)</f>
        <v>0.17431227009284855</v>
      </c>
      <c r="G253" s="130">
        <f>IF(G$116=0,0,G$116/NFM!G$15*1000)</f>
        <v>0.16636513394155736</v>
      </c>
      <c r="H253" s="130">
        <f>IF(H$116=0,0,H$116/NFM!H$15*1000)</f>
        <v>0.16374474894126914</v>
      </c>
      <c r="I253" s="130">
        <f>IF(I$116=0,0,I$116/NFM!I$15*1000)</f>
        <v>0.1672324242642155</v>
      </c>
      <c r="J253" s="130">
        <f>IF(J$116=0,0,J$116/NFM!J$15*1000)</f>
        <v>0.15170588782252162</v>
      </c>
      <c r="K253" s="130">
        <f>IF(K$116=0,0,K$116/NFM!K$15*1000)</f>
        <v>0.16885992191083726</v>
      </c>
      <c r="L253" s="130">
        <f>IF(L$116=0,0,L$116/NFM!L$15*1000)</f>
        <v>0.18363647754922768</v>
      </c>
      <c r="M253" s="130">
        <f>IF(M$116=0,0,M$116/NFM!M$15*1000)</f>
        <v>0.16074299036443271</v>
      </c>
      <c r="N253" s="130">
        <f>IF(N$116=0,0,N$116/NFM!N$15*1000)</f>
        <v>0.15614473272464455</v>
      </c>
      <c r="O253" s="130">
        <f>IF(O$116=0,0,O$116/NFM!O$15*1000)</f>
        <v>0.18130669361573346</v>
      </c>
      <c r="P253" s="130">
        <f>IF(P$116=0,0,P$116/NFM!P$15*1000)</f>
        <v>0.16992576392333927</v>
      </c>
      <c r="Q253" s="130">
        <f>IF(Q$116=0,0,Q$116/NFM!Q$15*1000)</f>
        <v>0.16903445973158868</v>
      </c>
    </row>
    <row r="254" spans="1:17" x14ac:dyDescent="0.25">
      <c r="A254" s="129" t="s">
        <v>79</v>
      </c>
      <c r="B254" s="128">
        <f>IF(B$117=0,0,B$117/NFM!B$15*1000)</f>
        <v>0.35254333525613119</v>
      </c>
      <c r="C254" s="128">
        <f>IF(C$117=0,0,C$117/NFM!C$15*1000)</f>
        <v>0.34289183621464409</v>
      </c>
      <c r="D254" s="128">
        <f>IF(D$117=0,0,D$117/NFM!D$15*1000)</f>
        <v>0.32780987851939902</v>
      </c>
      <c r="E254" s="128">
        <f>IF(E$117=0,0,E$117/NFM!E$15*1000)</f>
        <v>0.34161846205557245</v>
      </c>
      <c r="F254" s="128">
        <f>IF(F$117=0,0,F$117/NFM!F$15*1000)</f>
        <v>0.34862454018569711</v>
      </c>
      <c r="G254" s="128">
        <f>IF(G$117=0,0,G$117/NFM!G$15*1000)</f>
        <v>0.33273026788311472</v>
      </c>
      <c r="H254" s="128">
        <f>IF(H$117=0,0,H$117/NFM!H$15*1000)</f>
        <v>0.32748949788253834</v>
      </c>
      <c r="I254" s="128">
        <f>IF(I$117=0,0,I$117/NFM!I$15*1000)</f>
        <v>0.334464848528431</v>
      </c>
      <c r="J254" s="128">
        <f>IF(J$117=0,0,J$117/NFM!J$15*1000)</f>
        <v>0.30341177564504329</v>
      </c>
      <c r="K254" s="128">
        <f>IF(K$117=0,0,K$117/NFM!K$15*1000)</f>
        <v>0.33771984382167453</v>
      </c>
      <c r="L254" s="128">
        <f>IF(L$117=0,0,L$117/NFM!L$15*1000)</f>
        <v>0.36727295509845537</v>
      </c>
      <c r="M254" s="128">
        <f>IF(M$117=0,0,M$117/NFM!M$15*1000)</f>
        <v>0.32148598072886542</v>
      </c>
      <c r="N254" s="128">
        <f>IF(N$117=0,0,N$117/NFM!N$15*1000)</f>
        <v>0.31228946544928921</v>
      </c>
      <c r="O254" s="128">
        <f>IF(O$117=0,0,O$117/NFM!O$15*1000)</f>
        <v>0.36261338723146691</v>
      </c>
      <c r="P254" s="128">
        <f>IF(P$117=0,0,P$117/NFM!P$15*1000)</f>
        <v>0.33985152784667855</v>
      </c>
      <c r="Q254" s="128">
        <f>IF(Q$117=0,0,Q$117/NFM!Q$15*1000)</f>
        <v>0.33806891946317735</v>
      </c>
    </row>
    <row r="255" spans="1:17" x14ac:dyDescent="0.25">
      <c r="A255" s="127" t="s">
        <v>146</v>
      </c>
      <c r="B255" s="126">
        <f>IF(B$122=0,0,B$122/NFM!B$15*1000)</f>
        <v>238.8615349895172</v>
      </c>
      <c r="C255" s="126">
        <f>IF(C$122=0,0,C$122/NFM!C$15*1000)</f>
        <v>232.32227684604791</v>
      </c>
      <c r="D255" s="126">
        <f>IF(D$122=0,0,D$122/NFM!D$15*1000)</f>
        <v>222.10367616503976</v>
      </c>
      <c r="E255" s="126">
        <f>IF(E$122=0,0,E$122/NFM!E$15*1000)</f>
        <v>231.45951736137107</v>
      </c>
      <c r="F255" s="126">
        <f>IF(F$122=0,0,F$122/NFM!F$15*1000)</f>
        <v>236.20640209598744</v>
      </c>
      <c r="G255" s="126">
        <f>IF(G$122=0,0,G$122/NFM!G$15*1000)</f>
        <v>225.43742733440837</v>
      </c>
      <c r="H255" s="126">
        <f>IF(H$122=0,0,H$122/NFM!H$15*1000)</f>
        <v>221.88660608301458</v>
      </c>
      <c r="I255" s="126">
        <f>IF(I$122=0,0,I$122/NFM!I$15*1000)</f>
        <v>226.61267177691732</v>
      </c>
      <c r="J255" s="126">
        <f>IF(J$122=0,0,J$122/NFM!J$15*1000)</f>
        <v>205.57303235307614</v>
      </c>
      <c r="K255" s="126">
        <f>IF(K$122=0,0,K$122/NFM!K$15*1000)</f>
        <v>228.81805504295741</v>
      </c>
      <c r="L255" s="126">
        <f>IF(L$122=0,0,L$122/NFM!L$15*1000)</f>
        <v>248.84141335764303</v>
      </c>
      <c r="M255" s="126">
        <f>IF(M$122=0,0,M$122/NFM!M$15*1000)</f>
        <v>217.8189945888976</v>
      </c>
      <c r="N255" s="126">
        <f>IF(N$122=0,0,N$122/NFM!N$15*1000)</f>
        <v>211.58800527055405</v>
      </c>
      <c r="O255" s="126">
        <f>IF(O$122=0,0,O$122/NFM!O$15*1000)</f>
        <v>245.68437868476212</v>
      </c>
      <c r="P255" s="126">
        <f>IF(P$122=0,0,P$122/NFM!P$15*1000)</f>
        <v>230.26235214746833</v>
      </c>
      <c r="Q255" s="126">
        <f>IF(Q$122=0,0,Q$122/NFM!Q$15*1000)</f>
        <v>229.05456708337428</v>
      </c>
    </row>
    <row r="256" spans="1:17" x14ac:dyDescent="0.25">
      <c r="A256" s="127" t="s">
        <v>145</v>
      </c>
      <c r="B256" s="126">
        <f>IF(B$130=0,0,B$130/NFM!B$15*1000)</f>
        <v>105.42550050791682</v>
      </c>
      <c r="C256" s="126">
        <f>IF(C$130=0,0,C$130/NFM!C$15*1000)</f>
        <v>102.53929045841687</v>
      </c>
      <c r="D256" s="126">
        <f>IF(D$130=0,0,D$130/NFM!D$15*1000)</f>
        <v>98.029141550041572</v>
      </c>
      <c r="E256" s="126">
        <f>IF(E$130=0,0,E$130/NFM!E$15*1000)</f>
        <v>102.1584972491042</v>
      </c>
      <c r="F256" s="126">
        <f>IF(F$130=0,0,F$130/NFM!F$15*1000)</f>
        <v>104.25361356417891</v>
      </c>
      <c r="G256" s="126">
        <f>IF(G$130=0,0,G$130/NFM!G$15*1000)</f>
        <v>99.500547926187309</v>
      </c>
      <c r="H256" s="126">
        <f>IF(H$130=0,0,H$130/NFM!H$15*1000)</f>
        <v>97.933334068758299</v>
      </c>
      <c r="I256" s="126">
        <f>IF(I$130=0,0,I$130/NFM!I$15*1000)</f>
        <v>100.01926155488478</v>
      </c>
      <c r="J256" s="126">
        <f>IF(J$130=0,0,J$130/NFM!J$15*1000)</f>
        <v>90.733067706796561</v>
      </c>
      <c r="K256" s="126">
        <f>IF(K$130=0,0,K$130/NFM!K$15*1000)</f>
        <v>100.99264404045014</v>
      </c>
      <c r="L256" s="126">
        <f>IF(L$130=0,0,L$130/NFM!L$15*1000)</f>
        <v>109.83028536377054</v>
      </c>
      <c r="M256" s="126">
        <f>IF(M$130=0,0,M$130/NFM!M$15*1000)</f>
        <v>96.138026265608431</v>
      </c>
      <c r="N256" s="126">
        <f>IF(N$130=0,0,N$130/NFM!N$15*1000)</f>
        <v>93.38787577538956</v>
      </c>
      <c r="O256" s="126">
        <f>IF(O$130=0,0,O$130/NFM!O$15*1000)</f>
        <v>108.43687574457871</v>
      </c>
      <c r="P256" s="126">
        <f>IF(P$130=0,0,P$130/NFM!P$15*1000)</f>
        <v>101.63010852434826</v>
      </c>
      <c r="Q256" s="126">
        <f>IF(Q$130=0,0,Q$130/NFM!Q$15*1000)</f>
        <v>101.09703255255694</v>
      </c>
    </row>
    <row r="257" spans="1:17" x14ac:dyDescent="0.25">
      <c r="A257" s="72" t="s">
        <v>144</v>
      </c>
      <c r="B257" s="125">
        <f>IF(B$137=0,0,B$137/NFM!B$15*1000)</f>
        <v>37.701065541846823</v>
      </c>
      <c r="C257" s="125">
        <f>IF(C$137=0,0,C$137/NFM!C$15*1000)</f>
        <v>36.668932009451964</v>
      </c>
      <c r="D257" s="125">
        <f>IF(D$137=0,0,D$137/NFM!D$15*1000)</f>
        <v>35.056063976775405</v>
      </c>
      <c r="E257" s="125">
        <f>IF(E$137=0,0,E$137/NFM!E$15*1000)</f>
        <v>36.532757083337998</v>
      </c>
      <c r="F257" s="125">
        <f>IF(F$137=0,0,F$137/NFM!F$15*1000)</f>
        <v>37.281988693639818</v>
      </c>
      <c r="G257" s="125">
        <f>IF(G$137=0,0,G$137/NFM!G$15*1000)</f>
        <v>35.58225154959699</v>
      </c>
      <c r="H257" s="125">
        <f>IF(H$137=0,0,H$137/NFM!H$15*1000)</f>
        <v>35.021802397614202</v>
      </c>
      <c r="I257" s="125">
        <f>IF(I$137=0,0,I$137/NFM!I$15*1000)</f>
        <v>35.767748003668792</v>
      </c>
      <c r="J257" s="125">
        <f>IF(J$137=0,0,J$137/NFM!J$15*1000)</f>
        <v>32.44692523105347</v>
      </c>
      <c r="K257" s="125">
        <f>IF(K$137=0,0,K$137/NFM!K$15*1000)</f>
        <v>36.11583795068146</v>
      </c>
      <c r="L257" s="125">
        <f>IF(L$137=0,0,L$137/NFM!L$15*1000)</f>
        <v>39.276254483309884</v>
      </c>
      <c r="M257" s="125">
        <f>IF(M$137=0,0,M$137/NFM!M$15*1000)</f>
        <v>34.379784889248079</v>
      </c>
      <c r="N257" s="125">
        <f>IF(N$137=0,0,N$137/NFM!N$15*1000)</f>
        <v>33.396307425236472</v>
      </c>
      <c r="O257" s="125">
        <f>IF(O$137=0,0,O$137/NFM!O$15*1000)</f>
        <v>38.777959221473772</v>
      </c>
      <c r="P257" s="125">
        <f>IF(P$137=0,0,P$137/NFM!P$15*1000)</f>
        <v>36.343800731718929</v>
      </c>
      <c r="Q257" s="125">
        <f>IF(Q$137=0,0,Q$137/NFM!Q$15*1000)</f>
        <v>36.153168180253971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130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113.50843677266579</v>
      </c>
      <c r="C5" s="96">
        <v>114.27983123368904</v>
      </c>
      <c r="D5" s="96">
        <v>121.43304542179715</v>
      </c>
      <c r="E5" s="96">
        <v>120.06773074150527</v>
      </c>
      <c r="F5" s="96">
        <v>127.32372805716636</v>
      </c>
      <c r="G5" s="96">
        <v>125.26260585884286</v>
      </c>
      <c r="H5" s="96">
        <v>121.56169906199447</v>
      </c>
      <c r="I5" s="96">
        <v>127.94558308626193</v>
      </c>
      <c r="J5" s="96">
        <v>117.94058089874727</v>
      </c>
      <c r="K5" s="96">
        <v>123.26799506987507</v>
      </c>
      <c r="L5" s="96">
        <v>133.96833568216815</v>
      </c>
      <c r="M5" s="96">
        <v>129.60755399715427</v>
      </c>
      <c r="N5" s="96">
        <v>127.84854955151212</v>
      </c>
      <c r="O5" s="96">
        <v>153.69280461930487</v>
      </c>
      <c r="P5" s="96">
        <v>141.55964646722316</v>
      </c>
      <c r="Q5" s="96">
        <v>150.23239900452495</v>
      </c>
    </row>
    <row r="6" spans="1:17" x14ac:dyDescent="0.25">
      <c r="A6" s="132" t="s">
        <v>83</v>
      </c>
      <c r="B6" s="160">
        <v>0.16321999264855858</v>
      </c>
      <c r="C6" s="160">
        <v>0.16160765583346443</v>
      </c>
      <c r="D6" s="160">
        <v>0.17065472269118756</v>
      </c>
      <c r="E6" s="160">
        <v>0.17481796786007961</v>
      </c>
      <c r="F6" s="160">
        <v>0.17840322005636786</v>
      </c>
      <c r="G6" s="160">
        <v>0.17563300413540078</v>
      </c>
      <c r="H6" s="160">
        <v>0.1703951310836502</v>
      </c>
      <c r="I6" s="160">
        <v>0.1793746441859575</v>
      </c>
      <c r="J6" s="160">
        <v>0.16532469633297678</v>
      </c>
      <c r="K6" s="160">
        <v>0.17138526147061606</v>
      </c>
      <c r="L6" s="160">
        <v>0.18793815419037591</v>
      </c>
      <c r="M6" s="160">
        <v>0.18189262665993153</v>
      </c>
      <c r="N6" s="160">
        <v>0.17745588963455655</v>
      </c>
      <c r="O6" s="160">
        <v>0.21304583811180555</v>
      </c>
      <c r="P6" s="160">
        <v>0.19672176187989854</v>
      </c>
      <c r="Q6" s="160">
        <v>0.20847338481272351</v>
      </c>
    </row>
    <row r="7" spans="1:17" x14ac:dyDescent="0.25">
      <c r="A7" s="76" t="s">
        <v>82</v>
      </c>
      <c r="B7" s="159">
        <v>2.1207919186658496E-2</v>
      </c>
      <c r="C7" s="159">
        <v>2.0998420899583963E-2</v>
      </c>
      <c r="D7" s="159">
        <v>2.2173947620798915E-2</v>
      </c>
      <c r="E7" s="159">
        <v>2.2714897082095734E-2</v>
      </c>
      <c r="F7" s="159">
        <v>2.3180745276357023E-2</v>
      </c>
      <c r="G7" s="159">
        <v>2.2820798468198754E-2</v>
      </c>
      <c r="H7" s="159">
        <v>2.2140217697492023E-2</v>
      </c>
      <c r="I7" s="159">
        <v>2.3306966850699731E-2</v>
      </c>
      <c r="J7" s="159">
        <v>2.1481392950054093E-2</v>
      </c>
      <c r="K7" s="159">
        <v>2.226886986130041E-2</v>
      </c>
      <c r="L7" s="159">
        <v>2.4419662821216621E-2</v>
      </c>
      <c r="M7" s="159">
        <v>2.3634139814960584E-2</v>
      </c>
      <c r="N7" s="159">
        <v>2.3057654307519049E-2</v>
      </c>
      <c r="O7" s="159">
        <v>2.7682018877783609E-2</v>
      </c>
      <c r="P7" s="159">
        <v>2.5560957089301818E-2</v>
      </c>
      <c r="Q7" s="159">
        <v>2.7087899134986538E-2</v>
      </c>
    </row>
    <row r="8" spans="1:17" x14ac:dyDescent="0.25">
      <c r="A8" s="76" t="s">
        <v>81</v>
      </c>
      <c r="B8" s="159">
        <v>2.9559694708386623</v>
      </c>
      <c r="C8" s="159">
        <v>2.9267695038199788</v>
      </c>
      <c r="D8" s="159">
        <v>3.090614955581811</v>
      </c>
      <c r="E8" s="159">
        <v>3.1660127387771535</v>
      </c>
      <c r="F8" s="159">
        <v>3.2309428730426566</v>
      </c>
      <c r="G8" s="159">
        <v>3.1807733223820245</v>
      </c>
      <c r="H8" s="159">
        <v>3.0859136634526134</v>
      </c>
      <c r="I8" s="159">
        <v>3.2485356937731766</v>
      </c>
      <c r="J8" s="159">
        <v>2.9940863689915598</v>
      </c>
      <c r="K8" s="159">
        <v>3.1038452608539355</v>
      </c>
      <c r="L8" s="159">
        <v>3.403623766781406</v>
      </c>
      <c r="M8" s="159">
        <v>3.2941372110897484</v>
      </c>
      <c r="N8" s="159">
        <v>3.2137863975384544</v>
      </c>
      <c r="O8" s="159">
        <v>3.8583324452397862</v>
      </c>
      <c r="P8" s="159">
        <v>3.562697883577612</v>
      </c>
      <c r="Q8" s="159">
        <v>3.7755237639036445</v>
      </c>
    </row>
    <row r="9" spans="1:17" x14ac:dyDescent="0.25">
      <c r="A9" s="76" t="s">
        <v>80</v>
      </c>
      <c r="B9" s="159">
        <v>5.396985684534835E-2</v>
      </c>
      <c r="C9" s="159">
        <v>5.3436726156606794E-2</v>
      </c>
      <c r="D9" s="159">
        <v>5.6428203458244376E-2</v>
      </c>
      <c r="E9" s="159">
        <v>5.7804810221491726E-2</v>
      </c>
      <c r="F9" s="159">
        <v>5.8990299478342618E-2</v>
      </c>
      <c r="G9" s="159">
        <v>5.8074307789706708E-2</v>
      </c>
      <c r="H9" s="159">
        <v>5.6342367638319964E-2</v>
      </c>
      <c r="I9" s="159">
        <v>5.9311507808029032E-2</v>
      </c>
      <c r="J9" s="159">
        <v>5.4665792157602082E-2</v>
      </c>
      <c r="K9" s="159">
        <v>5.6669761325671961E-2</v>
      </c>
      <c r="L9" s="159">
        <v>6.214309358090251E-2</v>
      </c>
      <c r="M9" s="159">
        <v>6.0144096705101721E-2</v>
      </c>
      <c r="N9" s="159">
        <v>5.867705790529288E-2</v>
      </c>
      <c r="O9" s="159">
        <v>7.0445128674578111E-2</v>
      </c>
      <c r="P9" s="159">
        <v>6.5047456226047018E-2</v>
      </c>
      <c r="Q9" s="159">
        <v>6.8933214319117711E-2</v>
      </c>
    </row>
    <row r="10" spans="1:17" x14ac:dyDescent="0.25">
      <c r="A10" s="129" t="s">
        <v>79</v>
      </c>
      <c r="B10" s="158">
        <v>0.17059292669654269</v>
      </c>
      <c r="C10" s="158">
        <v>0.16890775779263434</v>
      </c>
      <c r="D10" s="158">
        <v>0.17836349656724282</v>
      </c>
      <c r="E10" s="158">
        <v>0.18271480284040117</v>
      </c>
      <c r="F10" s="158">
        <v>0.18646200718213243</v>
      </c>
      <c r="G10" s="158">
        <v>0.18356665573730865</v>
      </c>
      <c r="H10" s="158">
        <v>0.17809217875036842</v>
      </c>
      <c r="I10" s="158">
        <v>0.18747731224765313</v>
      </c>
      <c r="J10" s="158">
        <v>0.17279270354696191</v>
      </c>
      <c r="K10" s="158">
        <v>0.1791270350678012</v>
      </c>
      <c r="L10" s="158">
        <v>0.19642765105568377</v>
      </c>
      <c r="M10" s="158">
        <v>0.19010903641719609</v>
      </c>
      <c r="N10" s="158">
        <v>0.18547188417953286</v>
      </c>
      <c r="O10" s="158">
        <v>0.22266949320519827</v>
      </c>
      <c r="P10" s="158">
        <v>0.21845343245596283</v>
      </c>
      <c r="Q10" s="158">
        <v>0.23150324627458407</v>
      </c>
    </row>
    <row r="11" spans="1:17" x14ac:dyDescent="0.25">
      <c r="A11" s="92" t="s">
        <v>125</v>
      </c>
      <c r="B11" s="91">
        <v>2.7874675554735967E-2</v>
      </c>
      <c r="C11" s="91">
        <v>2.7599321017118279E-2</v>
      </c>
      <c r="D11" s="91">
        <v>2.914437716672879E-2</v>
      </c>
      <c r="E11" s="91">
        <v>2.9855375289290657E-2</v>
      </c>
      <c r="F11" s="91">
        <v>3.0467663895188485E-2</v>
      </c>
      <c r="G11" s="91">
        <v>2.9994567010667814E-2</v>
      </c>
      <c r="H11" s="91">
        <v>2.9100044167324621E-2</v>
      </c>
      <c r="I11" s="91">
        <v>3.0633563500984066E-2</v>
      </c>
      <c r="J11" s="91">
        <v>2.8234116401350488E-2</v>
      </c>
      <c r="K11" s="91">
        <v>2.9269138423767743E-2</v>
      </c>
      <c r="L11" s="91">
        <v>3.2096037914255693E-2</v>
      </c>
      <c r="M11" s="91">
        <v>3.1063584011189971E-2</v>
      </c>
      <c r="N11" s="91">
        <v>3.0305879007671788E-2</v>
      </c>
      <c r="O11" s="91">
        <v>3.6383922822740222E-2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4.6386994370270773E-2</v>
      </c>
      <c r="C12" s="91">
        <v>4.5928769507304408E-2</v>
      </c>
      <c r="D12" s="91">
        <v>4.8499938838872034E-2</v>
      </c>
      <c r="E12" s="91">
        <v>4.968312986270252E-2</v>
      </c>
      <c r="F12" s="91">
        <v>5.070205573536396E-2</v>
      </c>
      <c r="G12" s="91">
        <v>4.9914762535277719E-2</v>
      </c>
      <c r="H12" s="91">
        <v>4.8426163106855345E-2</v>
      </c>
      <c r="I12" s="91">
        <v>5.0978133713920445E-2</v>
      </c>
      <c r="J12" s="91">
        <v>4.6985149512762468E-2</v>
      </c>
      <c r="K12" s="91">
        <v>4.8707557389141058E-2</v>
      </c>
      <c r="L12" s="91">
        <v>5.3411876565631226E-2</v>
      </c>
      <c r="M12" s="91">
        <v>5.1693742365466991E-2</v>
      </c>
      <c r="N12" s="91">
        <v>5.043282516973116E-2</v>
      </c>
      <c r="O12" s="91">
        <v>6.0547460716903867E-2</v>
      </c>
      <c r="P12" s="91">
        <v>5.5908171007463807E-2</v>
      </c>
      <c r="Q12" s="91">
        <v>5.9247973062229502E-2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9.6331256771535936E-2</v>
      </c>
      <c r="C14" s="157">
        <v>9.5379667268211649E-2</v>
      </c>
      <c r="D14" s="157">
        <v>0.100719180561642</v>
      </c>
      <c r="E14" s="157">
        <v>0.103176297688408</v>
      </c>
      <c r="F14" s="157">
        <v>0.10529228755157999</v>
      </c>
      <c r="G14" s="157">
        <v>0.10365732619136311</v>
      </c>
      <c r="H14" s="157">
        <v>0.10056597147618845</v>
      </c>
      <c r="I14" s="157">
        <v>0.10586561503274863</v>
      </c>
      <c r="J14" s="157">
        <v>9.7573437632848939E-2</v>
      </c>
      <c r="K14" s="157">
        <v>0.10115033925489239</v>
      </c>
      <c r="L14" s="157">
        <v>0.11091973657579686</v>
      </c>
      <c r="M14" s="157">
        <v>0.10735171004053913</v>
      </c>
      <c r="N14" s="157">
        <v>0.1047331800021299</v>
      </c>
      <c r="O14" s="157">
        <v>0.12573810966555418</v>
      </c>
      <c r="P14" s="157">
        <v>0.16254526144849901</v>
      </c>
      <c r="Q14" s="157">
        <v>0.17225527321235456</v>
      </c>
    </row>
    <row r="15" spans="1:17" x14ac:dyDescent="0.25">
      <c r="A15" s="156" t="s">
        <v>152</v>
      </c>
      <c r="B15" s="206">
        <v>44.547092528706941</v>
      </c>
      <c r="C15" s="206">
        <v>44.12618651484469</v>
      </c>
      <c r="D15" s="206">
        <v>46.584571862698319</v>
      </c>
      <c r="E15" s="206">
        <v>47.702424685339111</v>
      </c>
      <c r="F15" s="206">
        <v>48.717938509682782</v>
      </c>
      <c r="G15" s="206">
        <v>47.877394110436136</v>
      </c>
      <c r="H15" s="206">
        <v>46.48433325186317</v>
      </c>
      <c r="I15" s="206">
        <v>48.91177682098737</v>
      </c>
      <c r="J15" s="206">
        <v>45.097286462438447</v>
      </c>
      <c r="K15" s="206">
        <v>47.754370425414329</v>
      </c>
      <c r="L15" s="206">
        <v>51.161383029836188</v>
      </c>
      <c r="M15" s="206">
        <v>49.464305871071822</v>
      </c>
      <c r="N15" s="206">
        <v>48.036704122523965</v>
      </c>
      <c r="O15" s="206">
        <v>57.83169913070666</v>
      </c>
      <c r="P15" s="206">
        <v>53.299240090652773</v>
      </c>
      <c r="Q15" s="206">
        <v>56.433034284142188</v>
      </c>
    </row>
    <row r="16" spans="1:17" x14ac:dyDescent="0.25">
      <c r="A16" s="88" t="s">
        <v>33</v>
      </c>
      <c r="B16" s="87">
        <v>32.785536922846589</v>
      </c>
      <c r="C16" s="87">
        <v>31.862238513397227</v>
      </c>
      <c r="D16" s="87">
        <v>34.017690236918305</v>
      </c>
      <c r="E16" s="87">
        <v>35.430341831716575</v>
      </c>
      <c r="F16" s="87">
        <v>34.991861392320871</v>
      </c>
      <c r="G16" s="87">
        <v>37.080626185556874</v>
      </c>
      <c r="H16" s="87">
        <v>34.885785701786091</v>
      </c>
      <c r="I16" s="87">
        <v>37.419213460798566</v>
      </c>
      <c r="J16" s="87">
        <v>33.967181881865038</v>
      </c>
      <c r="K16" s="87">
        <v>28.622012641077138</v>
      </c>
      <c r="L16" s="87">
        <v>41.882424463134463</v>
      </c>
      <c r="M16" s="87">
        <v>42.142610557141666</v>
      </c>
      <c r="N16" s="87">
        <v>48.036704122523965</v>
      </c>
      <c r="O16" s="87">
        <v>56.903207899862892</v>
      </c>
      <c r="P16" s="87">
        <v>52.07859430048569</v>
      </c>
      <c r="Q16" s="87">
        <v>56.433034284142188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0.17291430191253399</v>
      </c>
      <c r="L19" s="87">
        <v>0</v>
      </c>
      <c r="M19" s="87">
        <v>0</v>
      </c>
      <c r="N19" s="87">
        <v>0</v>
      </c>
      <c r="O19" s="87">
        <v>1.0583210545554177E-2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11.761555605860353</v>
      </c>
      <c r="C20" s="87">
        <v>12.263948001447465</v>
      </c>
      <c r="D20" s="87">
        <v>12.566881625780015</v>
      </c>
      <c r="E20" s="87">
        <v>12.272082853622539</v>
      </c>
      <c r="F20" s="87">
        <v>13.726077117361914</v>
      </c>
      <c r="G20" s="87">
        <v>10.796767924879262</v>
      </c>
      <c r="H20" s="87">
        <v>11.598547550077081</v>
      </c>
      <c r="I20" s="87">
        <v>11.4925633601888</v>
      </c>
      <c r="J20" s="87">
        <v>11.130104580573411</v>
      </c>
      <c r="K20" s="87">
        <v>13.692992408506793</v>
      </c>
      <c r="L20" s="87">
        <v>9.2789585667017267</v>
      </c>
      <c r="M20" s="87">
        <v>7.3216953139301584</v>
      </c>
      <c r="N20" s="87">
        <v>0</v>
      </c>
      <c r="O20" s="87">
        <v>0</v>
      </c>
      <c r="P20" s="87">
        <v>0.60284290351905456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0.61780288664803162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5.2664510739178629</v>
      </c>
      <c r="L22" s="87">
        <v>0</v>
      </c>
      <c r="M22" s="87">
        <v>0</v>
      </c>
      <c r="N22" s="87">
        <v>0</v>
      </c>
      <c r="O22" s="87">
        <v>0.91790802029821472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65.596384077743096</v>
      </c>
      <c r="C26" s="204">
        <v>66.82192465434207</v>
      </c>
      <c r="D26" s="204">
        <v>71.330238233179543</v>
      </c>
      <c r="E26" s="204">
        <v>68.761240839384953</v>
      </c>
      <c r="F26" s="204">
        <v>74.927810402447733</v>
      </c>
      <c r="G26" s="204">
        <v>73.764343659894081</v>
      </c>
      <c r="H26" s="204">
        <v>71.564482251508863</v>
      </c>
      <c r="I26" s="204">
        <v>75.335800140409049</v>
      </c>
      <c r="J26" s="204">
        <v>69.434943482329672</v>
      </c>
      <c r="K26" s="204">
        <v>71.98032845588142</v>
      </c>
      <c r="L26" s="204">
        <v>78.932400323902371</v>
      </c>
      <c r="M26" s="204">
        <v>76.393331015395518</v>
      </c>
      <c r="N26" s="204">
        <v>76.153396545422808</v>
      </c>
      <c r="O26" s="204">
        <v>91.468930564489071</v>
      </c>
      <c r="P26" s="204">
        <v>84.191924885341535</v>
      </c>
      <c r="Q26" s="204">
        <v>89.487843211937701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1.7611192399243762</v>
      </c>
      <c r="O27" s="208">
        <v>0.90505688535277484</v>
      </c>
      <c r="P27" s="208">
        <v>1.3575336335319985</v>
      </c>
      <c r="Q27" s="208">
        <v>1.3968612352810186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16.275239380080027</v>
      </c>
      <c r="C29" s="208">
        <v>11.875878044642851</v>
      </c>
      <c r="D29" s="208">
        <v>10.804320809524063</v>
      </c>
      <c r="E29" s="208">
        <v>20.8167697478818</v>
      </c>
      <c r="F29" s="208">
        <v>10.483022081041987</v>
      </c>
      <c r="G29" s="208">
        <v>10.320243434672395</v>
      </c>
      <c r="H29" s="208">
        <v>10.012464579325238</v>
      </c>
      <c r="I29" s="208">
        <v>10.540103229001804</v>
      </c>
      <c r="J29" s="208">
        <v>9.7145244444162504</v>
      </c>
      <c r="K29" s="208">
        <v>10.070644912092741</v>
      </c>
      <c r="L29" s="208">
        <v>11.043297422689443</v>
      </c>
      <c r="M29" s="208">
        <v>10.688060568931016</v>
      </c>
      <c r="N29" s="208">
        <v>0</v>
      </c>
      <c r="O29" s="208">
        <v>0</v>
      </c>
      <c r="P29" s="208">
        <v>1.5475090415691715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10.289694177949444</v>
      </c>
      <c r="O30" s="208">
        <v>13.60509493324941</v>
      </c>
      <c r="P30" s="208">
        <v>10.224867194152475</v>
      </c>
      <c r="Q30" s="208">
        <v>12.783915486163801</v>
      </c>
    </row>
    <row r="31" spans="1:17" x14ac:dyDescent="0.25">
      <c r="A31" s="82" t="s">
        <v>21</v>
      </c>
      <c r="B31" s="207">
        <v>49.321144697663065</v>
      </c>
      <c r="C31" s="207">
        <v>54.946046609699216</v>
      </c>
      <c r="D31" s="207">
        <v>60.525917423655486</v>
      </c>
      <c r="E31" s="207">
        <v>47.944471091503146</v>
      </c>
      <c r="F31" s="207">
        <v>64.444788321405738</v>
      </c>
      <c r="G31" s="207">
        <v>63.444100225221689</v>
      </c>
      <c r="H31" s="207">
        <v>61.552017672183624</v>
      </c>
      <c r="I31" s="207">
        <v>64.795696911407248</v>
      </c>
      <c r="J31" s="207">
        <v>59.720419037913423</v>
      </c>
      <c r="K31" s="207">
        <v>61.909683543788681</v>
      </c>
      <c r="L31" s="207">
        <v>67.889102901212922</v>
      </c>
      <c r="M31" s="207">
        <v>65.705270446464496</v>
      </c>
      <c r="N31" s="207">
        <v>64.102583127548982</v>
      </c>
      <c r="O31" s="207">
        <v>76.958778745886889</v>
      </c>
      <c r="P31" s="207">
        <v>71.062015016087898</v>
      </c>
      <c r="Q31" s="207">
        <v>75.307066490492886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129.06851556188644</v>
      </c>
      <c r="C33" s="96">
        <v>124.02964088374502</v>
      </c>
      <c r="D33" s="96">
        <v>118.337716001492</v>
      </c>
      <c r="E33" s="96">
        <v>125.40385772910486</v>
      </c>
      <c r="F33" s="96">
        <v>127.62924799868743</v>
      </c>
      <c r="G33" s="96">
        <v>124.15803476774239</v>
      </c>
      <c r="H33" s="96">
        <v>122.1117339285214</v>
      </c>
      <c r="I33" s="96">
        <v>130.44199146030741</v>
      </c>
      <c r="J33" s="96">
        <v>115.31851315885307</v>
      </c>
      <c r="K33" s="96">
        <v>103.30893727448834</v>
      </c>
      <c r="L33" s="96">
        <v>112.37522807132427</v>
      </c>
      <c r="M33" s="96">
        <v>121.30752222688825</v>
      </c>
      <c r="N33" s="96">
        <v>122.23918344382685</v>
      </c>
      <c r="O33" s="96">
        <v>144.09331545419519</v>
      </c>
      <c r="P33" s="96">
        <v>138.04834273162453</v>
      </c>
      <c r="Q33" s="96">
        <v>134.82071552501435</v>
      </c>
    </row>
    <row r="34" spans="1:17" x14ac:dyDescent="0.25">
      <c r="A34" s="132" t="s">
        <v>83</v>
      </c>
      <c r="B34" s="160">
        <v>0.11371366123472185</v>
      </c>
      <c r="C34" s="160">
        <v>0.10932886000382352</v>
      </c>
      <c r="D34" s="160">
        <v>0.10431871154347043</v>
      </c>
      <c r="E34" s="160">
        <v>0.11038058676057716</v>
      </c>
      <c r="F34" s="160">
        <v>0.11231068308472281</v>
      </c>
      <c r="G34" s="160">
        <v>0.10791393250789683</v>
      </c>
      <c r="H34" s="160">
        <v>0.10719902707284706</v>
      </c>
      <c r="I34" s="160">
        <v>0.11387535850995936</v>
      </c>
      <c r="J34" s="160">
        <v>0.10084220315014569</v>
      </c>
      <c r="K34" s="160">
        <v>9.0163588728043378E-2</v>
      </c>
      <c r="L34" s="160">
        <v>9.7750576754279908E-2</v>
      </c>
      <c r="M34" s="160">
        <v>0.10619134258016799</v>
      </c>
      <c r="N34" s="160">
        <v>0.10696946322252572</v>
      </c>
      <c r="O34" s="160">
        <v>0.12612951631864103</v>
      </c>
      <c r="P34" s="160">
        <v>0.12079813214449477</v>
      </c>
      <c r="Q34" s="160">
        <v>0.11796890546404175</v>
      </c>
    </row>
    <row r="35" spans="1:17" x14ac:dyDescent="0.25">
      <c r="A35" s="76" t="s">
        <v>82</v>
      </c>
      <c r="B35" s="159">
        <v>1.3762389538029062E-2</v>
      </c>
      <c r="C35" s="159">
        <v>1.3231711500480959E-2</v>
      </c>
      <c r="D35" s="159">
        <v>1.2625349749341755E-2</v>
      </c>
      <c r="E35" s="159">
        <v>1.3358998522610466E-2</v>
      </c>
      <c r="F35" s="159">
        <v>1.3592591717749798E-2</v>
      </c>
      <c r="G35" s="159">
        <v>1.3060467490257629E-2</v>
      </c>
      <c r="H35" s="159">
        <v>1.2973944842290993E-2</v>
      </c>
      <c r="I35" s="159">
        <v>1.3781959226181686E-2</v>
      </c>
      <c r="J35" s="159">
        <v>1.2204599399545147E-2</v>
      </c>
      <c r="K35" s="159">
        <v>1.0912201900356083E-2</v>
      </c>
      <c r="L35" s="159">
        <v>1.183043004905583E-2</v>
      </c>
      <c r="M35" s="159">
        <v>1.2851988110187762E-2</v>
      </c>
      <c r="N35" s="159">
        <v>1.2946161486292537E-2</v>
      </c>
      <c r="O35" s="159">
        <v>1.5265039547335414E-2</v>
      </c>
      <c r="P35" s="159">
        <v>1.461979969677751E-2</v>
      </c>
      <c r="Q35" s="159">
        <v>1.4277387718788269E-2</v>
      </c>
    </row>
    <row r="36" spans="1:17" x14ac:dyDescent="0.25">
      <c r="A36" s="76" t="s">
        <v>81</v>
      </c>
      <c r="B36" s="159">
        <v>2.2196096572359365</v>
      </c>
      <c r="C36" s="159">
        <v>2.1340214609586883</v>
      </c>
      <c r="D36" s="159">
        <v>2.0362269322623421</v>
      </c>
      <c r="E36" s="159">
        <v>2.1545504179961821</v>
      </c>
      <c r="F36" s="159">
        <v>2.1922245232351858</v>
      </c>
      <c r="G36" s="159">
        <v>2.1064030842381909</v>
      </c>
      <c r="H36" s="159">
        <v>2.0924486394475026</v>
      </c>
      <c r="I36" s="159">
        <v>2.2227658728547888</v>
      </c>
      <c r="J36" s="159">
        <v>1.9683679651030894</v>
      </c>
      <c r="K36" s="159">
        <v>1.7599290190711614</v>
      </c>
      <c r="L36" s="159">
        <v>1.9080216203427651</v>
      </c>
      <c r="M36" s="159">
        <v>2.072779356028859</v>
      </c>
      <c r="N36" s="159">
        <v>2.0879677166314328</v>
      </c>
      <c r="O36" s="159">
        <v>2.4619583033693542</v>
      </c>
      <c r="P36" s="159">
        <v>2.35789348238937</v>
      </c>
      <c r="Q36" s="159">
        <v>2.302668993139299</v>
      </c>
    </row>
    <row r="37" spans="1:17" x14ac:dyDescent="0.25">
      <c r="A37" s="76" t="s">
        <v>80</v>
      </c>
      <c r="B37" s="159">
        <v>3.7744768796796759E-2</v>
      </c>
      <c r="C37" s="159">
        <v>3.6289329697544261E-2</v>
      </c>
      <c r="D37" s="159">
        <v>3.4626320229549819E-2</v>
      </c>
      <c r="E37" s="159">
        <v>3.6638427447454262E-2</v>
      </c>
      <c r="F37" s="159">
        <v>3.7279080810642094E-2</v>
      </c>
      <c r="G37" s="159">
        <v>3.5819675386724523E-2</v>
      </c>
      <c r="H37" s="159">
        <v>3.5582378125652007E-2</v>
      </c>
      <c r="I37" s="159">
        <v>3.7798440679336132E-2</v>
      </c>
      <c r="J37" s="159">
        <v>3.3472369120234047E-2</v>
      </c>
      <c r="K37" s="159">
        <v>2.9927836053090854E-2</v>
      </c>
      <c r="L37" s="159">
        <v>3.2446171192465643E-2</v>
      </c>
      <c r="M37" s="159">
        <v>3.5247899244369836E-2</v>
      </c>
      <c r="N37" s="159">
        <v>3.5506179414253582E-2</v>
      </c>
      <c r="O37" s="159">
        <v>4.1865940997819588E-2</v>
      </c>
      <c r="P37" s="159">
        <v>4.009630434348059E-2</v>
      </c>
      <c r="Q37" s="159">
        <v>3.9157204276101691E-2</v>
      </c>
    </row>
    <row r="38" spans="1:17" x14ac:dyDescent="0.25">
      <c r="A38" s="129" t="s">
        <v>79</v>
      </c>
      <c r="B38" s="158">
        <v>0.11881671524134664</v>
      </c>
      <c r="C38" s="158">
        <v>0.11423514013784034</v>
      </c>
      <c r="D38" s="158">
        <v>0.10900015450403967</v>
      </c>
      <c r="E38" s="158">
        <v>0.11533406455212822</v>
      </c>
      <c r="F38" s="158">
        <v>0.11735077655352109</v>
      </c>
      <c r="G38" s="158">
        <v>0.1127567158610628</v>
      </c>
      <c r="H38" s="158">
        <v>0.11200972807983688</v>
      </c>
      <c r="I38" s="158">
        <v>0.11898566890002395</v>
      </c>
      <c r="J38" s="158">
        <v>0.10536763310495126</v>
      </c>
      <c r="K38" s="158">
        <v>9.4209801449666869E-2</v>
      </c>
      <c r="L38" s="158">
        <v>0.10213726580236321</v>
      </c>
      <c r="M38" s="158">
        <v>0.11095682238565971</v>
      </c>
      <c r="N38" s="158">
        <v>0.11176986224193164</v>
      </c>
      <c r="O38" s="158">
        <v>0.1317897485775858</v>
      </c>
      <c r="P38" s="158">
        <v>0.13410467552440203</v>
      </c>
      <c r="Q38" s="158">
        <v>0.1309637947903084</v>
      </c>
    </row>
    <row r="39" spans="1:17" x14ac:dyDescent="0.25">
      <c r="A39" s="92" t="s">
        <v>125</v>
      </c>
      <c r="B39" s="91">
        <v>1.9414505935075866E-2</v>
      </c>
      <c r="C39" s="91">
        <v>1.8665882167297556E-2</v>
      </c>
      <c r="D39" s="91">
        <v>1.7810491918114062E-2</v>
      </c>
      <c r="E39" s="91">
        <v>1.8845445072399377E-2</v>
      </c>
      <c r="F39" s="91">
        <v>1.9174973346605999E-2</v>
      </c>
      <c r="G39" s="91">
        <v>1.8424309448865174E-2</v>
      </c>
      <c r="H39" s="91">
        <v>1.8302252559120484E-2</v>
      </c>
      <c r="I39" s="91">
        <v>1.9442112756241397E-2</v>
      </c>
      <c r="J39" s="91">
        <v>1.7216942364765099E-2</v>
      </c>
      <c r="K39" s="91">
        <v>1.5393766320434307E-2</v>
      </c>
      <c r="L39" s="91">
        <v>1.6689104298873624E-2</v>
      </c>
      <c r="M39" s="91">
        <v>1.8130209056595147E-2</v>
      </c>
      <c r="N39" s="91">
        <v>1.8263058774608144E-2</v>
      </c>
      <c r="O39" s="91">
        <v>2.1534283713738993E-2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3.2308199453067427E-2</v>
      </c>
      <c r="C40" s="91">
        <v>3.106239458501818E-2</v>
      </c>
      <c r="D40" s="91">
        <v>2.9638916754923122E-2</v>
      </c>
      <c r="E40" s="91">
        <v>3.1361210025998357E-2</v>
      </c>
      <c r="F40" s="91">
        <v>3.1909586855369938E-2</v>
      </c>
      <c r="G40" s="91">
        <v>3.0660386952393748E-2</v>
      </c>
      <c r="H40" s="91">
        <v>3.0457268812190748E-2</v>
      </c>
      <c r="I40" s="91">
        <v>3.2354140703772627E-2</v>
      </c>
      <c r="J40" s="91">
        <v>2.8651175041638964E-2</v>
      </c>
      <c r="K40" s="91">
        <v>2.5617178942264965E-2</v>
      </c>
      <c r="L40" s="91">
        <v>2.7772785575083819E-2</v>
      </c>
      <c r="M40" s="91">
        <v>3.0170966610487501E-2</v>
      </c>
      <c r="N40" s="91">
        <v>3.0392045385358269E-2</v>
      </c>
      <c r="O40" s="91">
        <v>3.5835778444686057E-2</v>
      </c>
      <c r="P40" s="91">
        <v>3.4321031479466982E-2</v>
      </c>
      <c r="Q40" s="91">
        <v>3.3517194729357089E-2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6.7094009853203351E-2</v>
      </c>
      <c r="C42" s="157">
        <v>6.4506863385524596E-2</v>
      </c>
      <c r="D42" s="157">
        <v>6.1550745831002493E-2</v>
      </c>
      <c r="E42" s="157">
        <v>6.5127409453730481E-2</v>
      </c>
      <c r="F42" s="157">
        <v>6.6266216351545157E-2</v>
      </c>
      <c r="G42" s="157">
        <v>6.3672019459803872E-2</v>
      </c>
      <c r="H42" s="157">
        <v>6.3250206708525644E-2</v>
      </c>
      <c r="I42" s="157">
        <v>6.718941544000992E-2</v>
      </c>
      <c r="J42" s="157">
        <v>5.9499515698547188E-2</v>
      </c>
      <c r="K42" s="157">
        <v>5.3198856186967597E-2</v>
      </c>
      <c r="L42" s="157">
        <v>5.767537592840577E-2</v>
      </c>
      <c r="M42" s="157">
        <v>6.2655646718577068E-2</v>
      </c>
      <c r="N42" s="157">
        <v>6.3114758081965219E-2</v>
      </c>
      <c r="O42" s="157">
        <v>7.4419686419160747E-2</v>
      </c>
      <c r="P42" s="157">
        <v>9.9783644044935033E-2</v>
      </c>
      <c r="Q42" s="157">
        <v>9.7446600060951322E-2</v>
      </c>
    </row>
    <row r="43" spans="1:17" x14ac:dyDescent="0.25">
      <c r="A43" s="156" t="s">
        <v>150</v>
      </c>
      <c r="B43" s="204">
        <v>110.73544751758426</v>
      </c>
      <c r="C43" s="204">
        <v>106.46548627188199</v>
      </c>
      <c r="D43" s="204">
        <v>101.58655593173978</v>
      </c>
      <c r="E43" s="204">
        <v>107.48966781533728</v>
      </c>
      <c r="F43" s="204">
        <v>109.36921401836686</v>
      </c>
      <c r="G43" s="204">
        <v>105.08761638566877</v>
      </c>
      <c r="H43" s="204">
        <v>104.39143465672431</v>
      </c>
      <c r="I43" s="204">
        <v>110.89290986591938</v>
      </c>
      <c r="J43" s="204">
        <v>98.201098911419152</v>
      </c>
      <c r="K43" s="204">
        <v>87.802162371522073</v>
      </c>
      <c r="L43" s="204">
        <v>95.190443649895997</v>
      </c>
      <c r="M43" s="204">
        <v>103.41014188994747</v>
      </c>
      <c r="N43" s="204">
        <v>104.16788319049617</v>
      </c>
      <c r="O43" s="204">
        <v>122.82612557774557</v>
      </c>
      <c r="P43" s="204">
        <v>117.63437283667751</v>
      </c>
      <c r="Q43" s="204">
        <v>114.87924491988333</v>
      </c>
    </row>
    <row r="44" spans="1:17" x14ac:dyDescent="0.25">
      <c r="A44" s="156" t="s">
        <v>148</v>
      </c>
      <c r="B44" s="206">
        <v>9.3050182789734581</v>
      </c>
      <c r="C44" s="206">
        <v>8.8880095711189391</v>
      </c>
      <c r="D44" s="206">
        <v>8.4603549605980266</v>
      </c>
      <c r="E44" s="206">
        <v>9.137566723545854</v>
      </c>
      <c r="F44" s="206">
        <v>9.2530673620347539</v>
      </c>
      <c r="G44" s="206">
        <v>10.342355237082753</v>
      </c>
      <c r="H44" s="206">
        <v>9.1153463850187322</v>
      </c>
      <c r="I44" s="206">
        <v>10.365849771551924</v>
      </c>
      <c r="J44" s="206">
        <v>9.0072801430319789</v>
      </c>
      <c r="K44" s="206">
        <v>8.2124375487914083</v>
      </c>
      <c r="L44" s="206">
        <v>9.2933040984665869</v>
      </c>
      <c r="M44" s="206">
        <v>9.3876392905755299</v>
      </c>
      <c r="N44" s="206">
        <v>9.505341248489259</v>
      </c>
      <c r="O44" s="206">
        <v>11.159355319366455</v>
      </c>
      <c r="P44" s="206">
        <v>10.725499750776502</v>
      </c>
      <c r="Q44" s="206">
        <v>10.482042373988548</v>
      </c>
    </row>
    <row r="45" spans="1:17" x14ac:dyDescent="0.25">
      <c r="A45" s="152" t="s">
        <v>164</v>
      </c>
      <c r="B45" s="151">
        <v>9.3050182789734581</v>
      </c>
      <c r="C45" s="151">
        <v>8.8880095711189391</v>
      </c>
      <c r="D45" s="151">
        <v>8.4603549605980266</v>
      </c>
      <c r="E45" s="151">
        <v>9.137566723545854</v>
      </c>
      <c r="F45" s="151">
        <v>8.8731337242438002</v>
      </c>
      <c r="G45" s="151">
        <v>5.680664131222863</v>
      </c>
      <c r="H45" s="151">
        <v>7.9122341720890166</v>
      </c>
      <c r="I45" s="151">
        <v>6.9104985137112056</v>
      </c>
      <c r="J45" s="151">
        <v>7.08383198742112</v>
      </c>
      <c r="K45" s="151">
        <v>6.6088152293209923</v>
      </c>
      <c r="L45" s="151">
        <v>5.7125657254108351</v>
      </c>
      <c r="M45" s="151">
        <v>9.2303158461731662</v>
      </c>
      <c r="N45" s="151">
        <v>9.1525403592342993</v>
      </c>
      <c r="O45" s="151">
        <v>11.042730961137494</v>
      </c>
      <c r="P45" s="151">
        <v>10.474373463520703</v>
      </c>
      <c r="Q45" s="151">
        <v>10.196962392079579</v>
      </c>
    </row>
    <row r="46" spans="1:17" x14ac:dyDescent="0.25">
      <c r="A46" s="154" t="s">
        <v>30</v>
      </c>
      <c r="B46" s="205">
        <v>1.6688623718576108</v>
      </c>
      <c r="C46" s="205">
        <v>1.4639460585067448</v>
      </c>
      <c r="D46" s="205">
        <v>1.2120911942300525</v>
      </c>
      <c r="E46" s="205">
        <v>1.4522357034019966</v>
      </c>
      <c r="F46" s="205">
        <v>1.3923897134994245</v>
      </c>
      <c r="G46" s="205">
        <v>1.2684401715012821</v>
      </c>
      <c r="H46" s="205">
        <v>1.3783626627083558</v>
      </c>
      <c r="I46" s="205">
        <v>1.2638272406318807</v>
      </c>
      <c r="J46" s="205">
        <v>1.2604082180436056</v>
      </c>
      <c r="K46" s="205">
        <v>1.5900626691235413</v>
      </c>
      <c r="L46" s="205">
        <v>0.90813748392659066</v>
      </c>
      <c r="M46" s="205">
        <v>0.72915176347199273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1.4750363199959813</v>
      </c>
      <c r="C47" s="205">
        <v>1.3923595815199197</v>
      </c>
      <c r="D47" s="205">
        <v>1.081633778496123</v>
      </c>
      <c r="E47" s="205">
        <v>1.4575916855002797</v>
      </c>
      <c r="F47" s="205">
        <v>4.6221273588366814E-2</v>
      </c>
      <c r="G47" s="205">
        <v>0.11198646142346962</v>
      </c>
      <c r="H47" s="205">
        <v>0.1055254498260056</v>
      </c>
      <c r="I47" s="205">
        <v>0.1081446897339358</v>
      </c>
      <c r="J47" s="205">
        <v>0.12558556783678501</v>
      </c>
      <c r="K47" s="205">
        <v>0.15196190184681169</v>
      </c>
      <c r="L47" s="205">
        <v>0.12894039971951893</v>
      </c>
      <c r="M47" s="205">
        <v>3.6228625637274282E-2</v>
      </c>
      <c r="N47" s="205">
        <v>0.21351195892898417</v>
      </c>
      <c r="O47" s="205">
        <v>0.13520900127030988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3.4937683981661447</v>
      </c>
      <c r="C48" s="205">
        <v>3.7629568769997594</v>
      </c>
      <c r="D48" s="205">
        <v>3.883144066766639</v>
      </c>
      <c r="E48" s="205">
        <v>2.7631372554723423</v>
      </c>
      <c r="F48" s="205">
        <v>4.2975886616556815</v>
      </c>
      <c r="G48" s="205">
        <v>0.29802185777162643</v>
      </c>
      <c r="H48" s="205">
        <v>3.3173595593344234</v>
      </c>
      <c r="I48" s="205">
        <v>1.964343583706964</v>
      </c>
      <c r="J48" s="205">
        <v>1.3916984183540684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2.6673511889537211</v>
      </c>
      <c r="C49" s="205">
        <v>2.2687470540925143</v>
      </c>
      <c r="D49" s="205">
        <v>2.2834859211052128</v>
      </c>
      <c r="E49" s="205">
        <v>3.4646020791712351</v>
      </c>
      <c r="F49" s="205">
        <v>3.1369340755003265</v>
      </c>
      <c r="G49" s="205">
        <v>4.0022156405264848</v>
      </c>
      <c r="H49" s="205">
        <v>3.1109865002202315</v>
      </c>
      <c r="I49" s="205">
        <v>3.5741829996384249</v>
      </c>
      <c r="J49" s="205">
        <v>4.3061397831866612</v>
      </c>
      <c r="K49" s="205">
        <v>4.8667906583506388</v>
      </c>
      <c r="L49" s="205">
        <v>4.6754878417647259</v>
      </c>
      <c r="M49" s="205">
        <v>8.4649354570639002</v>
      </c>
      <c r="N49" s="205">
        <v>8.9390284003053146</v>
      </c>
      <c r="O49" s="205">
        <v>10.907521959867184</v>
      </c>
      <c r="P49" s="205">
        <v>10.474373463520703</v>
      </c>
      <c r="Q49" s="205">
        <v>10.196962392079579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0.3799336377909539</v>
      </c>
      <c r="G50" s="151">
        <v>4.66169110585989</v>
      </c>
      <c r="H50" s="151">
        <v>1.2031122129297163</v>
      </c>
      <c r="I50" s="151">
        <v>3.4553512578407175</v>
      </c>
      <c r="J50" s="151">
        <v>1.9234481556108587</v>
      </c>
      <c r="K50" s="151">
        <v>1.6036223194704162</v>
      </c>
      <c r="L50" s="151">
        <v>3.5807383730557518</v>
      </c>
      <c r="M50" s="151">
        <v>0.1573234444023642</v>
      </c>
      <c r="N50" s="151">
        <v>0.35280088925495973</v>
      </c>
      <c r="O50" s="151">
        <v>0.11662435822896128</v>
      </c>
      <c r="P50" s="151">
        <v>0.25112628725579828</v>
      </c>
      <c r="Q50" s="151">
        <v>0.28507998190897027</v>
      </c>
    </row>
    <row r="51" spans="1:17" x14ac:dyDescent="0.25">
      <c r="A51" s="156" t="s">
        <v>147</v>
      </c>
      <c r="B51" s="206">
        <v>6.5244025732818995</v>
      </c>
      <c r="C51" s="206">
        <v>6.2690385384456899</v>
      </c>
      <c r="D51" s="206">
        <v>5.9940076408654459</v>
      </c>
      <c r="E51" s="206">
        <v>6.346360694942776</v>
      </c>
      <c r="F51" s="206">
        <v>6.5342089628839854</v>
      </c>
      <c r="G51" s="206">
        <v>6.3521092695067285</v>
      </c>
      <c r="H51" s="206">
        <v>6.2447391692102503</v>
      </c>
      <c r="I51" s="206">
        <v>6.676024522665811</v>
      </c>
      <c r="J51" s="206">
        <v>5.8898793345239699</v>
      </c>
      <c r="K51" s="206">
        <v>5.3091949069725297</v>
      </c>
      <c r="L51" s="206">
        <v>5.7392942588207436</v>
      </c>
      <c r="M51" s="206">
        <v>6.1717136380160058</v>
      </c>
      <c r="N51" s="206">
        <v>6.2107996218449726</v>
      </c>
      <c r="O51" s="206">
        <v>7.3308260082724077</v>
      </c>
      <c r="P51" s="206">
        <v>7.0209577500719842</v>
      </c>
      <c r="Q51" s="206">
        <v>6.854391945753938</v>
      </c>
    </row>
    <row r="52" spans="1:17" x14ac:dyDescent="0.25">
      <c r="A52" s="152" t="s">
        <v>162</v>
      </c>
      <c r="B52" s="151">
        <v>3.3923668774231492</v>
      </c>
      <c r="C52" s="151">
        <v>3.2564672303851401</v>
      </c>
      <c r="D52" s="151">
        <v>3.1202240432920521</v>
      </c>
      <c r="E52" s="151">
        <v>3.3067697952050432</v>
      </c>
      <c r="F52" s="151">
        <v>3.402885176641532</v>
      </c>
      <c r="G52" s="151">
        <v>2.9355204152977805</v>
      </c>
      <c r="H52" s="151">
        <v>3.1792663798971241</v>
      </c>
      <c r="I52" s="151">
        <v>3.2138327084300462</v>
      </c>
      <c r="J52" s="151">
        <v>2.9334157517126238</v>
      </c>
      <c r="K52" s="151">
        <v>2.636327207338018</v>
      </c>
      <c r="L52" s="151">
        <v>2.7179823473239968</v>
      </c>
      <c r="M52" s="151">
        <v>3.2424338225743119</v>
      </c>
      <c r="N52" s="151">
        <v>3.2551573717830524</v>
      </c>
      <c r="O52" s="151">
        <v>3.8646848258168949</v>
      </c>
      <c r="P52" s="151">
        <v>3.6946456659469229</v>
      </c>
      <c r="Q52" s="151">
        <v>3.6050590438192232</v>
      </c>
    </row>
    <row r="53" spans="1:17" x14ac:dyDescent="0.25">
      <c r="A53" s="154" t="s">
        <v>30</v>
      </c>
      <c r="B53" s="153">
        <v>0.58045390115488205</v>
      </c>
      <c r="C53" s="153">
        <v>0.5091811134759382</v>
      </c>
      <c r="D53" s="153">
        <v>0.42158243490335306</v>
      </c>
      <c r="E53" s="153">
        <v>0.5051080865930242</v>
      </c>
      <c r="F53" s="153">
        <v>0.48429280614017511</v>
      </c>
      <c r="G53" s="153">
        <v>0.44118140497705988</v>
      </c>
      <c r="H53" s="153">
        <v>0.4794139997804201</v>
      </c>
      <c r="I53" s="153">
        <v>0.43957696247535605</v>
      </c>
      <c r="J53" s="153">
        <v>0.43838777813459301</v>
      </c>
      <c r="K53" s="153">
        <v>0.55304625170867716</v>
      </c>
      <c r="L53" s="153">
        <v>0.31586304192563197</v>
      </c>
      <c r="M53" s="153">
        <v>0.25360928065636323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1.0012761383869992</v>
      </c>
      <c r="C54" s="153">
        <v>1.0448234724567924</v>
      </c>
      <c r="D54" s="153">
        <v>0.86741102256604141</v>
      </c>
      <c r="E54" s="153">
        <v>0.82964609019814473</v>
      </c>
      <c r="F54" s="153">
        <v>4.2379664721197155E-2</v>
      </c>
      <c r="G54" s="153">
        <v>6.7894622683690106E-2</v>
      </c>
      <c r="H54" s="153">
        <v>8.8575183708405669E-2</v>
      </c>
      <c r="I54" s="153">
        <v>8.1475917462413089E-2</v>
      </c>
      <c r="J54" s="153">
        <v>7.0703728234895818E-2</v>
      </c>
      <c r="K54" s="153">
        <v>6.3079287592179095E-2</v>
      </c>
      <c r="L54" s="153">
        <v>6.446765522224808E-2</v>
      </c>
      <c r="M54" s="153">
        <v>1.2737197443933831E-2</v>
      </c>
      <c r="N54" s="153">
        <v>7.5936843738722185E-2</v>
      </c>
      <c r="O54" s="153">
        <v>4.7319832146793313E-2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1.8106368378812678</v>
      </c>
      <c r="C55" s="153">
        <v>1.7024626444524096</v>
      </c>
      <c r="D55" s="153">
        <v>1.8312305858226576</v>
      </c>
      <c r="E55" s="153">
        <v>1.9720156184138744</v>
      </c>
      <c r="F55" s="153">
        <v>2.8762127057801599</v>
      </c>
      <c r="G55" s="153">
        <v>2.4264443876370305</v>
      </c>
      <c r="H55" s="153">
        <v>2.6112771964082984</v>
      </c>
      <c r="I55" s="153">
        <v>2.6927798284922768</v>
      </c>
      <c r="J55" s="153">
        <v>2.4243242453431351</v>
      </c>
      <c r="K55" s="153">
        <v>2.0202016680371617</v>
      </c>
      <c r="L55" s="153">
        <v>2.3376516501761166</v>
      </c>
      <c r="M55" s="153">
        <v>2.9760873444740148</v>
      </c>
      <c r="N55" s="153">
        <v>3.1792205280443304</v>
      </c>
      <c r="O55" s="153">
        <v>3.8173649936701017</v>
      </c>
      <c r="P55" s="153">
        <v>3.6946456659469229</v>
      </c>
      <c r="Q55" s="153">
        <v>3.6050590438192232</v>
      </c>
    </row>
    <row r="56" spans="1:17" x14ac:dyDescent="0.25">
      <c r="A56" s="152" t="s">
        <v>161</v>
      </c>
      <c r="B56" s="151">
        <v>3.1320356958587503</v>
      </c>
      <c r="C56" s="151">
        <v>3.0125713080605498</v>
      </c>
      <c r="D56" s="151">
        <v>2.8737835975733934</v>
      </c>
      <c r="E56" s="151">
        <v>3.0395908997377328</v>
      </c>
      <c r="F56" s="151">
        <v>3.0951046165563669</v>
      </c>
      <c r="G56" s="151">
        <v>2.9687248232620034</v>
      </c>
      <c r="H56" s="151">
        <v>2.9512657589692397</v>
      </c>
      <c r="I56" s="151">
        <v>3.1336478826498029</v>
      </c>
      <c r="J56" s="151">
        <v>2.7760229537844414</v>
      </c>
      <c r="K56" s="151">
        <v>2.5353556674219724</v>
      </c>
      <c r="L56" s="151">
        <v>2.6854353267477942</v>
      </c>
      <c r="M56" s="151">
        <v>2.9142981889466357</v>
      </c>
      <c r="N56" s="151">
        <v>2.9222048082616814</v>
      </c>
      <c r="O56" s="151">
        <v>3.455235700362838</v>
      </c>
      <c r="P56" s="151">
        <v>3.3029110735660003</v>
      </c>
      <c r="Q56" s="151">
        <v>3.2226889094064091</v>
      </c>
    </row>
    <row r="57" spans="1:17" x14ac:dyDescent="0.25">
      <c r="A57" s="150" t="s">
        <v>33</v>
      </c>
      <c r="B57" s="87">
        <v>2.3050993032615588</v>
      </c>
      <c r="C57" s="87">
        <v>2.1752903012307847</v>
      </c>
      <c r="D57" s="87">
        <v>2.0985376986681583</v>
      </c>
      <c r="E57" s="87">
        <v>2.2576157358177533</v>
      </c>
      <c r="F57" s="87">
        <v>2.2230717277938044</v>
      </c>
      <c r="G57" s="87">
        <v>2.2992516084990191</v>
      </c>
      <c r="H57" s="87">
        <v>2.2148801029063545</v>
      </c>
      <c r="I57" s="87">
        <v>2.3973498133385815</v>
      </c>
      <c r="J57" s="87">
        <v>2.0908946851595069</v>
      </c>
      <c r="K57" s="87">
        <v>1.5195882872315902</v>
      </c>
      <c r="L57" s="87">
        <v>2.1983874469842966</v>
      </c>
      <c r="M57" s="87">
        <v>2.4829244333131903</v>
      </c>
      <c r="N57" s="87">
        <v>2.9222048082616814</v>
      </c>
      <c r="O57" s="87">
        <v>3.3997616939527133</v>
      </c>
      <c r="P57" s="87">
        <v>3.2272686349423463</v>
      </c>
      <c r="Q57" s="87">
        <v>3.2226889094064091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9.1802959902272333E-3</v>
      </c>
      <c r="L60" s="87">
        <v>0</v>
      </c>
      <c r="M60" s="87">
        <v>0</v>
      </c>
      <c r="N60" s="87">
        <v>0</v>
      </c>
      <c r="O60" s="87">
        <v>6.3230870700873426E-4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0.82693639259719132</v>
      </c>
      <c r="C61" s="87">
        <v>0.83728100682976492</v>
      </c>
      <c r="D61" s="87">
        <v>0.77524589890523521</v>
      </c>
      <c r="E61" s="87">
        <v>0.78197516391997968</v>
      </c>
      <c r="F61" s="87">
        <v>0.8720328887625628</v>
      </c>
      <c r="G61" s="87">
        <v>0.66947321476298427</v>
      </c>
      <c r="H61" s="87">
        <v>0.7363856560628852</v>
      </c>
      <c r="I61" s="87">
        <v>0.73629806931122121</v>
      </c>
      <c r="J61" s="87">
        <v>0.68512826862493437</v>
      </c>
      <c r="K61" s="87">
        <v>0.7269827996391709</v>
      </c>
      <c r="L61" s="87">
        <v>0.48704787976349767</v>
      </c>
      <c r="M61" s="87">
        <v>0.43137375563344532</v>
      </c>
      <c r="N61" s="87">
        <v>0</v>
      </c>
      <c r="O61" s="87">
        <v>0</v>
      </c>
      <c r="P61" s="87">
        <v>3.7357690245999518E-2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3.8284748377654276E-2</v>
      </c>
      <c r="Q62" s="87">
        <v>0</v>
      </c>
    </row>
    <row r="63" spans="1:17" x14ac:dyDescent="0.25">
      <c r="A63" s="150" t="s">
        <v>26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0.27960428456098396</v>
      </c>
      <c r="L63" s="87">
        <v>0</v>
      </c>
      <c r="M63" s="87">
        <v>0</v>
      </c>
      <c r="N63" s="87">
        <v>0</v>
      </c>
      <c r="O63" s="87">
        <v>5.484169770311597E-2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0</v>
      </c>
      <c r="C67" s="148">
        <v>0</v>
      </c>
      <c r="D67" s="148">
        <v>0</v>
      </c>
      <c r="E67" s="148">
        <v>0</v>
      </c>
      <c r="F67" s="148">
        <v>3.621916968608626E-2</v>
      </c>
      <c r="G67" s="148">
        <v>0.44786403094694421</v>
      </c>
      <c r="H67" s="148">
        <v>0.11420703034388563</v>
      </c>
      <c r="I67" s="148">
        <v>0.32854393158596179</v>
      </c>
      <c r="J67" s="148">
        <v>0.18044062902690422</v>
      </c>
      <c r="K67" s="148">
        <v>0.13751203221253966</v>
      </c>
      <c r="L67" s="148">
        <v>0.33587658474895266</v>
      </c>
      <c r="M67" s="148">
        <v>1.4981626495057746E-2</v>
      </c>
      <c r="N67" s="148">
        <v>3.3437441800239519E-2</v>
      </c>
      <c r="O67" s="148">
        <v>1.090548209267499E-2</v>
      </c>
      <c r="P67" s="148">
        <v>2.3401010559060811E-2</v>
      </c>
      <c r="Q67" s="148">
        <v>2.6643992528305412E-2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0.22595132834213846</v>
      </c>
      <c r="C70" s="96">
        <v>0.21902434082243255</v>
      </c>
      <c r="D70" s="96">
        <v>0.13962883845326363</v>
      </c>
      <c r="E70" s="96">
        <v>0.2172400037743118</v>
      </c>
      <c r="F70" s="96">
        <v>0.23001953456370605</v>
      </c>
      <c r="G70" s="96">
        <v>0.23898815471717971</v>
      </c>
      <c r="H70" s="96">
        <v>0.22219126497395283</v>
      </c>
      <c r="I70" s="96">
        <v>0</v>
      </c>
      <c r="J70" s="9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</row>
    <row r="71" spans="1:17" x14ac:dyDescent="0.25">
      <c r="A71" s="132" t="s">
        <v>83</v>
      </c>
      <c r="B71" s="160">
        <v>4.0163949224682823E-4</v>
      </c>
      <c r="C71" s="160">
        <v>3.906438988352343E-4</v>
      </c>
      <c r="D71" s="160">
        <v>2.4897439074900428E-4</v>
      </c>
      <c r="E71" s="160">
        <v>3.8363062675669958E-4</v>
      </c>
      <c r="F71" s="160">
        <v>3.9149831086251043E-4</v>
      </c>
      <c r="G71" s="160">
        <v>3.7899852228848115E-4</v>
      </c>
      <c r="H71" s="160">
        <v>3.7302898997478733E-4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5.4077699316634498E-5</v>
      </c>
      <c r="C72" s="159">
        <v>5.2597226390544073E-5</v>
      </c>
      <c r="D72" s="159">
        <v>3.35225058799562E-5</v>
      </c>
      <c r="E72" s="159">
        <v>5.1652942708261964E-5</v>
      </c>
      <c r="F72" s="159">
        <v>5.2712266464031551E-5</v>
      </c>
      <c r="G72" s="159">
        <v>5.102926511312743E-5</v>
      </c>
      <c r="H72" s="159">
        <v>5.0225513042545487E-5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7.0285821638857411E-3</v>
      </c>
      <c r="C73" s="159">
        <v>6.8361622618941954E-3</v>
      </c>
      <c r="D73" s="159">
        <v>4.3569843002573662E-3</v>
      </c>
      <c r="E73" s="159">
        <v>6.7134319029697959E-3</v>
      </c>
      <c r="F73" s="159">
        <v>6.8511142406000938E-3</v>
      </c>
      <c r="G73" s="159">
        <v>6.6323713313002951E-3</v>
      </c>
      <c r="H73" s="159">
        <v>6.5279061351313315E-3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1.3281075071393483E-4</v>
      </c>
      <c r="C74" s="159">
        <v>1.2917482087205186E-4</v>
      </c>
      <c r="D74" s="159">
        <v>8.2328746007872069E-5</v>
      </c>
      <c r="E74" s="159">
        <v>1.268557313709157E-4</v>
      </c>
      <c r="F74" s="159">
        <v>1.2945735061564546E-4</v>
      </c>
      <c r="G74" s="159">
        <v>1.2532402623811618E-4</v>
      </c>
      <c r="H74" s="159">
        <v>1.2335007177572595E-4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4.1979101878812913E-4</v>
      </c>
      <c r="C75" s="158">
        <v>4.0829849514556786E-4</v>
      </c>
      <c r="D75" s="158">
        <v>2.6022643480598528E-4</v>
      </c>
      <c r="E75" s="158">
        <v>4.009682681939882E-4</v>
      </c>
      <c r="F75" s="158">
        <v>4.0919152111118832E-4</v>
      </c>
      <c r="G75" s="158">
        <v>3.9612682234171757E-4</v>
      </c>
      <c r="H75" s="158">
        <v>3.8988750549158539E-4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0</v>
      </c>
      <c r="P75" s="158">
        <v>0</v>
      </c>
      <c r="Q75" s="158">
        <v>0</v>
      </c>
    </row>
    <row r="76" spans="1:17" x14ac:dyDescent="0.25">
      <c r="A76" s="92" t="s">
        <v>125</v>
      </c>
      <c r="B76" s="91">
        <v>6.8593338986008018E-5</v>
      </c>
      <c r="C76" s="91">
        <v>6.6715474680347913E-5</v>
      </c>
      <c r="D76" s="91">
        <v>4.2520681141051669E-5</v>
      </c>
      <c r="E76" s="91">
        <v>6.5517724562716537E-5</v>
      </c>
      <c r="F76" s="91">
        <v>6.6861394030790305E-5</v>
      </c>
      <c r="G76" s="91">
        <v>6.4726638232461323E-5</v>
      </c>
      <c r="H76" s="91">
        <v>6.3707141491016676E-5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1.1414801306418891E-4</v>
      </c>
      <c r="C77" s="91">
        <v>1.1102300876400475E-4</v>
      </c>
      <c r="D77" s="91">
        <v>7.0759804641920779E-5</v>
      </c>
      <c r="E77" s="91">
        <v>1.09029800704795E-4</v>
      </c>
      <c r="F77" s="91">
        <v>1.1126583706434473E-4</v>
      </c>
      <c r="G77" s="91">
        <v>1.0771333274892984E-4</v>
      </c>
      <c r="H77" s="91">
        <v>1.0601676090854953E-4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2.3704966673793217E-4</v>
      </c>
      <c r="C79" s="157">
        <v>2.3056001170121515E-4</v>
      </c>
      <c r="D79" s="157">
        <v>1.4694594902301287E-4</v>
      </c>
      <c r="E79" s="157">
        <v>2.2642074292647668E-4</v>
      </c>
      <c r="F79" s="157">
        <v>2.3106429001605328E-4</v>
      </c>
      <c r="G79" s="157">
        <v>2.2368685136032641E-4</v>
      </c>
      <c r="H79" s="157">
        <v>2.201636030920192E-4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6.1063885975853924E-2</v>
      </c>
      <c r="C80" s="204">
        <v>5.9316291908127566E-2</v>
      </c>
      <c r="D80" s="204">
        <v>3.793417035335956E-2</v>
      </c>
      <c r="E80" s="204">
        <v>5.8526479405093604E-2</v>
      </c>
      <c r="F80" s="204">
        <v>6.7994183847007783E-2</v>
      </c>
      <c r="G80" s="204">
        <v>6.5884254890315908E-2</v>
      </c>
      <c r="H80" s="204">
        <v>6.471586753576751E-2</v>
      </c>
      <c r="I80" s="204">
        <v>0</v>
      </c>
      <c r="J80" s="204">
        <v>0</v>
      </c>
      <c r="K80" s="204">
        <v>0</v>
      </c>
      <c r="L80" s="204">
        <v>0</v>
      </c>
      <c r="M80" s="204">
        <v>0</v>
      </c>
      <c r="N80" s="204">
        <v>0</v>
      </c>
      <c r="O80" s="204">
        <v>0</v>
      </c>
      <c r="P80" s="204">
        <v>0</v>
      </c>
      <c r="Q80" s="204">
        <v>0</v>
      </c>
    </row>
    <row r="81" spans="1:17" x14ac:dyDescent="0.25">
      <c r="A81" s="152" t="s">
        <v>166</v>
      </c>
      <c r="B81" s="151">
        <v>6.1063885975853924E-2</v>
      </c>
      <c r="C81" s="151">
        <v>5.9316291908127566E-2</v>
      </c>
      <c r="D81" s="151">
        <v>3.793417035335956E-2</v>
      </c>
      <c r="E81" s="151">
        <v>5.8526479405093604E-2</v>
      </c>
      <c r="F81" s="151">
        <v>3.0704439871767152E-2</v>
      </c>
      <c r="G81" s="151">
        <v>2.9466843645232207E-2</v>
      </c>
      <c r="H81" s="151">
        <v>2.9409386300212038E-2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>
        <v>0</v>
      </c>
    </row>
    <row r="82" spans="1:17" x14ac:dyDescent="0.25">
      <c r="A82" s="154" t="s">
        <v>30</v>
      </c>
      <c r="B82" s="153">
        <v>8.5518306563295669E-3</v>
      </c>
      <c r="C82" s="153">
        <v>7.5890271046554882E-3</v>
      </c>
      <c r="D82" s="153">
        <v>4.1970347313974588E-3</v>
      </c>
      <c r="E82" s="153">
        <v>7.3227209698258772E-3</v>
      </c>
      <c r="F82" s="153">
        <v>7.0418121130872268E-3</v>
      </c>
      <c r="G82" s="153">
        <v>6.463158230156512E-3</v>
      </c>
      <c r="H82" s="153">
        <v>6.9587309277503832E-3</v>
      </c>
      <c r="I82" s="153">
        <v>0</v>
      </c>
      <c r="J82" s="153">
        <v>0</v>
      </c>
      <c r="K82" s="153">
        <v>0</v>
      </c>
      <c r="L82" s="153">
        <v>0</v>
      </c>
      <c r="M82" s="153">
        <v>0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1.475180709212673E-2</v>
      </c>
      <c r="C83" s="153">
        <v>1.5572442579274015E-2</v>
      </c>
      <c r="D83" s="153">
        <v>8.635450357274161E-3</v>
      </c>
      <c r="E83" s="153">
        <v>1.2027657017344427E-2</v>
      </c>
      <c r="F83" s="153">
        <v>1.8671104708348633E-4</v>
      </c>
      <c r="G83" s="153">
        <v>3.4145176388163535E-4</v>
      </c>
      <c r="H83" s="153">
        <v>3.988102394469907E-4</v>
      </c>
      <c r="I83" s="153">
        <v>0</v>
      </c>
      <c r="J83" s="153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1.1084125305551629E-2</v>
      </c>
      <c r="C84" s="153">
        <v>1.0780677717513888E-2</v>
      </c>
      <c r="D84" s="153">
        <v>6.870996000660671E-3</v>
      </c>
      <c r="E84" s="153">
        <v>1.058713104687764E-2</v>
      </c>
      <c r="F84" s="153">
        <v>1.0804257096921824E-2</v>
      </c>
      <c r="G84" s="153">
        <v>1.0459297934483939E-2</v>
      </c>
      <c r="H84" s="153">
        <v>1.0294555558652385E-2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2.6676122921845995E-2</v>
      </c>
      <c r="C85" s="153">
        <v>2.5374144506684179E-2</v>
      </c>
      <c r="D85" s="153">
        <v>1.823068926402727E-2</v>
      </c>
      <c r="E85" s="153">
        <v>2.8588970371045661E-2</v>
      </c>
      <c r="F85" s="153">
        <v>1.2671659614674613E-2</v>
      </c>
      <c r="G85" s="153">
        <v>1.2202935716710122E-2</v>
      </c>
      <c r="H85" s="153">
        <v>1.1757289574362281E-2</v>
      </c>
      <c r="I85" s="153">
        <v>0</v>
      </c>
      <c r="J85" s="153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3.7289743975240632E-2</v>
      </c>
      <c r="G86" s="151">
        <v>3.6417411245083707E-2</v>
      </c>
      <c r="H86" s="151">
        <v>3.5306481235555472E-2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0.1016015447015905</v>
      </c>
      <c r="C87" s="206">
        <v>9.8177066935986296E-2</v>
      </c>
      <c r="D87" s="206">
        <v>6.2422385592352678E-2</v>
      </c>
      <c r="E87" s="206">
        <v>9.8177156111165828E-2</v>
      </c>
      <c r="F87" s="206">
        <v>9.9713477227360597E-2</v>
      </c>
      <c r="G87" s="206">
        <v>0.11228940017746522</v>
      </c>
      <c r="H87" s="206">
        <v>9.8058270860767058E-2</v>
      </c>
      <c r="I87" s="206">
        <v>0</v>
      </c>
      <c r="J87" s="206">
        <v>0</v>
      </c>
      <c r="K87" s="206">
        <v>0</v>
      </c>
      <c r="L87" s="206">
        <v>0</v>
      </c>
      <c r="M87" s="206">
        <v>0</v>
      </c>
      <c r="N87" s="206">
        <v>0</v>
      </c>
      <c r="O87" s="206">
        <v>0</v>
      </c>
      <c r="P87" s="206">
        <v>0</v>
      </c>
      <c r="Q87" s="206">
        <v>0</v>
      </c>
    </row>
    <row r="88" spans="1:17" x14ac:dyDescent="0.25">
      <c r="A88" s="152" t="s">
        <v>164</v>
      </c>
      <c r="B88" s="151">
        <v>0.1016015447015905</v>
      </c>
      <c r="C88" s="151">
        <v>9.8177066935986296E-2</v>
      </c>
      <c r="D88" s="151">
        <v>6.2422385592352678E-2</v>
      </c>
      <c r="E88" s="151">
        <v>9.8177156111165828E-2</v>
      </c>
      <c r="F88" s="151">
        <v>9.5619212843723198E-2</v>
      </c>
      <c r="G88" s="151">
        <v>6.167631581803816E-2</v>
      </c>
      <c r="H88" s="151">
        <v>8.5115800188971899E-2</v>
      </c>
      <c r="I88" s="151">
        <v>0</v>
      </c>
      <c r="J88" s="151">
        <v>0</v>
      </c>
      <c r="K88" s="151">
        <v>0</v>
      </c>
      <c r="L88" s="151">
        <v>0</v>
      </c>
      <c r="M88" s="151">
        <v>0</v>
      </c>
      <c r="N88" s="151">
        <v>0</v>
      </c>
      <c r="O88" s="151">
        <v>0</v>
      </c>
      <c r="P88" s="151">
        <v>0</v>
      </c>
      <c r="Q88" s="151">
        <v>0</v>
      </c>
    </row>
    <row r="89" spans="1:17" x14ac:dyDescent="0.25">
      <c r="A89" s="154" t="s">
        <v>30</v>
      </c>
      <c r="B89" s="205">
        <v>1.822231722620531E-2</v>
      </c>
      <c r="C89" s="205">
        <v>1.6170766809671187E-2</v>
      </c>
      <c r="D89" s="205">
        <v>8.943079132223003E-3</v>
      </c>
      <c r="E89" s="205">
        <v>1.5603319316477663E-2</v>
      </c>
      <c r="F89" s="205">
        <v>1.5004756212874372E-2</v>
      </c>
      <c r="G89" s="205">
        <v>1.3771755345260766E-2</v>
      </c>
      <c r="H89" s="205">
        <v>1.4827726080312445E-2</v>
      </c>
      <c r="I89" s="205">
        <v>0</v>
      </c>
      <c r="J89" s="205">
        <v>0</v>
      </c>
      <c r="K89" s="205">
        <v>0</v>
      </c>
      <c r="L89" s="205">
        <v>0</v>
      </c>
      <c r="M89" s="205">
        <v>0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1.6105929522050838E-2</v>
      </c>
      <c r="C90" s="205">
        <v>1.5380021673022761E-2</v>
      </c>
      <c r="D90" s="205">
        <v>7.9805352264115652E-3</v>
      </c>
      <c r="E90" s="205">
        <v>1.566086582820236E-2</v>
      </c>
      <c r="F90" s="205">
        <v>4.9809254931866434E-4</v>
      </c>
      <c r="G90" s="205">
        <v>1.2158635333033899E-3</v>
      </c>
      <c r="H90" s="205">
        <v>1.1351892407236786E-3</v>
      </c>
      <c r="I90" s="205">
        <v>0</v>
      </c>
      <c r="J90" s="205">
        <v>0</v>
      </c>
      <c r="K90" s="205">
        <v>0</v>
      </c>
      <c r="L90" s="205">
        <v>0</v>
      </c>
      <c r="M90" s="205">
        <v>0</v>
      </c>
      <c r="N90" s="205">
        <v>0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3.8148475955755219E-2</v>
      </c>
      <c r="C91" s="205">
        <v>4.1565669595012136E-2</v>
      </c>
      <c r="D91" s="205">
        <v>2.8650702881292549E-2</v>
      </c>
      <c r="E91" s="205">
        <v>2.9688095955354821E-2</v>
      </c>
      <c r="F91" s="205">
        <v>4.6311940935911816E-2</v>
      </c>
      <c r="G91" s="205">
        <v>3.2356938900107929E-3</v>
      </c>
      <c r="H91" s="205">
        <v>3.5686470757315195E-2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2.9124821997579129E-2</v>
      </c>
      <c r="C92" s="205">
        <v>2.5060608858280205E-2</v>
      </c>
      <c r="D92" s="205">
        <v>1.6848068352425555E-2</v>
      </c>
      <c r="E92" s="205">
        <v>3.7224875011130983E-2</v>
      </c>
      <c r="F92" s="205">
        <v>3.3804423145618344E-2</v>
      </c>
      <c r="G92" s="205">
        <v>4.3453003049463215E-2</v>
      </c>
      <c r="H92" s="205">
        <v>3.3466414110620582E-2</v>
      </c>
      <c r="I92" s="205">
        <v>0</v>
      </c>
      <c r="J92" s="205">
        <v>0</v>
      </c>
      <c r="K92" s="205">
        <v>0</v>
      </c>
      <c r="L92" s="205">
        <v>0</v>
      </c>
      <c r="M92" s="205">
        <v>0</v>
      </c>
      <c r="N92" s="205">
        <v>0</v>
      </c>
      <c r="O92" s="205">
        <v>0</v>
      </c>
      <c r="P92" s="205">
        <v>0</v>
      </c>
      <c r="Q92" s="205">
        <v>0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4.0942643836373981E-3</v>
      </c>
      <c r="G93" s="151">
        <v>5.061308435942706E-2</v>
      </c>
      <c r="H93" s="151">
        <v>1.2942470671795155E-2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5.5248996539742766E-2</v>
      </c>
      <c r="C94" s="206">
        <v>5.3714105275181098E-2</v>
      </c>
      <c r="D94" s="206">
        <v>3.429024612985121E-2</v>
      </c>
      <c r="E94" s="206">
        <v>5.2859828786052734E-2</v>
      </c>
      <c r="F94" s="206">
        <v>5.4477899799684232E-2</v>
      </c>
      <c r="G94" s="206">
        <v>5.3230649682116812E-2</v>
      </c>
      <c r="H94" s="206">
        <v>5.1952728362002279E-2</v>
      </c>
      <c r="I94" s="206">
        <v>0</v>
      </c>
      <c r="J94" s="206">
        <v>0</v>
      </c>
      <c r="K94" s="206">
        <v>0</v>
      </c>
      <c r="L94" s="206">
        <v>0</v>
      </c>
      <c r="M94" s="206">
        <v>0</v>
      </c>
      <c r="N94" s="206">
        <v>0</v>
      </c>
      <c r="O94" s="206">
        <v>0</v>
      </c>
      <c r="P94" s="206">
        <v>0</v>
      </c>
      <c r="Q94" s="206">
        <v>0</v>
      </c>
    </row>
    <row r="95" spans="1:17" x14ac:dyDescent="0.25">
      <c r="A95" s="152" t="s">
        <v>162</v>
      </c>
      <c r="B95" s="151">
        <v>2.3543921377669849E-2</v>
      </c>
      <c r="C95" s="151">
        <v>2.2863628580753158E-2</v>
      </c>
      <c r="D95" s="151">
        <v>1.4632901896534246E-2</v>
      </c>
      <c r="E95" s="151">
        <v>2.2582746165753752E-2</v>
      </c>
      <c r="F95" s="151">
        <v>2.3308178582467094E-2</v>
      </c>
      <c r="G95" s="151">
        <v>2.0258035166370675E-2</v>
      </c>
      <c r="H95" s="151">
        <v>2.1738565195371481E-2</v>
      </c>
      <c r="I95" s="151">
        <v>0</v>
      </c>
      <c r="J95" s="151">
        <v>0</v>
      </c>
      <c r="K95" s="151">
        <v>0</v>
      </c>
      <c r="L95" s="151">
        <v>0</v>
      </c>
      <c r="M95" s="151">
        <v>0</v>
      </c>
      <c r="N95" s="151">
        <v>0</v>
      </c>
      <c r="O95" s="151">
        <v>0</v>
      </c>
      <c r="P95" s="151">
        <v>0</v>
      </c>
      <c r="Q95" s="151">
        <v>0</v>
      </c>
    </row>
    <row r="96" spans="1:17" x14ac:dyDescent="0.25">
      <c r="A96" s="154" t="s">
        <v>30</v>
      </c>
      <c r="B96" s="153">
        <v>4.0285032562672419E-3</v>
      </c>
      <c r="C96" s="153">
        <v>3.5749562440618573E-3</v>
      </c>
      <c r="D96" s="153">
        <v>1.9770934156170738E-3</v>
      </c>
      <c r="E96" s="153">
        <v>3.4495076501364175E-3</v>
      </c>
      <c r="F96" s="153">
        <v>3.3171801649975038E-3</v>
      </c>
      <c r="G96" s="153">
        <v>3.0445941953592165E-3</v>
      </c>
      <c r="H96" s="153">
        <v>3.2780431849619672E-3</v>
      </c>
      <c r="I96" s="153">
        <v>0</v>
      </c>
      <c r="J96" s="153">
        <v>0</v>
      </c>
      <c r="K96" s="153">
        <v>0</v>
      </c>
      <c r="L96" s="153">
        <v>0</v>
      </c>
      <c r="M96" s="153">
        <v>0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6.9491206379857229E-3</v>
      </c>
      <c r="C97" s="153">
        <v>7.3356966665620669E-3</v>
      </c>
      <c r="D97" s="153">
        <v>4.0678939143708476E-3</v>
      </c>
      <c r="E97" s="153">
        <v>5.6658576867135678E-3</v>
      </c>
      <c r="F97" s="153">
        <v>2.9028096521365539E-4</v>
      </c>
      <c r="G97" s="153">
        <v>4.685409942189553E-4</v>
      </c>
      <c r="H97" s="153">
        <v>6.05642049345827E-4</v>
      </c>
      <c r="I97" s="153">
        <v>0</v>
      </c>
      <c r="J97" s="153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1.2566297483416885E-2</v>
      </c>
      <c r="C98" s="153">
        <v>1.1952975670129236E-2</v>
      </c>
      <c r="D98" s="153">
        <v>8.5879145665463258E-3</v>
      </c>
      <c r="E98" s="153">
        <v>1.3467380828903764E-2</v>
      </c>
      <c r="F98" s="153">
        <v>1.9700717452255934E-2</v>
      </c>
      <c r="G98" s="153">
        <v>1.6744899976792502E-2</v>
      </c>
      <c r="H98" s="153">
        <v>1.7854879961063688E-2</v>
      </c>
      <c r="I98" s="153">
        <v>0</v>
      </c>
      <c r="J98" s="153">
        <v>0</v>
      </c>
      <c r="K98" s="153">
        <v>0</v>
      </c>
      <c r="L98" s="153">
        <v>0</v>
      </c>
      <c r="M98" s="153">
        <v>0</v>
      </c>
      <c r="N98" s="153">
        <v>0</v>
      </c>
      <c r="O98" s="153">
        <v>0</v>
      </c>
      <c r="P98" s="153">
        <v>0</v>
      </c>
      <c r="Q98" s="153">
        <v>0</v>
      </c>
    </row>
    <row r="99" spans="1:17" x14ac:dyDescent="0.25">
      <c r="A99" s="152" t="s">
        <v>161</v>
      </c>
      <c r="B99" s="151">
        <v>3.1705075162072917E-2</v>
      </c>
      <c r="C99" s="151">
        <v>3.0850476694427944E-2</v>
      </c>
      <c r="D99" s="151">
        <v>1.9657344233316967E-2</v>
      </c>
      <c r="E99" s="151">
        <v>3.0277082620298983E-2</v>
      </c>
      <c r="F99" s="151">
        <v>3.092163677377284E-2</v>
      </c>
      <c r="G99" s="151">
        <v>2.9881903498580432E-2</v>
      </c>
      <c r="H99" s="151">
        <v>2.9433260694727622E-2</v>
      </c>
      <c r="I99" s="151">
        <v>0</v>
      </c>
      <c r="J99" s="151">
        <v>0</v>
      </c>
      <c r="K99" s="151">
        <v>0</v>
      </c>
      <c r="L99" s="151">
        <v>0</v>
      </c>
      <c r="M99" s="151">
        <v>0</v>
      </c>
      <c r="N99" s="151">
        <v>0</v>
      </c>
      <c r="O99" s="151">
        <v>0</v>
      </c>
      <c r="P99" s="151">
        <v>0</v>
      </c>
      <c r="Q99" s="151">
        <v>0</v>
      </c>
    </row>
    <row r="100" spans="1:17" x14ac:dyDescent="0.25">
      <c r="A100" s="150" t="s">
        <v>33</v>
      </c>
      <c r="B100" s="87">
        <v>2.3334135930373371E-2</v>
      </c>
      <c r="C100" s="87">
        <v>2.2276233781479887E-2</v>
      </c>
      <c r="D100" s="87">
        <v>1.435448304602527E-2</v>
      </c>
      <c r="E100" s="87">
        <v>2.2487900646149136E-2</v>
      </c>
      <c r="F100" s="87">
        <v>2.2209593860308772E-2</v>
      </c>
      <c r="G100" s="87">
        <v>2.3143274898961529E-2</v>
      </c>
      <c r="H100" s="87">
        <v>2.2089214865955196E-2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8.3709392316995476E-3</v>
      </c>
      <c r="C104" s="87">
        <v>8.5742429129480567E-3</v>
      </c>
      <c r="D104" s="87">
        <v>5.3028611872916968E-3</v>
      </c>
      <c r="E104" s="87">
        <v>7.7891819741498476E-3</v>
      </c>
      <c r="F104" s="87">
        <v>8.7120429134640662E-3</v>
      </c>
      <c r="G104" s="87">
        <v>6.7386285996189031E-3</v>
      </c>
      <c r="H104" s="87">
        <v>7.3440458287724261E-3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</v>
      </c>
      <c r="C106" s="87">
        <v>0</v>
      </c>
      <c r="D106" s="87">
        <v>0</v>
      </c>
      <c r="E106" s="87">
        <v>0</v>
      </c>
      <c r="F106" s="87">
        <v>0</v>
      </c>
      <c r="G106" s="87">
        <v>0</v>
      </c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0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2.4808444344430122E-4</v>
      </c>
      <c r="G110" s="148">
        <v>3.0907110171657123E-3</v>
      </c>
      <c r="H110" s="148">
        <v>7.8090247190317613E-4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74.208897797245982</v>
      </c>
      <c r="C112" s="96">
        <v>74.311664940962572</v>
      </c>
      <c r="D112" s="96">
        <v>80.361075384444419</v>
      </c>
      <c r="E112" s="96">
        <v>78.352015692554474</v>
      </c>
      <c r="F112" s="96">
        <v>80.579816138573392</v>
      </c>
      <c r="G112" s="96">
        <v>86.590919421188403</v>
      </c>
      <c r="H112" s="96">
        <v>76.137351841213516</v>
      </c>
      <c r="I112" s="96">
        <v>84.456293140440692</v>
      </c>
      <c r="J112" s="96">
        <v>68.296621517298988</v>
      </c>
      <c r="K112" s="96">
        <v>40.052781908958352</v>
      </c>
      <c r="L112" s="96">
        <v>77.252516219541704</v>
      </c>
      <c r="M112" s="96">
        <v>82.098847972175136</v>
      </c>
      <c r="N112" s="96">
        <v>84.663999471049053</v>
      </c>
      <c r="O112" s="96">
        <v>87.472611864333615</v>
      </c>
      <c r="P112" s="96">
        <v>82.482002035228248</v>
      </c>
      <c r="Q112" s="96">
        <v>82.244601853147685</v>
      </c>
    </row>
    <row r="113" spans="1:17" x14ac:dyDescent="0.25">
      <c r="A113" s="132" t="s">
        <v>83</v>
      </c>
      <c r="B113" s="160">
        <v>0.14250111253559306</v>
      </c>
      <c r="C113" s="160">
        <v>0.14290338189658203</v>
      </c>
      <c r="D113" s="160">
        <v>0.15481068048809751</v>
      </c>
      <c r="E113" s="160">
        <v>0.15003741637489215</v>
      </c>
      <c r="F113" s="160">
        <v>0.15405766270336699</v>
      </c>
      <c r="G113" s="160">
        <v>0.15701406978591431</v>
      </c>
      <c r="H113" s="160">
        <v>0.14415896007465268</v>
      </c>
      <c r="I113" s="160">
        <v>0.15620272867202409</v>
      </c>
      <c r="J113" s="160">
        <v>0.12695182659272169</v>
      </c>
      <c r="K113" s="160">
        <v>6.7118766937997787E-2</v>
      </c>
      <c r="L113" s="160">
        <v>0.12297670155698988</v>
      </c>
      <c r="M113" s="160">
        <v>0.142818451969217</v>
      </c>
      <c r="N113" s="160">
        <v>0.14226362794541395</v>
      </c>
      <c r="O113" s="160">
        <v>0.14919278701054234</v>
      </c>
      <c r="P113" s="160">
        <v>0.13982770188479393</v>
      </c>
      <c r="Q113" s="160">
        <v>0.1390942697439857</v>
      </c>
    </row>
    <row r="114" spans="1:17" x14ac:dyDescent="0.25">
      <c r="A114" s="76" t="s">
        <v>82</v>
      </c>
      <c r="B114" s="159">
        <v>1.8482387450493465E-2</v>
      </c>
      <c r="C114" s="159">
        <v>1.8534561767289782E-2</v>
      </c>
      <c r="D114" s="159">
        <v>2.0078937822614516E-2</v>
      </c>
      <c r="E114" s="159">
        <v>1.9459845696426639E-2</v>
      </c>
      <c r="F114" s="159">
        <v>1.9981271452107922E-2</v>
      </c>
      <c r="G114" s="159">
        <v>2.036471730869641E-2</v>
      </c>
      <c r="H114" s="159">
        <v>1.869741019667092E-2</v>
      </c>
      <c r="I114" s="159">
        <v>2.0259486405199513E-2</v>
      </c>
      <c r="J114" s="159">
        <v>1.6465645810649226E-2</v>
      </c>
      <c r="K114" s="159">
        <v>8.7053008476519634E-3</v>
      </c>
      <c r="L114" s="159">
        <v>1.5950072284469201E-2</v>
      </c>
      <c r="M114" s="159">
        <v>1.8523546359790349E-2</v>
      </c>
      <c r="N114" s="159">
        <v>1.8451585710555357E-2</v>
      </c>
      <c r="O114" s="159">
        <v>1.9350297308444207E-2</v>
      </c>
      <c r="P114" s="159">
        <v>1.8135646217508322E-2</v>
      </c>
      <c r="Q114" s="159">
        <v>1.8040520104077619E-2</v>
      </c>
    </row>
    <row r="115" spans="1:17" x14ac:dyDescent="0.25">
      <c r="A115" s="76" t="s">
        <v>81</v>
      </c>
      <c r="B115" s="159">
        <v>2.5916863623344555</v>
      </c>
      <c r="C115" s="159">
        <v>2.5990024877899649</v>
      </c>
      <c r="D115" s="159">
        <v>2.8155620838714834</v>
      </c>
      <c r="E115" s="159">
        <v>2.7287501054532455</v>
      </c>
      <c r="F115" s="159">
        <v>2.8018668509813258</v>
      </c>
      <c r="G115" s="159">
        <v>2.8556354130719064</v>
      </c>
      <c r="H115" s="159">
        <v>2.6218378522516828</v>
      </c>
      <c r="I115" s="159">
        <v>2.8408794461699269</v>
      </c>
      <c r="J115" s="159">
        <v>2.3088894661901325</v>
      </c>
      <c r="K115" s="159">
        <v>1.2206977884924599</v>
      </c>
      <c r="L115" s="159">
        <v>2.2365933475117101</v>
      </c>
      <c r="M115" s="159">
        <v>2.5974578560983983</v>
      </c>
      <c r="N115" s="159">
        <v>2.5873671990473754</v>
      </c>
      <c r="O115" s="159">
        <v>2.7133887207885046</v>
      </c>
      <c r="P115" s="159">
        <v>2.543064693343168</v>
      </c>
      <c r="Q115" s="159">
        <v>2.529725667119386</v>
      </c>
    </row>
    <row r="116" spans="1:17" x14ac:dyDescent="0.25">
      <c r="A116" s="76" t="s">
        <v>80</v>
      </c>
      <c r="B116" s="159">
        <v>4.7192976523948688E-2</v>
      </c>
      <c r="C116" s="159">
        <v>4.7326198561107979E-2</v>
      </c>
      <c r="D116" s="159">
        <v>5.1269612425702757E-2</v>
      </c>
      <c r="E116" s="159">
        <v>4.9688820969209097E-2</v>
      </c>
      <c r="F116" s="159">
        <v>5.1020230859449879E-2</v>
      </c>
      <c r="G116" s="159">
        <v>5.1999322513959188E-2</v>
      </c>
      <c r="H116" s="159">
        <v>4.7742016167211722E-2</v>
      </c>
      <c r="I116" s="159">
        <v>5.1730625649356321E-2</v>
      </c>
      <c r="J116" s="159">
        <v>4.2043423138652815E-2</v>
      </c>
      <c r="K116" s="159">
        <v>2.2228137984748337E-2</v>
      </c>
      <c r="L116" s="159">
        <v>4.0726956346548319E-2</v>
      </c>
      <c r="M116" s="159">
        <v>4.7298071790748096E-2</v>
      </c>
      <c r="N116" s="159">
        <v>4.7114327280516836E-2</v>
      </c>
      <c r="O116" s="159">
        <v>4.9409099828412788E-2</v>
      </c>
      <c r="P116" s="159">
        <v>4.6307606551482521E-2</v>
      </c>
      <c r="Q116" s="159">
        <v>4.6064711284300487E-2</v>
      </c>
    </row>
    <row r="117" spans="1:17" x14ac:dyDescent="0.25">
      <c r="A117" s="129" t="s">
        <v>79</v>
      </c>
      <c r="B117" s="158">
        <v>0.14892344856968734</v>
      </c>
      <c r="C117" s="158">
        <v>0.14934384767693948</v>
      </c>
      <c r="D117" s="158">
        <v>0.16178779241424501</v>
      </c>
      <c r="E117" s="158">
        <v>0.15679940362187733</v>
      </c>
      <c r="F117" s="158">
        <v>0.16100083711725832</v>
      </c>
      <c r="G117" s="158">
        <v>0.164090485543679</v>
      </c>
      <c r="H117" s="158">
        <v>0.15065601309726506</v>
      </c>
      <c r="I117" s="158">
        <v>0.16324257836248618</v>
      </c>
      <c r="J117" s="158">
        <v>0.1326733769442453</v>
      </c>
      <c r="K117" s="158">
        <v>7.0143720693093659E-2</v>
      </c>
      <c r="L117" s="158">
        <v>0.12851909829839245</v>
      </c>
      <c r="M117" s="158">
        <v>0.14925509007045548</v>
      </c>
      <c r="N117" s="158">
        <v>0.14867526086418575</v>
      </c>
      <c r="O117" s="158">
        <v>0.1559167079329522</v>
      </c>
      <c r="P117" s="158">
        <v>0.15525902371235994</v>
      </c>
      <c r="Q117" s="158">
        <v>0.15444465033279192</v>
      </c>
    </row>
    <row r="118" spans="1:17" x14ac:dyDescent="0.25">
      <c r="A118" s="92" t="s">
        <v>125</v>
      </c>
      <c r="B118" s="91">
        <v>2.433390933468622E-2</v>
      </c>
      <c r="C118" s="91">
        <v>2.4402602034583443E-2</v>
      </c>
      <c r="D118" s="91">
        <v>2.6435927383356452E-2</v>
      </c>
      <c r="E118" s="91">
        <v>2.5620830756428434E-2</v>
      </c>
      <c r="F118" s="91">
        <v>2.6307339850424289E-2</v>
      </c>
      <c r="G118" s="91">
        <v>2.681218462407587E-2</v>
      </c>
      <c r="H118" s="91">
        <v>2.4617008259237658E-2</v>
      </c>
      <c r="I118" s="91">
        <v>2.6673637627820133E-2</v>
      </c>
      <c r="J118" s="91">
        <v>2.1678667508006202E-2</v>
      </c>
      <c r="K118" s="91">
        <v>1.1461398162187872E-2</v>
      </c>
      <c r="L118" s="91">
        <v>2.0999863458743932E-2</v>
      </c>
      <c r="M118" s="91">
        <v>2.4388099150251332E-2</v>
      </c>
      <c r="N118" s="91">
        <v>2.4293355767187861E-2</v>
      </c>
      <c r="O118" s="91">
        <v>2.547659936056218E-2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4.0494710444189813E-2</v>
      </c>
      <c r="C119" s="91">
        <v>4.0609023806408295E-2</v>
      </c>
      <c r="D119" s="91">
        <v>4.3992734993333206E-2</v>
      </c>
      <c r="E119" s="91">
        <v>4.2636310859524316E-2</v>
      </c>
      <c r="F119" s="91">
        <v>4.3778749034842017E-2</v>
      </c>
      <c r="G119" s="91">
        <v>4.4618874747776385E-2</v>
      </c>
      <c r="H119" s="91">
        <v>4.0965822948929476E-2</v>
      </c>
      <c r="I119" s="91">
        <v>4.4388314979548309E-2</v>
      </c>
      <c r="J119" s="91">
        <v>3.6076051384856415E-2</v>
      </c>
      <c r="K119" s="91">
        <v>1.907321973957507E-2</v>
      </c>
      <c r="L119" s="91">
        <v>3.4946435380902745E-2</v>
      </c>
      <c r="M119" s="91">
        <v>4.058488916805008E-2</v>
      </c>
      <c r="N119" s="91">
        <v>4.0427224166060878E-2</v>
      </c>
      <c r="O119" s="91">
        <v>4.2396291529615826E-2</v>
      </c>
      <c r="P119" s="91">
        <v>3.9735004163472309E-2</v>
      </c>
      <c r="Q119" s="91">
        <v>3.9526583880682781E-2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8.4094828790811302E-2</v>
      </c>
      <c r="C121" s="157">
        <v>8.4332221835947754E-2</v>
      </c>
      <c r="D121" s="157">
        <v>9.1359130037555358E-2</v>
      </c>
      <c r="E121" s="157">
        <v>8.8542262005924591E-2</v>
      </c>
      <c r="F121" s="157">
        <v>9.0914748231991999E-2</v>
      </c>
      <c r="G121" s="157">
        <v>9.2659426171826736E-2</v>
      </c>
      <c r="H121" s="157">
        <v>8.5073181889097918E-2</v>
      </c>
      <c r="I121" s="157">
        <v>9.2180625755117734E-2</v>
      </c>
      <c r="J121" s="157">
        <v>7.4918658051382689E-2</v>
      </c>
      <c r="K121" s="157">
        <v>3.9609102791330709E-2</v>
      </c>
      <c r="L121" s="157">
        <v>7.2572799458745771E-2</v>
      </c>
      <c r="M121" s="157">
        <v>8.4282101752154073E-2</v>
      </c>
      <c r="N121" s="157">
        <v>8.3954680930937026E-2</v>
      </c>
      <c r="O121" s="157">
        <v>8.8043817042774183E-2</v>
      </c>
      <c r="P121" s="157">
        <v>0.11552401954888764</v>
      </c>
      <c r="Q121" s="157">
        <v>0.11491806645210913</v>
      </c>
    </row>
    <row r="122" spans="1:17" x14ac:dyDescent="0.25">
      <c r="A122" s="156" t="s">
        <v>146</v>
      </c>
      <c r="B122" s="206">
        <v>37.634815910538549</v>
      </c>
      <c r="C122" s="206">
        <v>37.794912175770413</v>
      </c>
      <c r="D122" s="206">
        <v>40.845373251768599</v>
      </c>
      <c r="E122" s="206">
        <v>39.532005011085339</v>
      </c>
      <c r="F122" s="206">
        <v>40.735508114072054</v>
      </c>
      <c r="G122" s="206">
        <v>41.541496381449164</v>
      </c>
      <c r="H122" s="206">
        <v>38.061595085289987</v>
      </c>
      <c r="I122" s="206">
        <v>41.218998168503596</v>
      </c>
      <c r="J122" s="206">
        <v>33.628756801836353</v>
      </c>
      <c r="K122" s="206">
        <v>21.434858538232131</v>
      </c>
      <c r="L122" s="206">
        <v>42.182807747559494</v>
      </c>
      <c r="M122" s="206">
        <v>43.413174213500952</v>
      </c>
      <c r="N122" s="206">
        <v>46.009625906345775</v>
      </c>
      <c r="O122" s="206">
        <v>47.040313882030063</v>
      </c>
      <c r="P122" s="206">
        <v>44.491205061521683</v>
      </c>
      <c r="Q122" s="206">
        <v>44.438060578205672</v>
      </c>
    </row>
    <row r="123" spans="1:17" x14ac:dyDescent="0.25">
      <c r="A123" s="152" t="s">
        <v>159</v>
      </c>
      <c r="B123" s="151">
        <v>37.634815910538549</v>
      </c>
      <c r="C123" s="151">
        <v>37.794912175770413</v>
      </c>
      <c r="D123" s="151">
        <v>40.845373251768599</v>
      </c>
      <c r="E123" s="151">
        <v>39.532005011085339</v>
      </c>
      <c r="F123" s="151">
        <v>40.735508114072054</v>
      </c>
      <c r="G123" s="151">
        <v>41.541496381449164</v>
      </c>
      <c r="H123" s="151">
        <v>38.061595085289987</v>
      </c>
      <c r="I123" s="151">
        <v>41.218998168503596</v>
      </c>
      <c r="J123" s="151">
        <v>33.628756801836353</v>
      </c>
      <c r="K123" s="151">
        <v>11.102432211864175</v>
      </c>
      <c r="L123" s="151">
        <v>12.209199373032497</v>
      </c>
      <c r="M123" s="151">
        <v>34.94577490024686</v>
      </c>
      <c r="N123" s="151">
        <v>27.097618522402065</v>
      </c>
      <c r="O123" s="151">
        <v>41.36321196794168</v>
      </c>
      <c r="P123" s="151">
        <v>32.462473233370879</v>
      </c>
      <c r="Q123" s="151">
        <v>30.593939031285835</v>
      </c>
    </row>
    <row r="124" spans="1:17" x14ac:dyDescent="0.25">
      <c r="A124" s="154" t="s">
        <v>33</v>
      </c>
      <c r="B124" s="153">
        <v>17.241731256028476</v>
      </c>
      <c r="C124" s="153">
        <v>15.612806520451452</v>
      </c>
      <c r="D124" s="153">
        <v>17.671569660294896</v>
      </c>
      <c r="E124" s="153">
        <v>19.036335699220061</v>
      </c>
      <c r="F124" s="153">
        <v>16.377859313181407</v>
      </c>
      <c r="G124" s="153">
        <v>15.787489236313313</v>
      </c>
      <c r="H124" s="153">
        <v>16.66319648936436</v>
      </c>
      <c r="I124" s="153">
        <v>17.367003109458341</v>
      </c>
      <c r="J124" s="153">
        <v>12.403556753632891</v>
      </c>
      <c r="K124" s="153">
        <v>0</v>
      </c>
      <c r="L124" s="153">
        <v>2.0432009258337458</v>
      </c>
      <c r="M124" s="153">
        <v>5.8018588876217176</v>
      </c>
      <c r="N124" s="153">
        <v>7.310486920207552</v>
      </c>
      <c r="O124" s="153">
        <v>0</v>
      </c>
      <c r="P124" s="153">
        <v>4.6668785923631964</v>
      </c>
      <c r="Q124" s="153">
        <v>5.561098591761839</v>
      </c>
    </row>
    <row r="125" spans="1:17" x14ac:dyDescent="0.25">
      <c r="A125" s="154" t="s">
        <v>30</v>
      </c>
      <c r="B125" s="153">
        <v>3.8525866419907735</v>
      </c>
      <c r="C125" s="153">
        <v>3.8303468534986673</v>
      </c>
      <c r="D125" s="153">
        <v>3.4809445011181186</v>
      </c>
      <c r="E125" s="153">
        <v>3.4785170862167352</v>
      </c>
      <c r="F125" s="153">
        <v>3.8996535698289172</v>
      </c>
      <c r="G125" s="153">
        <v>3.9127436800145472</v>
      </c>
      <c r="H125" s="153">
        <v>3.5507802868676501</v>
      </c>
      <c r="I125" s="153">
        <v>3.424742317559974</v>
      </c>
      <c r="J125" s="153">
        <v>3.4253885390837642</v>
      </c>
      <c r="K125" s="153">
        <v>4.1272180079692555</v>
      </c>
      <c r="L125" s="153">
        <v>3.7256658237438001</v>
      </c>
      <c r="M125" s="153">
        <v>2.8778322549666369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0</v>
      </c>
      <c r="C126" s="153">
        <v>0</v>
      </c>
      <c r="D126" s="153">
        <v>0</v>
      </c>
      <c r="E126" s="153">
        <v>0</v>
      </c>
      <c r="F126" s="153">
        <v>0</v>
      </c>
      <c r="G126" s="153">
        <v>0</v>
      </c>
      <c r="H126" s="153">
        <v>0</v>
      </c>
      <c r="I126" s="153">
        <v>0</v>
      </c>
      <c r="J126" s="153">
        <v>0</v>
      </c>
      <c r="K126" s="153">
        <v>2.5392964944001483E-3</v>
      </c>
      <c r="L126" s="153">
        <v>6.5310350231457936E-3</v>
      </c>
      <c r="M126" s="153">
        <v>8.6348137495902311E-2</v>
      </c>
      <c r="N126" s="153">
        <v>0.46159744334889846</v>
      </c>
      <c r="O126" s="153">
        <v>0.50645792233821041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16.540498012519304</v>
      </c>
      <c r="C127" s="153">
        <v>18.351758801820296</v>
      </c>
      <c r="D127" s="153">
        <v>19.692859090355583</v>
      </c>
      <c r="E127" s="153">
        <v>17.017152225648545</v>
      </c>
      <c r="F127" s="153">
        <v>20.45799523106173</v>
      </c>
      <c r="G127" s="153">
        <v>21.841263465121301</v>
      </c>
      <c r="H127" s="153">
        <v>17.847618309057978</v>
      </c>
      <c r="I127" s="153">
        <v>20.42725274148528</v>
      </c>
      <c r="J127" s="153">
        <v>17.799811509119696</v>
      </c>
      <c r="K127" s="153">
        <v>6.8913504154881524</v>
      </c>
      <c r="L127" s="153">
        <v>6.1969807401074499</v>
      </c>
      <c r="M127" s="153">
        <v>6.0042142504404206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0</v>
      </c>
      <c r="C128" s="153">
        <v>0</v>
      </c>
      <c r="D128" s="153">
        <v>0</v>
      </c>
      <c r="E128" s="153">
        <v>0</v>
      </c>
      <c r="F128" s="153">
        <v>0</v>
      </c>
      <c r="G128" s="153">
        <v>0</v>
      </c>
      <c r="H128" s="153">
        <v>0</v>
      </c>
      <c r="I128" s="153">
        <v>0</v>
      </c>
      <c r="J128" s="153">
        <v>0</v>
      </c>
      <c r="K128" s="153">
        <v>8.1324491912367181E-2</v>
      </c>
      <c r="L128" s="153">
        <v>0.23682084832435579</v>
      </c>
      <c r="M128" s="153">
        <v>20.17552136972218</v>
      </c>
      <c r="N128" s="153">
        <v>19.325534158845613</v>
      </c>
      <c r="O128" s="153">
        <v>40.856754045603466</v>
      </c>
      <c r="P128" s="153">
        <v>27.795594641007686</v>
      </c>
      <c r="Q128" s="153">
        <v>25.032840439523994</v>
      </c>
    </row>
    <row r="129" spans="1:17" x14ac:dyDescent="0.25">
      <c r="A129" s="152" t="s">
        <v>158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10.332426326367957</v>
      </c>
      <c r="L129" s="151">
        <v>29.973608374527</v>
      </c>
      <c r="M129" s="151">
        <v>8.4673993132540932</v>
      </c>
      <c r="N129" s="151">
        <v>18.91200738394371</v>
      </c>
      <c r="O129" s="151">
        <v>5.6771019140883787</v>
      </c>
      <c r="P129" s="151">
        <v>12.0287318281508</v>
      </c>
      <c r="Q129" s="151">
        <v>13.844121546919837</v>
      </c>
    </row>
    <row r="130" spans="1:17" x14ac:dyDescent="0.25">
      <c r="A130" s="156" t="s">
        <v>145</v>
      </c>
      <c r="B130" s="206">
        <v>23.927174694718175</v>
      </c>
      <c r="C130" s="206">
        <v>23.838601747438645</v>
      </c>
      <c r="D130" s="206">
        <v>25.762966416546629</v>
      </c>
      <c r="E130" s="206">
        <v>25.486254613827306</v>
      </c>
      <c r="F130" s="206">
        <v>26.044530768061627</v>
      </c>
      <c r="G130" s="206">
        <v>30.877994100666449</v>
      </c>
      <c r="H130" s="206">
        <v>25.153159870183472</v>
      </c>
      <c r="I130" s="206">
        <v>29.176443169958986</v>
      </c>
      <c r="J130" s="206">
        <v>23.267990426385353</v>
      </c>
      <c r="K130" s="206">
        <v>12.544502359765616</v>
      </c>
      <c r="L130" s="206">
        <v>23.990662320782647</v>
      </c>
      <c r="M130" s="206">
        <v>25.907182310760458</v>
      </c>
      <c r="N130" s="206">
        <v>25.940022814555778</v>
      </c>
      <c r="O130" s="206">
        <v>27.08561993261516</v>
      </c>
      <c r="P130" s="206">
        <v>25.475288772881051</v>
      </c>
      <c r="Q130" s="206">
        <v>25.360404563132832</v>
      </c>
    </row>
    <row r="131" spans="1:17" x14ac:dyDescent="0.25">
      <c r="A131" s="152" t="s">
        <v>157</v>
      </c>
      <c r="B131" s="151">
        <v>23.927174694718175</v>
      </c>
      <c r="C131" s="151">
        <v>23.838601747438645</v>
      </c>
      <c r="D131" s="151">
        <v>25.762966416546629</v>
      </c>
      <c r="E131" s="151">
        <v>25.486254613827306</v>
      </c>
      <c r="F131" s="151">
        <v>24.975134757840415</v>
      </c>
      <c r="G131" s="151">
        <v>16.960113002388411</v>
      </c>
      <c r="H131" s="151">
        <v>21.833255989917578</v>
      </c>
      <c r="I131" s="151">
        <v>19.450770713918509</v>
      </c>
      <c r="J131" s="151">
        <v>18.299257072951878</v>
      </c>
      <c r="K131" s="151">
        <v>10.094968484925992</v>
      </c>
      <c r="L131" s="151">
        <v>14.746987062031181</v>
      </c>
      <c r="M131" s="151">
        <v>25.473014888075117</v>
      </c>
      <c r="N131" s="151">
        <v>24.977231171728253</v>
      </c>
      <c r="O131" s="151">
        <v>26.802553128891041</v>
      </c>
      <c r="P131" s="151">
        <v>24.878811700953491</v>
      </c>
      <c r="Q131" s="151">
        <v>24.670677941534464</v>
      </c>
    </row>
    <row r="132" spans="1:17" x14ac:dyDescent="0.25">
      <c r="A132" s="154" t="s">
        <v>30</v>
      </c>
      <c r="B132" s="205">
        <v>4.2913576648324474</v>
      </c>
      <c r="C132" s="205">
        <v>3.9264614635289288</v>
      </c>
      <c r="D132" s="205">
        <v>3.6909875384866155</v>
      </c>
      <c r="E132" s="205">
        <v>4.0505366489768599</v>
      </c>
      <c r="F132" s="205">
        <v>3.9191475988989</v>
      </c>
      <c r="G132" s="205">
        <v>3.7870375978027861</v>
      </c>
      <c r="H132" s="205">
        <v>3.8034952211115347</v>
      </c>
      <c r="I132" s="205">
        <v>3.5572562284415161</v>
      </c>
      <c r="J132" s="205">
        <v>3.2559402933041333</v>
      </c>
      <c r="K132" s="205">
        <v>2.4288215023237449</v>
      </c>
      <c r="L132" s="205">
        <v>2.3443566988540576</v>
      </c>
      <c r="M132" s="205">
        <v>2.0122489886723485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3.792948133089717</v>
      </c>
      <c r="C133" s="205">
        <v>3.7344587995200671</v>
      </c>
      <c r="D133" s="205">
        <v>3.2937264263943269</v>
      </c>
      <c r="E133" s="205">
        <v>4.0654754097644767</v>
      </c>
      <c r="F133" s="205">
        <v>0.13009862946101969</v>
      </c>
      <c r="G133" s="205">
        <v>0.33434524495832096</v>
      </c>
      <c r="H133" s="205">
        <v>0.29119008732448615</v>
      </c>
      <c r="I133" s="205">
        <v>0.30439158040032377</v>
      </c>
      <c r="J133" s="205">
        <v>0.32441799785466136</v>
      </c>
      <c r="K133" s="205">
        <v>0.23212187916026725</v>
      </c>
      <c r="L133" s="205">
        <v>0.33285961122138763</v>
      </c>
      <c r="M133" s="205">
        <v>9.998057873776843E-2</v>
      </c>
      <c r="N133" s="205">
        <v>0.58267293524875996</v>
      </c>
      <c r="O133" s="205">
        <v>0.3281748376199215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8.9839701867871504</v>
      </c>
      <c r="C134" s="205">
        <v>10.092656816557602</v>
      </c>
      <c r="D134" s="205">
        <v>11.824717833783387</v>
      </c>
      <c r="E134" s="205">
        <v>7.7068678956352059</v>
      </c>
      <c r="F134" s="205">
        <v>12.096386608640339</v>
      </c>
      <c r="G134" s="205">
        <v>0.88976997552228898</v>
      </c>
      <c r="H134" s="205">
        <v>9.154021341411557</v>
      </c>
      <c r="I134" s="205">
        <v>5.5289783471094305</v>
      </c>
      <c r="J134" s="205">
        <v>3.5950947411942993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6.8588987100088596</v>
      </c>
      <c r="C135" s="205">
        <v>6.0850246678320481</v>
      </c>
      <c r="D135" s="205">
        <v>6.9535346178823012</v>
      </c>
      <c r="E135" s="205">
        <v>9.6633746594507652</v>
      </c>
      <c r="F135" s="205">
        <v>8.8295019208401566</v>
      </c>
      <c r="G135" s="205">
        <v>11.948960184105013</v>
      </c>
      <c r="H135" s="205">
        <v>8.5845493400700015</v>
      </c>
      <c r="I135" s="205">
        <v>10.06014455796724</v>
      </c>
      <c r="J135" s="205">
        <v>11.123804040598785</v>
      </c>
      <c r="K135" s="205">
        <v>7.4340251034419795</v>
      </c>
      <c r="L135" s="205">
        <v>12.069770751955735</v>
      </c>
      <c r="M135" s="205">
        <v>23.360785320664998</v>
      </c>
      <c r="N135" s="205">
        <v>24.394558236479494</v>
      </c>
      <c r="O135" s="205">
        <v>26.474378291271119</v>
      </c>
      <c r="P135" s="205">
        <v>24.878811700953491</v>
      </c>
      <c r="Q135" s="205">
        <v>24.670677941534464</v>
      </c>
    </row>
    <row r="136" spans="1:17" x14ac:dyDescent="0.25">
      <c r="A136" s="152" t="s">
        <v>156</v>
      </c>
      <c r="B136" s="151">
        <v>0</v>
      </c>
      <c r="C136" s="151">
        <v>0</v>
      </c>
      <c r="D136" s="151">
        <v>0</v>
      </c>
      <c r="E136" s="151">
        <v>0</v>
      </c>
      <c r="F136" s="151">
        <v>1.0693960102212119</v>
      </c>
      <c r="G136" s="151">
        <v>13.917881098278038</v>
      </c>
      <c r="H136" s="151">
        <v>3.3199038802658922</v>
      </c>
      <c r="I136" s="151">
        <v>9.7256724560404777</v>
      </c>
      <c r="J136" s="151">
        <v>4.968733353433473</v>
      </c>
      <c r="K136" s="151">
        <v>2.4495338748396245</v>
      </c>
      <c r="L136" s="151">
        <v>9.2436752587514643</v>
      </c>
      <c r="M136" s="151">
        <v>0.43416742268534253</v>
      </c>
      <c r="N136" s="151">
        <v>0.96279164282752616</v>
      </c>
      <c r="O136" s="151">
        <v>0.28306680372411863</v>
      </c>
      <c r="P136" s="151">
        <v>0.5964770719275595</v>
      </c>
      <c r="Q136" s="151">
        <v>0.68972662159836939</v>
      </c>
    </row>
    <row r="137" spans="1:17" x14ac:dyDescent="0.25">
      <c r="A137" s="156" t="s">
        <v>144</v>
      </c>
      <c r="B137" s="204">
        <v>9.6981209045750791</v>
      </c>
      <c r="C137" s="204">
        <v>9.7210405400616153</v>
      </c>
      <c r="D137" s="204">
        <v>10.549226609107031</v>
      </c>
      <c r="E137" s="204">
        <v>10.229020475526195</v>
      </c>
      <c r="F137" s="204">
        <v>10.61185040332621</v>
      </c>
      <c r="G137" s="204">
        <v>10.922324930848621</v>
      </c>
      <c r="H137" s="204">
        <v>9.9395046339525681</v>
      </c>
      <c r="I137" s="204">
        <v>10.828536936719109</v>
      </c>
      <c r="J137" s="204">
        <v>8.7728505504008609</v>
      </c>
      <c r="K137" s="204">
        <v>4.6845272960046493</v>
      </c>
      <c r="L137" s="204">
        <v>8.53427997520145</v>
      </c>
      <c r="M137" s="204">
        <v>9.8231384316251269</v>
      </c>
      <c r="N137" s="204">
        <v>9.7704787492994445</v>
      </c>
      <c r="O137" s="204">
        <v>10.259420436819552</v>
      </c>
      <c r="P137" s="204">
        <v>9.6129135291162005</v>
      </c>
      <c r="Q137" s="204">
        <v>9.5587668932246252</v>
      </c>
    </row>
    <row r="138" spans="1:17" x14ac:dyDescent="0.25">
      <c r="A138" s="152" t="s">
        <v>155</v>
      </c>
      <c r="B138" s="151">
        <v>4.3387596737877026</v>
      </c>
      <c r="C138" s="151">
        <v>4.3442175717946458</v>
      </c>
      <c r="D138" s="151">
        <v>4.7258687163555528</v>
      </c>
      <c r="E138" s="151">
        <v>4.5874147778382079</v>
      </c>
      <c r="F138" s="151">
        <v>4.7639445679527856</v>
      </c>
      <c r="G138" s="151">
        <v>4.3591651733590009</v>
      </c>
      <c r="H138" s="151">
        <v>4.3634990228626007</v>
      </c>
      <c r="I138" s="151">
        <v>4.4992413867948073</v>
      </c>
      <c r="J138" s="151">
        <v>3.7690111030218119</v>
      </c>
      <c r="K138" s="151">
        <v>2.0029460896707025</v>
      </c>
      <c r="L138" s="151">
        <v>3.4898544320053948</v>
      </c>
      <c r="M138" s="151">
        <v>4.4506505807498824</v>
      </c>
      <c r="N138" s="151">
        <v>4.4183815965014128</v>
      </c>
      <c r="O138" s="151">
        <v>4.6655446185430574</v>
      </c>
      <c r="P138" s="151">
        <v>4.3647860770500673</v>
      </c>
      <c r="Q138" s="151">
        <v>4.3382166752133671</v>
      </c>
    </row>
    <row r="139" spans="1:17" x14ac:dyDescent="0.25">
      <c r="A139" s="154" t="s">
        <v>30</v>
      </c>
      <c r="B139" s="153">
        <v>0.74238726818856826</v>
      </c>
      <c r="C139" s="153">
        <v>0.67926172256507666</v>
      </c>
      <c r="D139" s="153">
        <v>0.63852569970350503</v>
      </c>
      <c r="E139" s="153">
        <v>0.70072622055589462</v>
      </c>
      <c r="F139" s="153">
        <v>0.67799645399352793</v>
      </c>
      <c r="G139" s="153">
        <v>0.65514196586314788</v>
      </c>
      <c r="H139" s="153">
        <v>0.65798906716844696</v>
      </c>
      <c r="I139" s="153">
        <v>0.61539073177732528</v>
      </c>
      <c r="J139" s="153">
        <v>0.56326431132500876</v>
      </c>
      <c r="K139" s="153">
        <v>0.42017615422838017</v>
      </c>
      <c r="L139" s="153">
        <v>0.40556408979483027</v>
      </c>
      <c r="M139" s="153">
        <v>0.34811081860127435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1.280609288008179</v>
      </c>
      <c r="C140" s="153">
        <v>1.3938234802791118</v>
      </c>
      <c r="D140" s="153">
        <v>1.3137744466073094</v>
      </c>
      <c r="E140" s="153">
        <v>1.1509512213609248</v>
      </c>
      <c r="F140" s="153">
        <v>5.9330351469415912E-2</v>
      </c>
      <c r="G140" s="153">
        <v>0.10082160325601731</v>
      </c>
      <c r="H140" s="153">
        <v>0.12156821146078674</v>
      </c>
      <c r="I140" s="153">
        <v>0.11406313057689944</v>
      </c>
      <c r="J140" s="153">
        <v>9.0843971430499604E-2</v>
      </c>
      <c r="K140" s="153">
        <v>4.7924404857750083E-2</v>
      </c>
      <c r="L140" s="153">
        <v>8.2775641467968383E-2</v>
      </c>
      <c r="M140" s="153">
        <v>1.7483414713445795E-2</v>
      </c>
      <c r="N140" s="153">
        <v>0.1030727287657339</v>
      </c>
      <c r="O140" s="153">
        <v>5.7125690236891867E-2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2.3157631175909552</v>
      </c>
      <c r="C141" s="153">
        <v>2.2711323689504574</v>
      </c>
      <c r="D141" s="153">
        <v>2.773568570044739</v>
      </c>
      <c r="E141" s="153">
        <v>2.7357373359213883</v>
      </c>
      <c r="F141" s="153">
        <v>4.0266177624898418</v>
      </c>
      <c r="G141" s="153">
        <v>3.6032016042398354</v>
      </c>
      <c r="H141" s="153">
        <v>3.5839417442333668</v>
      </c>
      <c r="I141" s="153">
        <v>3.7697875244405825</v>
      </c>
      <c r="J141" s="153">
        <v>3.1149028202663036</v>
      </c>
      <c r="K141" s="153">
        <v>1.5348455305845725</v>
      </c>
      <c r="L141" s="153">
        <v>3.0015147007425962</v>
      </c>
      <c r="M141" s="153">
        <v>4.0850563474351622</v>
      </c>
      <c r="N141" s="153">
        <v>4.3153088677356788</v>
      </c>
      <c r="O141" s="153">
        <v>4.6084189283061656</v>
      </c>
      <c r="P141" s="153">
        <v>4.3647860770500673</v>
      </c>
      <c r="Q141" s="153">
        <v>4.3382166752133671</v>
      </c>
    </row>
    <row r="142" spans="1:17" x14ac:dyDescent="0.25">
      <c r="A142" s="152" t="s">
        <v>154</v>
      </c>
      <c r="B142" s="151">
        <v>5.3593612307873766</v>
      </c>
      <c r="C142" s="151">
        <v>5.3768229682669695</v>
      </c>
      <c r="D142" s="151">
        <v>5.8233578927514777</v>
      </c>
      <c r="E142" s="151">
        <v>5.6416056976879876</v>
      </c>
      <c r="F142" s="151">
        <v>5.7972000055481328</v>
      </c>
      <c r="G142" s="151">
        <v>5.8980942801963714</v>
      </c>
      <c r="H142" s="151">
        <v>5.4192580455318682</v>
      </c>
      <c r="I142" s="151">
        <v>5.8693467633883838</v>
      </c>
      <c r="J142" s="151">
        <v>4.7719995747522024</v>
      </c>
      <c r="K142" s="151">
        <v>2.5771066227404757</v>
      </c>
      <c r="L142" s="151">
        <v>4.6131643214125413</v>
      </c>
      <c r="M142" s="151">
        <v>5.3519236733748174</v>
      </c>
      <c r="N142" s="151">
        <v>5.3067109054955433</v>
      </c>
      <c r="O142" s="151">
        <v>5.5807104463035442</v>
      </c>
      <c r="P142" s="151">
        <v>5.220481930868119</v>
      </c>
      <c r="Q142" s="151">
        <v>5.1884876605675112</v>
      </c>
    </row>
    <row r="143" spans="1:17" x14ac:dyDescent="0.25">
      <c r="A143" s="150" t="s">
        <v>33</v>
      </c>
      <c r="B143" s="87">
        <v>3.9443547387884346</v>
      </c>
      <c r="C143" s="87">
        <v>3.8824478023180382</v>
      </c>
      <c r="D143" s="87">
        <v>4.2524204261916916</v>
      </c>
      <c r="E143" s="87">
        <v>4.1902276386860002</v>
      </c>
      <c r="F143" s="87">
        <v>4.1638629478828264</v>
      </c>
      <c r="G143" s="87">
        <v>4.5680228273631185</v>
      </c>
      <c r="H143" s="87">
        <v>4.0670708088843508</v>
      </c>
      <c r="I143" s="87">
        <v>4.4902547748058597</v>
      </c>
      <c r="J143" s="87">
        <v>3.5942601032280881</v>
      </c>
      <c r="K143" s="87">
        <v>1.5446120988797756</v>
      </c>
      <c r="L143" s="87">
        <v>3.776491071691936</v>
      </c>
      <c r="M143" s="87">
        <v>4.5597331475035769</v>
      </c>
      <c r="N143" s="87">
        <v>5.3067109054955433</v>
      </c>
      <c r="O143" s="87">
        <v>5.4911118215154335</v>
      </c>
      <c r="P143" s="87">
        <v>5.1009237667982514</v>
      </c>
      <c r="Q143" s="87">
        <v>5.1884876605675112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9.3314724632655686E-3</v>
      </c>
      <c r="L146" s="87">
        <v>0</v>
      </c>
      <c r="M146" s="87">
        <v>0</v>
      </c>
      <c r="N146" s="87">
        <v>0</v>
      </c>
      <c r="O146" s="87">
        <v>1.0212709385127542E-3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1.4150064919989425</v>
      </c>
      <c r="C147" s="87">
        <v>1.4943751659489311</v>
      </c>
      <c r="D147" s="87">
        <v>1.5709374665597864</v>
      </c>
      <c r="E147" s="87">
        <v>1.4513780590019874</v>
      </c>
      <c r="F147" s="87">
        <v>1.6333370576653063</v>
      </c>
      <c r="G147" s="87">
        <v>1.3300714528332529</v>
      </c>
      <c r="H147" s="87">
        <v>1.3521872366475172</v>
      </c>
      <c r="I147" s="87">
        <v>1.3790919885825241</v>
      </c>
      <c r="J147" s="87">
        <v>1.1777394715241143</v>
      </c>
      <c r="K147" s="87">
        <v>0.73895438483925391</v>
      </c>
      <c r="L147" s="87">
        <v>0.83667324972060553</v>
      </c>
      <c r="M147" s="87">
        <v>0.79219052587124072</v>
      </c>
      <c r="N147" s="87">
        <v>0</v>
      </c>
      <c r="O147" s="87">
        <v>0</v>
      </c>
      <c r="P147" s="87">
        <v>5.9046441930890085E-2</v>
      </c>
      <c r="Q147" s="87">
        <v>0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6.0511722138977202E-2</v>
      </c>
      <c r="Q148" s="87">
        <v>0</v>
      </c>
    </row>
    <row r="149" spans="1:17" x14ac:dyDescent="0.25">
      <c r="A149" s="150" t="s">
        <v>26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0.28420866655818044</v>
      </c>
      <c r="L149" s="87">
        <v>0</v>
      </c>
      <c r="M149" s="87">
        <v>0</v>
      </c>
      <c r="N149" s="87">
        <v>0</v>
      </c>
      <c r="O149" s="87">
        <v>8.8577353849597321E-2</v>
      </c>
      <c r="P149" s="87">
        <v>0</v>
      </c>
      <c r="Q149" s="87">
        <v>0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49" t="s">
        <v>153</v>
      </c>
      <c r="B153" s="148">
        <v>0</v>
      </c>
      <c r="C153" s="148">
        <v>0</v>
      </c>
      <c r="D153" s="148">
        <v>0</v>
      </c>
      <c r="E153" s="148">
        <v>0</v>
      </c>
      <c r="F153" s="148">
        <v>5.0705829825290996E-2</v>
      </c>
      <c r="G153" s="148">
        <v>0.66506547729324961</v>
      </c>
      <c r="H153" s="148">
        <v>0.15674756555809893</v>
      </c>
      <c r="I153" s="148">
        <v>0.45994878653591748</v>
      </c>
      <c r="J153" s="148">
        <v>0.2318398726268471</v>
      </c>
      <c r="K153" s="148">
        <v>0.1044745835934711</v>
      </c>
      <c r="L153" s="148">
        <v>0.43126122178351334</v>
      </c>
      <c r="M153" s="148">
        <v>2.0564177500427123E-2</v>
      </c>
      <c r="N153" s="148">
        <v>4.5386247302488879E-2</v>
      </c>
      <c r="O153" s="148">
        <v>1.316537197295067E-2</v>
      </c>
      <c r="P153" s="148">
        <v>2.7645521198015086E-2</v>
      </c>
      <c r="Q153" s="148">
        <v>3.2062557443747391E-2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129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1.0000000000000002</v>
      </c>
      <c r="C158" s="77">
        <f t="shared" si="0"/>
        <v>1</v>
      </c>
      <c r="D158" s="77">
        <f t="shared" si="0"/>
        <v>1</v>
      </c>
      <c r="E158" s="77">
        <f t="shared" si="0"/>
        <v>1</v>
      </c>
      <c r="F158" s="77">
        <f t="shared" si="0"/>
        <v>1</v>
      </c>
      <c r="G158" s="77">
        <f t="shared" si="0"/>
        <v>1</v>
      </c>
      <c r="H158" s="77">
        <f t="shared" si="0"/>
        <v>1</v>
      </c>
      <c r="I158" s="77">
        <f t="shared" si="0"/>
        <v>1</v>
      </c>
      <c r="J158" s="77">
        <f t="shared" si="0"/>
        <v>1</v>
      </c>
      <c r="K158" s="77">
        <f t="shared" si="0"/>
        <v>1</v>
      </c>
      <c r="L158" s="77">
        <f t="shared" si="0"/>
        <v>1</v>
      </c>
      <c r="M158" s="77">
        <f t="shared" si="0"/>
        <v>1</v>
      </c>
      <c r="N158" s="77">
        <f t="shared" si="0"/>
        <v>1</v>
      </c>
      <c r="O158" s="77">
        <f t="shared" si="0"/>
        <v>1</v>
      </c>
      <c r="P158" s="77">
        <f t="shared" si="0"/>
        <v>0.99999999999999978</v>
      </c>
      <c r="Q158" s="77">
        <f t="shared" si="0"/>
        <v>1</v>
      </c>
    </row>
    <row r="159" spans="1:17" x14ac:dyDescent="0.25">
      <c r="A159" s="132" t="s">
        <v>83</v>
      </c>
      <c r="B159" s="203">
        <f t="shared" ref="B159:Q159" si="1">IF(B$6=0,0,B$6/B$5)</f>
        <v>1.4379547220393395E-3</v>
      </c>
      <c r="C159" s="203">
        <f t="shared" si="1"/>
        <v>1.4141397837996055E-3</v>
      </c>
      <c r="D159" s="203">
        <f t="shared" si="1"/>
        <v>1.4053400546648496E-3</v>
      </c>
      <c r="E159" s="203">
        <f t="shared" si="1"/>
        <v>1.4559946022170314E-3</v>
      </c>
      <c r="F159" s="203">
        <f t="shared" si="1"/>
        <v>1.4011781054374059E-3</v>
      </c>
      <c r="G159" s="203">
        <f t="shared" si="1"/>
        <v>1.4021183970363814E-3</v>
      </c>
      <c r="H159" s="203">
        <f t="shared" si="1"/>
        <v>1.4017172546819329E-3</v>
      </c>
      <c r="I159" s="203">
        <f t="shared" si="1"/>
        <v>1.4019604261369591E-3</v>
      </c>
      <c r="J159" s="203">
        <f t="shared" si="1"/>
        <v>1.4017626085368281E-3</v>
      </c>
      <c r="K159" s="203">
        <f t="shared" si="1"/>
        <v>1.3903467917480566E-3</v>
      </c>
      <c r="L159" s="203">
        <f t="shared" si="1"/>
        <v>1.402855034612417E-3</v>
      </c>
      <c r="M159" s="203">
        <f t="shared" si="1"/>
        <v>1.403410689039971E-3</v>
      </c>
      <c r="N159" s="203">
        <f t="shared" si="1"/>
        <v>1.3880164480321842E-3</v>
      </c>
      <c r="O159" s="203">
        <f t="shared" si="1"/>
        <v>1.3861796499811257E-3</v>
      </c>
      <c r="P159" s="203">
        <f t="shared" si="1"/>
        <v>1.3896740122577775E-3</v>
      </c>
      <c r="Q159" s="203">
        <f t="shared" si="1"/>
        <v>1.3876726072013558E-3</v>
      </c>
    </row>
    <row r="160" spans="1:17" x14ac:dyDescent="0.25">
      <c r="A160" s="76" t="s">
        <v>82</v>
      </c>
      <c r="B160" s="202">
        <f t="shared" ref="B160:Q160" si="2">IF(B$7=0,0,B$7/B$5)</f>
        <v>1.8684002519683737E-4</v>
      </c>
      <c r="C160" s="202">
        <f t="shared" si="2"/>
        <v>1.8374564149158237E-4</v>
      </c>
      <c r="D160" s="202">
        <f t="shared" si="2"/>
        <v>1.8260225249047988E-4</v>
      </c>
      <c r="E160" s="202">
        <f t="shared" si="2"/>
        <v>1.8918402922929234E-4</v>
      </c>
      <c r="F160" s="202">
        <f t="shared" si="2"/>
        <v>1.8206147141677496E-4</v>
      </c>
      <c r="G160" s="202">
        <f t="shared" si="2"/>
        <v>1.8218364779921053E-4</v>
      </c>
      <c r="H160" s="202">
        <f t="shared" si="2"/>
        <v>1.8213152554079451E-4</v>
      </c>
      <c r="I160" s="202">
        <f t="shared" si="2"/>
        <v>1.821631219186831E-4</v>
      </c>
      <c r="J160" s="202">
        <f t="shared" si="2"/>
        <v>1.8213741857432434E-4</v>
      </c>
      <c r="K160" s="202">
        <f t="shared" si="2"/>
        <v>1.8065410935480205E-4</v>
      </c>
      <c r="L160" s="202">
        <f t="shared" si="2"/>
        <v>1.8227936248421274E-4</v>
      </c>
      <c r="M160" s="202">
        <f t="shared" si="2"/>
        <v>1.8235156120205391E-4</v>
      </c>
      <c r="N160" s="202">
        <f t="shared" si="2"/>
        <v>1.8035131715146108E-4</v>
      </c>
      <c r="O160" s="202">
        <f t="shared" si="2"/>
        <v>1.8011265359072352E-4</v>
      </c>
      <c r="P160" s="202">
        <f t="shared" si="2"/>
        <v>1.8056669204256754E-4</v>
      </c>
      <c r="Q160" s="202">
        <f t="shared" si="2"/>
        <v>1.8030664034174586E-4</v>
      </c>
    </row>
    <row r="161" spans="1:17" x14ac:dyDescent="0.25">
      <c r="A161" s="76" t="s">
        <v>81</v>
      </c>
      <c r="B161" s="202">
        <f t="shared" ref="B161:Q161" si="3">IF(B$8=0,0,B$8/B$5)</f>
        <v>2.6041848120583893E-2</v>
      </c>
      <c r="C161" s="202">
        <f t="shared" si="3"/>
        <v>2.5610551505235196E-2</v>
      </c>
      <c r="D161" s="202">
        <f t="shared" si="3"/>
        <v>2.5451185423593502E-2</v>
      </c>
      <c r="E161" s="202">
        <f t="shared" si="3"/>
        <v>2.6368556474122812E-2</v>
      </c>
      <c r="F161" s="202">
        <f t="shared" si="3"/>
        <v>2.5375811110337688E-2</v>
      </c>
      <c r="G161" s="202">
        <f t="shared" si="3"/>
        <v>2.5392840110371049E-2</v>
      </c>
      <c r="H161" s="202">
        <f t="shared" si="3"/>
        <v>2.5385575286166806E-2</v>
      </c>
      <c r="I161" s="202">
        <f t="shared" si="3"/>
        <v>2.5389979203760304E-2</v>
      </c>
      <c r="J161" s="202">
        <f t="shared" si="3"/>
        <v>2.5386396659874022E-2</v>
      </c>
      <c r="K161" s="202">
        <f t="shared" si="3"/>
        <v>2.5179652342804032E-2</v>
      </c>
      <c r="L161" s="202">
        <f t="shared" si="3"/>
        <v>2.5406180866919922E-2</v>
      </c>
      <c r="M161" s="202">
        <f t="shared" si="3"/>
        <v>2.5416243957216231E-2</v>
      </c>
      <c r="N161" s="202">
        <f t="shared" si="3"/>
        <v>2.5137449027089441E-2</v>
      </c>
      <c r="O161" s="202">
        <f t="shared" si="3"/>
        <v>2.5104183990895521E-2</v>
      </c>
      <c r="P161" s="202">
        <f t="shared" si="3"/>
        <v>2.5167468077864422E-2</v>
      </c>
      <c r="Q161" s="202">
        <f t="shared" si="3"/>
        <v>2.5131221952928589E-2</v>
      </c>
    </row>
    <row r="162" spans="1:17" x14ac:dyDescent="0.25">
      <c r="A162" s="76" t="s">
        <v>80</v>
      </c>
      <c r="B162" s="202">
        <f t="shared" ref="B162:Q162" si="4">IF(B$9=0,0,B$9/B$5)</f>
        <v>4.7547000363892729E-4</v>
      </c>
      <c r="C162" s="202">
        <f t="shared" si="4"/>
        <v>4.6759542414212069E-4</v>
      </c>
      <c r="D162" s="202">
        <f t="shared" si="4"/>
        <v>4.646857308259153E-4</v>
      </c>
      <c r="E162" s="202">
        <f t="shared" si="4"/>
        <v>4.8143501892227927E-4</v>
      </c>
      <c r="F162" s="202">
        <f t="shared" si="4"/>
        <v>4.6330955257496779E-4</v>
      </c>
      <c r="G162" s="202">
        <f t="shared" si="4"/>
        <v>4.6362046671095161E-4</v>
      </c>
      <c r="H162" s="202">
        <f t="shared" si="4"/>
        <v>4.6348782612512084E-4</v>
      </c>
      <c r="I162" s="202">
        <f t="shared" si="4"/>
        <v>4.6356823250428848E-4</v>
      </c>
      <c r="J162" s="202">
        <f t="shared" si="4"/>
        <v>4.6350282270131438E-4</v>
      </c>
      <c r="K162" s="202">
        <f t="shared" si="4"/>
        <v>4.5972810130925245E-4</v>
      </c>
      <c r="L162" s="202">
        <f t="shared" si="4"/>
        <v>4.6386404118905589E-4</v>
      </c>
      <c r="M162" s="202">
        <f t="shared" si="4"/>
        <v>4.6404777229591324E-4</v>
      </c>
      <c r="N162" s="202">
        <f t="shared" si="4"/>
        <v>4.5895755650830441E-4</v>
      </c>
      <c r="O162" s="202">
        <f t="shared" si="4"/>
        <v>4.5835020610802052E-4</v>
      </c>
      <c r="P162" s="202">
        <f t="shared" si="4"/>
        <v>4.5950564196349671E-4</v>
      </c>
      <c r="Q162" s="202">
        <f t="shared" si="4"/>
        <v>4.5884386308070251E-4</v>
      </c>
    </row>
    <row r="163" spans="1:17" x14ac:dyDescent="0.25">
      <c r="A163" s="129" t="s">
        <v>79</v>
      </c>
      <c r="B163" s="201">
        <f t="shared" ref="B163:Q163" si="5">IF(B$10=0,0,B$10/B$5)</f>
        <v>1.502909665104502E-3</v>
      </c>
      <c r="C163" s="201">
        <f t="shared" si="5"/>
        <v>1.4780189642320831E-3</v>
      </c>
      <c r="D163" s="201">
        <f t="shared" si="5"/>
        <v>1.4688217358602676E-3</v>
      </c>
      <c r="E163" s="201">
        <f t="shared" si="5"/>
        <v>1.5217644383882733E-3</v>
      </c>
      <c r="F163" s="201">
        <f t="shared" si="5"/>
        <v>1.4644717840685117E-3</v>
      </c>
      <c r="G163" s="201">
        <f t="shared" si="5"/>
        <v>1.4654545502922718E-3</v>
      </c>
      <c r="H163" s="201">
        <f t="shared" si="5"/>
        <v>1.465035287632368E-3</v>
      </c>
      <c r="I163" s="201">
        <f t="shared" si="5"/>
        <v>1.4652894435695715E-3</v>
      </c>
      <c r="J163" s="201">
        <f t="shared" si="5"/>
        <v>1.4650826902006318E-3</v>
      </c>
      <c r="K163" s="201">
        <f t="shared" si="5"/>
        <v>1.4531512008957568E-3</v>
      </c>
      <c r="L163" s="201">
        <f t="shared" si="5"/>
        <v>1.4662244630828036E-3</v>
      </c>
      <c r="M163" s="201">
        <f t="shared" si="5"/>
        <v>1.466805217397824E-3</v>
      </c>
      <c r="N163" s="201">
        <f t="shared" si="5"/>
        <v>1.4507155914569327E-3</v>
      </c>
      <c r="O163" s="201">
        <f t="shared" si="5"/>
        <v>1.4487958220083745E-3</v>
      </c>
      <c r="P163" s="201">
        <f t="shared" si="5"/>
        <v>1.5431900114736704E-3</v>
      </c>
      <c r="Q163" s="201">
        <f t="shared" si="5"/>
        <v>1.5409675130569622E-3</v>
      </c>
    </row>
    <row r="164" spans="1:17" x14ac:dyDescent="0.25">
      <c r="A164" s="127" t="s">
        <v>152</v>
      </c>
      <c r="B164" s="200">
        <f t="shared" ref="B164:Q164" si="6">IF(B$15=0,0,B$15/B$5)</f>
        <v>0.39245622435912553</v>
      </c>
      <c r="C164" s="200">
        <f t="shared" si="6"/>
        <v>0.38612400839665001</v>
      </c>
      <c r="D164" s="200">
        <f t="shared" si="6"/>
        <v>0.38362351615976537</v>
      </c>
      <c r="E164" s="200">
        <f t="shared" si="6"/>
        <v>0.39729596279318397</v>
      </c>
      <c r="F164" s="200">
        <f t="shared" si="6"/>
        <v>0.38263047472038508</v>
      </c>
      <c r="G164" s="200">
        <f t="shared" si="6"/>
        <v>0.38221617522781443</v>
      </c>
      <c r="H164" s="200">
        <f t="shared" si="6"/>
        <v>0.38239292154148752</v>
      </c>
      <c r="I164" s="200">
        <f t="shared" si="6"/>
        <v>0.38228577838447664</v>
      </c>
      <c r="J164" s="200">
        <f t="shared" si="6"/>
        <v>0.38237293829470581</v>
      </c>
      <c r="K164" s="200">
        <f t="shared" si="6"/>
        <v>0.38740283232760075</v>
      </c>
      <c r="L164" s="200">
        <f t="shared" si="6"/>
        <v>0.38189160721689869</v>
      </c>
      <c r="M164" s="200">
        <f t="shared" si="6"/>
        <v>0.38164678173123989</v>
      </c>
      <c r="N164" s="200">
        <f t="shared" si="6"/>
        <v>0.37573131874420873</v>
      </c>
      <c r="O164" s="200">
        <f t="shared" si="6"/>
        <v>0.37628111006208159</v>
      </c>
      <c r="P164" s="200">
        <f t="shared" si="6"/>
        <v>0.37651436282015388</v>
      </c>
      <c r="Q164" s="200">
        <f t="shared" si="6"/>
        <v>0.37563824220394992</v>
      </c>
    </row>
    <row r="165" spans="1:17" x14ac:dyDescent="0.25">
      <c r="A165" s="72" t="s">
        <v>151</v>
      </c>
      <c r="B165" s="71">
        <f t="shared" ref="B165:Q165" si="7">IF(B$26=0,0,B$26/B$5)</f>
        <v>0.57789875310431116</v>
      </c>
      <c r="C165" s="71">
        <f t="shared" si="7"/>
        <v>0.58472194028444935</v>
      </c>
      <c r="D165" s="71">
        <f t="shared" si="7"/>
        <v>0.5874038486427996</v>
      </c>
      <c r="E165" s="71">
        <f t="shared" si="7"/>
        <v>0.57268710264393641</v>
      </c>
      <c r="F165" s="71">
        <f t="shared" si="7"/>
        <v>0.58848269325577962</v>
      </c>
      <c r="G165" s="71">
        <f t="shared" si="7"/>
        <v>0.58887760759997565</v>
      </c>
      <c r="H165" s="71">
        <f t="shared" si="7"/>
        <v>0.58870913127836544</v>
      </c>
      <c r="I165" s="71">
        <f t="shared" si="7"/>
        <v>0.58881126118763361</v>
      </c>
      <c r="J165" s="71">
        <f t="shared" si="7"/>
        <v>0.58872817950540712</v>
      </c>
      <c r="K165" s="71">
        <f t="shared" si="7"/>
        <v>0.58393363512628738</v>
      </c>
      <c r="L165" s="71">
        <f t="shared" si="7"/>
        <v>0.58918698901481292</v>
      </c>
      <c r="M165" s="71">
        <f t="shared" si="7"/>
        <v>0.58942035907160817</v>
      </c>
      <c r="N165" s="71">
        <f t="shared" si="7"/>
        <v>0.59565319131555305</v>
      </c>
      <c r="O165" s="71">
        <f t="shared" si="7"/>
        <v>0.5951412676153347</v>
      </c>
      <c r="P165" s="71">
        <f t="shared" si="7"/>
        <v>0.59474523274424396</v>
      </c>
      <c r="Q165" s="71">
        <f t="shared" si="7"/>
        <v>0.59566274521944074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1</v>
      </c>
      <c r="C167" s="77">
        <f t="shared" si="8"/>
        <v>0.99999999999999978</v>
      </c>
      <c r="D167" s="77">
        <f t="shared" si="8"/>
        <v>1</v>
      </c>
      <c r="E167" s="77">
        <f t="shared" si="8"/>
        <v>1</v>
      </c>
      <c r="F167" s="77">
        <f t="shared" si="8"/>
        <v>1</v>
      </c>
      <c r="G167" s="77">
        <f t="shared" si="8"/>
        <v>1</v>
      </c>
      <c r="H167" s="77">
        <f t="shared" si="8"/>
        <v>1</v>
      </c>
      <c r="I167" s="77">
        <f t="shared" si="8"/>
        <v>1</v>
      </c>
      <c r="J167" s="77">
        <f t="shared" si="8"/>
        <v>1</v>
      </c>
      <c r="K167" s="77">
        <f t="shared" si="8"/>
        <v>0.99999999999999978</v>
      </c>
      <c r="L167" s="77">
        <f t="shared" si="8"/>
        <v>0.99999999999999978</v>
      </c>
      <c r="M167" s="77">
        <f t="shared" si="8"/>
        <v>1</v>
      </c>
      <c r="N167" s="77">
        <f t="shared" si="8"/>
        <v>1</v>
      </c>
      <c r="O167" s="77">
        <f t="shared" si="8"/>
        <v>0.99999999999999989</v>
      </c>
      <c r="P167" s="77">
        <f t="shared" si="8"/>
        <v>1</v>
      </c>
      <c r="Q167" s="77">
        <f t="shared" si="8"/>
        <v>1</v>
      </c>
    </row>
    <row r="168" spans="1:17" x14ac:dyDescent="0.25">
      <c r="A168" s="132" t="s">
        <v>83</v>
      </c>
      <c r="B168" s="203">
        <f t="shared" ref="B168:Q168" si="9">IF(B$34=0,0,B$34/B$33)</f>
        <v>8.8103330808199951E-4</v>
      </c>
      <c r="C168" s="203">
        <f t="shared" si="9"/>
        <v>8.8147364795080902E-4</v>
      </c>
      <c r="D168" s="203">
        <f t="shared" si="9"/>
        <v>8.8153392737574205E-4</v>
      </c>
      <c r="E168" s="203">
        <f t="shared" si="9"/>
        <v>8.8020088663475816E-4</v>
      </c>
      <c r="F168" s="203">
        <f t="shared" si="9"/>
        <v>8.7997606227279378E-4</v>
      </c>
      <c r="G168" s="203">
        <f t="shared" si="9"/>
        <v>8.69165919948453E-4</v>
      </c>
      <c r="H168" s="203">
        <f t="shared" si="9"/>
        <v>8.7787654489941518E-4</v>
      </c>
      <c r="I168" s="203">
        <f t="shared" si="9"/>
        <v>8.7299616661104756E-4</v>
      </c>
      <c r="J168" s="203">
        <f t="shared" si="9"/>
        <v>8.7446673034392993E-4</v>
      </c>
      <c r="K168" s="203">
        <f t="shared" si="9"/>
        <v>8.727569086155807E-4</v>
      </c>
      <c r="L168" s="203">
        <f t="shared" si="9"/>
        <v>8.6985876186376114E-4</v>
      </c>
      <c r="M168" s="203">
        <f t="shared" si="9"/>
        <v>8.7538959357814905E-4</v>
      </c>
      <c r="N168" s="203">
        <f t="shared" si="9"/>
        <v>8.7508326061161814E-4</v>
      </c>
      <c r="O168" s="203">
        <f t="shared" si="9"/>
        <v>8.7533218262810701E-4</v>
      </c>
      <c r="P168" s="203">
        <f t="shared" si="9"/>
        <v>8.750422479126362E-4</v>
      </c>
      <c r="Q168" s="203">
        <f t="shared" si="9"/>
        <v>8.7500578085979706E-4</v>
      </c>
    </row>
    <row r="169" spans="1:17" x14ac:dyDescent="0.25">
      <c r="A169" s="76" t="s">
        <v>82</v>
      </c>
      <c r="B169" s="202">
        <f t="shared" ref="B169:Q169" si="10">IF(B$35=0,0,B$35/B$33)</f>
        <v>1.0662855676394759E-4</v>
      </c>
      <c r="C169" s="202">
        <f t="shared" si="10"/>
        <v>1.0668184964659581E-4</v>
      </c>
      <c r="D169" s="202">
        <f t="shared" si="10"/>
        <v>1.0668914506667152E-4</v>
      </c>
      <c r="E169" s="202">
        <f t="shared" si="10"/>
        <v>1.0652781154044187E-4</v>
      </c>
      <c r="F169" s="202">
        <f t="shared" si="10"/>
        <v>1.0650060178909451E-4</v>
      </c>
      <c r="G169" s="202">
        <f t="shared" si="10"/>
        <v>1.051922859015072E-4</v>
      </c>
      <c r="H169" s="202">
        <f t="shared" si="10"/>
        <v>1.0624650412289898E-4</v>
      </c>
      <c r="I169" s="202">
        <f t="shared" si="10"/>
        <v>1.0565584802786027E-4</v>
      </c>
      <c r="J169" s="202">
        <f t="shared" si="10"/>
        <v>1.0583382550842568E-4</v>
      </c>
      <c r="K169" s="202">
        <f t="shared" si="10"/>
        <v>1.0562689142143368E-4</v>
      </c>
      <c r="L169" s="202">
        <f t="shared" si="10"/>
        <v>1.0527613827441655E-4</v>
      </c>
      <c r="M169" s="202">
        <f t="shared" si="10"/>
        <v>1.0594551660324879E-4</v>
      </c>
      <c r="N169" s="202">
        <f t="shared" si="10"/>
        <v>1.0590844213420116E-4</v>
      </c>
      <c r="O169" s="202">
        <f t="shared" si="10"/>
        <v>1.0593856834523257E-4</v>
      </c>
      <c r="P169" s="202">
        <f t="shared" si="10"/>
        <v>1.0590347850245045E-4</v>
      </c>
      <c r="Q169" s="202">
        <f t="shared" si="10"/>
        <v>1.0589906501526669E-4</v>
      </c>
    </row>
    <row r="170" spans="1:17" x14ac:dyDescent="0.25">
      <c r="A170" s="76" t="s">
        <v>81</v>
      </c>
      <c r="B170" s="202">
        <f t="shared" ref="B170:Q170" si="11">IF(B$36=0,0,B$36/B$33)</f>
        <v>1.7197142522117771E-2</v>
      </c>
      <c r="C170" s="202">
        <f t="shared" si="11"/>
        <v>1.7205737642657058E-2</v>
      </c>
      <c r="D170" s="202">
        <f t="shared" si="11"/>
        <v>1.7206914254088438E-2</v>
      </c>
      <c r="E170" s="202">
        <f t="shared" si="11"/>
        <v>1.7180894248487975E-2</v>
      </c>
      <c r="F170" s="202">
        <f t="shared" si="11"/>
        <v>1.7176505837108207E-2</v>
      </c>
      <c r="G170" s="202">
        <f t="shared" si="11"/>
        <v>1.6965499560125587E-2</v>
      </c>
      <c r="H170" s="202">
        <f t="shared" si="11"/>
        <v>1.7135524753684406E-2</v>
      </c>
      <c r="I170" s="202">
        <f t="shared" si="11"/>
        <v>1.7040263246296428E-2</v>
      </c>
      <c r="J170" s="202">
        <f t="shared" si="11"/>
        <v>1.7068967602726821E-2</v>
      </c>
      <c r="K170" s="202">
        <f t="shared" si="11"/>
        <v>1.703559310067327E-2</v>
      </c>
      <c r="L170" s="202">
        <f t="shared" si="11"/>
        <v>1.6979023340729048E-2</v>
      </c>
      <c r="M170" s="202">
        <f t="shared" si="11"/>
        <v>1.7086981235607333E-2</v>
      </c>
      <c r="N170" s="202">
        <f t="shared" si="11"/>
        <v>1.7081001834333476E-2</v>
      </c>
      <c r="O170" s="202">
        <f t="shared" si="11"/>
        <v>1.7085860614762305E-2</v>
      </c>
      <c r="P170" s="202">
        <f t="shared" si="11"/>
        <v>1.7080201295666963E-2</v>
      </c>
      <c r="Q170" s="202">
        <f t="shared" si="11"/>
        <v>1.7079489484774814E-2</v>
      </c>
    </row>
    <row r="171" spans="1:17" x14ac:dyDescent="0.25">
      <c r="A171" s="76" t="s">
        <v>80</v>
      </c>
      <c r="B171" s="202">
        <f t="shared" ref="B171:Q171" si="12">IF(B$37=0,0,B$37/B$33)</f>
        <v>2.9243978388128825E-4</v>
      </c>
      <c r="C171" s="202">
        <f t="shared" si="12"/>
        <v>2.9258594509322844E-4</v>
      </c>
      <c r="D171" s="202">
        <f t="shared" si="12"/>
        <v>2.9260595353313438E-4</v>
      </c>
      <c r="E171" s="202">
        <f t="shared" si="12"/>
        <v>2.9216347974397991E-4</v>
      </c>
      <c r="F171" s="202">
        <f t="shared" si="12"/>
        <v>2.9208885420233362E-4</v>
      </c>
      <c r="G171" s="202">
        <f t="shared" si="12"/>
        <v>2.8850066331777074E-4</v>
      </c>
      <c r="H171" s="202">
        <f t="shared" si="12"/>
        <v>2.913919652183491E-4</v>
      </c>
      <c r="I171" s="202">
        <f t="shared" si="12"/>
        <v>2.8977203012756775E-4</v>
      </c>
      <c r="J171" s="202">
        <f t="shared" si="12"/>
        <v>2.9026015167335126E-4</v>
      </c>
      <c r="K171" s="202">
        <f t="shared" si="12"/>
        <v>2.8969261365619907E-4</v>
      </c>
      <c r="L171" s="202">
        <f t="shared" si="12"/>
        <v>2.887306370748555E-4</v>
      </c>
      <c r="M171" s="202">
        <f t="shared" si="12"/>
        <v>2.9056647598855177E-4</v>
      </c>
      <c r="N171" s="202">
        <f t="shared" si="12"/>
        <v>2.9046479544400677E-4</v>
      </c>
      <c r="O171" s="202">
        <f t="shared" si="12"/>
        <v>2.9054741967630038E-4</v>
      </c>
      <c r="P171" s="202">
        <f t="shared" si="12"/>
        <v>2.9045118217341129E-4</v>
      </c>
      <c r="Q171" s="202">
        <f t="shared" si="12"/>
        <v>2.9043907773087396E-4</v>
      </c>
    </row>
    <row r="172" spans="1:17" x14ac:dyDescent="0.25">
      <c r="A172" s="129" t="s">
        <v>79</v>
      </c>
      <c r="B172" s="201">
        <f t="shared" ref="B172:Q172" si="13">IF(B$38=0,0,B$38/B$33)</f>
        <v>9.2057086675313769E-4</v>
      </c>
      <c r="C172" s="201">
        <f t="shared" si="13"/>
        <v>9.2103096746780691E-4</v>
      </c>
      <c r="D172" s="201">
        <f t="shared" si="13"/>
        <v>9.2109395201328212E-4</v>
      </c>
      <c r="E172" s="201">
        <f t="shared" si="13"/>
        <v>9.1970108927008274E-4</v>
      </c>
      <c r="F172" s="201">
        <f t="shared" si="13"/>
        <v>9.1946617561147075E-4</v>
      </c>
      <c r="G172" s="201">
        <f t="shared" si="13"/>
        <v>9.0817091356183591E-4</v>
      </c>
      <c r="H172" s="201">
        <f t="shared" si="13"/>
        <v>9.1727243956262405E-4</v>
      </c>
      <c r="I172" s="201">
        <f t="shared" si="13"/>
        <v>9.1217304771240375E-4</v>
      </c>
      <c r="J172" s="201">
        <f t="shared" si="13"/>
        <v>9.1370960497735246E-4</v>
      </c>
      <c r="K172" s="201">
        <f t="shared" si="13"/>
        <v>9.1192305269150744E-4</v>
      </c>
      <c r="L172" s="201">
        <f t="shared" si="13"/>
        <v>9.088948476930961E-4</v>
      </c>
      <c r="M172" s="201">
        <f t="shared" si="13"/>
        <v>9.1467388294462851E-4</v>
      </c>
      <c r="N172" s="201">
        <f t="shared" si="13"/>
        <v>9.143538028728225E-4</v>
      </c>
      <c r="O172" s="201">
        <f t="shared" si="13"/>
        <v>9.1461389560072628E-4</v>
      </c>
      <c r="P172" s="201">
        <f t="shared" si="13"/>
        <v>9.7143270879470635E-4</v>
      </c>
      <c r="Q172" s="201">
        <f t="shared" si="13"/>
        <v>9.713922247060738E-4</v>
      </c>
    </row>
    <row r="173" spans="1:17" x14ac:dyDescent="0.25">
      <c r="A173" s="127" t="s">
        <v>150</v>
      </c>
      <c r="B173" s="200">
        <f t="shared" ref="B173:Q173" si="14">IF(B$43=0,0,B$43/B$33)</f>
        <v>0.85795863565571306</v>
      </c>
      <c r="C173" s="200">
        <f t="shared" si="14"/>
        <v>0.85838744281839696</v>
      </c>
      <c r="D173" s="200">
        <f t="shared" si="14"/>
        <v>0.85844614349713311</v>
      </c>
      <c r="E173" s="200">
        <f t="shared" si="14"/>
        <v>0.85714801571363552</v>
      </c>
      <c r="F173" s="200">
        <f t="shared" si="14"/>
        <v>0.85692907960635822</v>
      </c>
      <c r="G173" s="200">
        <f t="shared" si="14"/>
        <v>0.84640205994120388</v>
      </c>
      <c r="H173" s="200">
        <f t="shared" si="14"/>
        <v>0.8548845495702343</v>
      </c>
      <c r="I173" s="200">
        <f t="shared" si="14"/>
        <v>0.85013199066087031</v>
      </c>
      <c r="J173" s="200">
        <f t="shared" si="14"/>
        <v>0.85156403964509664</v>
      </c>
      <c r="K173" s="200">
        <f t="shared" si="14"/>
        <v>0.84989899894367038</v>
      </c>
      <c r="L173" s="200">
        <f t="shared" si="14"/>
        <v>0.84707675600425802</v>
      </c>
      <c r="M173" s="200">
        <f t="shared" si="14"/>
        <v>0.85246273266165384</v>
      </c>
      <c r="N173" s="200">
        <f t="shared" si="14"/>
        <v>0.85216442269810266</v>
      </c>
      <c r="O173" s="200">
        <f t="shared" si="14"/>
        <v>0.85240682533111611</v>
      </c>
      <c r="P173" s="200">
        <f t="shared" si="14"/>
        <v>0.85212448414079711</v>
      </c>
      <c r="Q173" s="200">
        <f t="shared" si="14"/>
        <v>0.8520889721770456</v>
      </c>
    </row>
    <row r="174" spans="1:17" x14ac:dyDescent="0.25">
      <c r="A174" s="127" t="s">
        <v>148</v>
      </c>
      <c r="B174" s="200">
        <f t="shared" ref="B174:Q174" si="15">IF(B$44=0,0,B$44/B$33)</f>
        <v>7.2093633667862547E-2</v>
      </c>
      <c r="C174" s="200">
        <f t="shared" si="15"/>
        <v>7.1660366891248314E-2</v>
      </c>
      <c r="D174" s="200">
        <f t="shared" si="15"/>
        <v>7.1493309542085118E-2</v>
      </c>
      <c r="E174" s="200">
        <f t="shared" si="15"/>
        <v>7.2865116663991786E-2</v>
      </c>
      <c r="F174" s="200">
        <f t="shared" si="15"/>
        <v>7.2499583811148946E-2</v>
      </c>
      <c r="G174" s="200">
        <f t="shared" si="15"/>
        <v>8.3299927035973095E-2</v>
      </c>
      <c r="H174" s="200">
        <f t="shared" si="15"/>
        <v>7.4647587842413543E-2</v>
      </c>
      <c r="I174" s="200">
        <f t="shared" si="15"/>
        <v>7.9467122937219026E-2</v>
      </c>
      <c r="J174" s="200">
        <f t="shared" si="15"/>
        <v>7.8107841458416205E-2</v>
      </c>
      <c r="K174" s="200">
        <f t="shared" si="15"/>
        <v>7.9493969887341309E-2</v>
      </c>
      <c r="L174" s="200">
        <f t="shared" si="15"/>
        <v>8.2698867517030983E-2</v>
      </c>
      <c r="M174" s="200">
        <f t="shared" si="15"/>
        <v>7.7387115969752493E-2</v>
      </c>
      <c r="N174" s="200">
        <f t="shared" si="15"/>
        <v>7.776018278833885E-2</v>
      </c>
      <c r="O174" s="200">
        <f t="shared" si="15"/>
        <v>7.7445336615311791E-2</v>
      </c>
      <c r="P174" s="200">
        <f t="shared" si="15"/>
        <v>7.7693795800414717E-2</v>
      </c>
      <c r="Q174" s="200">
        <f t="shared" si="15"/>
        <v>7.7748010260661554E-2</v>
      </c>
    </row>
    <row r="175" spans="1:17" x14ac:dyDescent="0.25">
      <c r="A175" s="142" t="s">
        <v>164</v>
      </c>
      <c r="B175" s="199">
        <f t="shared" ref="B175:Q175" si="16">IF(B$45=0,0,B$45/B$33)</f>
        <v>7.2093633667862547E-2</v>
      </c>
      <c r="C175" s="199">
        <f t="shared" si="16"/>
        <v>7.1660366891248314E-2</v>
      </c>
      <c r="D175" s="199">
        <f t="shared" si="16"/>
        <v>7.1493309542085118E-2</v>
      </c>
      <c r="E175" s="199">
        <f t="shared" si="16"/>
        <v>7.2865116663991786E-2</v>
      </c>
      <c r="F175" s="199">
        <f t="shared" si="16"/>
        <v>6.9522729808257216E-2</v>
      </c>
      <c r="G175" s="199">
        <f t="shared" si="16"/>
        <v>4.5753495872010705E-2</v>
      </c>
      <c r="H175" s="199">
        <f t="shared" si="16"/>
        <v>6.4795035804834894E-2</v>
      </c>
      <c r="I175" s="199">
        <f t="shared" si="16"/>
        <v>5.2977560648589321E-2</v>
      </c>
      <c r="J175" s="199">
        <f t="shared" si="16"/>
        <v>6.1428402026507491E-2</v>
      </c>
      <c r="K175" s="199">
        <f t="shared" si="16"/>
        <v>6.397137947282909E-2</v>
      </c>
      <c r="L175" s="199">
        <f t="shared" si="16"/>
        <v>5.0834741993004758E-2</v>
      </c>
      <c r="M175" s="199">
        <f t="shared" si="16"/>
        <v>7.609021828761113E-2</v>
      </c>
      <c r="N175" s="199">
        <f t="shared" si="16"/>
        <v>7.4874030579893475E-2</v>
      </c>
      <c r="O175" s="199">
        <f t="shared" si="16"/>
        <v>7.6635969727879491E-2</v>
      </c>
      <c r="P175" s="199">
        <f t="shared" si="16"/>
        <v>7.5874677350409092E-2</v>
      </c>
      <c r="Q175" s="199">
        <f t="shared" si="16"/>
        <v>7.5633498549320902E-2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2.9768540028917291E-3</v>
      </c>
      <c r="G176" s="199">
        <f t="shared" si="17"/>
        <v>3.7546431163962397E-2</v>
      </c>
      <c r="H176" s="199">
        <f t="shared" si="17"/>
        <v>9.852552037578656E-3</v>
      </c>
      <c r="I176" s="199">
        <f t="shared" si="17"/>
        <v>2.6489562288629708E-2</v>
      </c>
      <c r="J176" s="199">
        <f t="shared" si="17"/>
        <v>1.6679439431908721E-2</v>
      </c>
      <c r="K176" s="199">
        <f t="shared" si="17"/>
        <v>1.5522590414512214E-2</v>
      </c>
      <c r="L176" s="199">
        <f t="shared" si="17"/>
        <v>3.1864125524026225E-2</v>
      </c>
      <c r="M176" s="199">
        <f t="shared" si="17"/>
        <v>1.2968976821413709E-3</v>
      </c>
      <c r="N176" s="199">
        <f t="shared" si="17"/>
        <v>2.8861522084453715E-3</v>
      </c>
      <c r="O176" s="199">
        <f t="shared" si="17"/>
        <v>8.0936688743229155E-4</v>
      </c>
      <c r="P176" s="199">
        <f t="shared" si="17"/>
        <v>1.8191184500056263E-3</v>
      </c>
      <c r="Q176" s="199">
        <f t="shared" si="17"/>
        <v>2.114511711340659E-3</v>
      </c>
    </row>
    <row r="177" spans="1:17" x14ac:dyDescent="0.25">
      <c r="A177" s="127" t="s">
        <v>147</v>
      </c>
      <c r="B177" s="200">
        <f t="shared" ref="B177:Q177" si="18">IF(B$51=0,0,B$51/B$33)</f>
        <v>5.0549915638826305E-2</v>
      </c>
      <c r="C177" s="200">
        <f t="shared" si="18"/>
        <v>5.0544680237539032E-2</v>
      </c>
      <c r="D177" s="200">
        <f t="shared" si="18"/>
        <v>5.065170972870453E-2</v>
      </c>
      <c r="E177" s="200">
        <f t="shared" si="18"/>
        <v>5.0607380106695514E-2</v>
      </c>
      <c r="F177" s="200">
        <f t="shared" si="18"/>
        <v>5.1196799051508826E-2</v>
      </c>
      <c r="G177" s="200">
        <f t="shared" si="18"/>
        <v>5.1161483679967812E-2</v>
      </c>
      <c r="H177" s="200">
        <f t="shared" si="18"/>
        <v>5.1139550379864673E-2</v>
      </c>
      <c r="I177" s="200">
        <f t="shared" si="18"/>
        <v>5.1180026063135341E-2</v>
      </c>
      <c r="J177" s="200">
        <f t="shared" si="18"/>
        <v>5.1074880981257266E-2</v>
      </c>
      <c r="K177" s="200">
        <f t="shared" si="18"/>
        <v>5.1391438601930239E-2</v>
      </c>
      <c r="L177" s="200">
        <f t="shared" si="18"/>
        <v>5.1072592753075685E-2</v>
      </c>
      <c r="M177" s="200">
        <f t="shared" si="18"/>
        <v>5.0876594663871746E-2</v>
      </c>
      <c r="N177" s="200">
        <f t="shared" si="18"/>
        <v>5.0808582378162326E-2</v>
      </c>
      <c r="O177" s="200">
        <f t="shared" si="18"/>
        <v>5.0875545372559297E-2</v>
      </c>
      <c r="P177" s="200">
        <f t="shared" si="18"/>
        <v>5.0858689145737948E-2</v>
      </c>
      <c r="Q177" s="200">
        <f t="shared" si="18"/>
        <v>5.0840791929206076E-2</v>
      </c>
    </row>
    <row r="178" spans="1:17" x14ac:dyDescent="0.25">
      <c r="A178" s="142" t="s">
        <v>162</v>
      </c>
      <c r="B178" s="199">
        <f t="shared" ref="B178:Q178" si="19">IF(B$52=0,0,B$52/B$33)</f>
        <v>2.6283457763923532E-2</v>
      </c>
      <c r="C178" s="199">
        <f t="shared" si="19"/>
        <v>2.6255556391052357E-2</v>
      </c>
      <c r="D178" s="199">
        <f t="shared" si="19"/>
        <v>2.6367113957588232E-2</v>
      </c>
      <c r="E178" s="199">
        <f t="shared" si="19"/>
        <v>2.6368963882660353E-2</v>
      </c>
      <c r="F178" s="199">
        <f t="shared" si="19"/>
        <v>2.6662267701181849E-2</v>
      </c>
      <c r="G178" s="199">
        <f t="shared" si="19"/>
        <v>2.3643418815295719E-2</v>
      </c>
      <c r="H178" s="199">
        <f t="shared" si="19"/>
        <v>2.6035715632030255E-2</v>
      </c>
      <c r="I178" s="199">
        <f t="shared" si="19"/>
        <v>2.4638022407132545E-2</v>
      </c>
      <c r="J178" s="199">
        <f t="shared" si="19"/>
        <v>2.54375093066956E-2</v>
      </c>
      <c r="K178" s="199">
        <f t="shared" si="19"/>
        <v>2.5518868714459679E-2</v>
      </c>
      <c r="L178" s="199">
        <f t="shared" si="19"/>
        <v>2.4186668129375456E-2</v>
      </c>
      <c r="M178" s="199">
        <f t="shared" si="19"/>
        <v>2.6729041720181264E-2</v>
      </c>
      <c r="N178" s="199">
        <f t="shared" si="19"/>
        <v>2.6629410309165803E-2</v>
      </c>
      <c r="O178" s="199">
        <f t="shared" si="19"/>
        <v>2.6820708605635579E-2</v>
      </c>
      <c r="P178" s="199">
        <f t="shared" si="19"/>
        <v>2.6763419196777813E-2</v>
      </c>
      <c r="Q178" s="199">
        <f t="shared" si="19"/>
        <v>2.6739652209829344E-2</v>
      </c>
    </row>
    <row r="179" spans="1:17" x14ac:dyDescent="0.25">
      <c r="A179" s="142" t="s">
        <v>161</v>
      </c>
      <c r="B179" s="199">
        <f t="shared" ref="B179:Q179" si="20">IF(B$56=0,0,B$56/B$33)</f>
        <v>2.4266457874902773E-2</v>
      </c>
      <c r="C179" s="199">
        <f t="shared" si="20"/>
        <v>2.4289123846486675E-2</v>
      </c>
      <c r="D179" s="199">
        <f t="shared" si="20"/>
        <v>2.4284595771116291E-2</v>
      </c>
      <c r="E179" s="199">
        <f t="shared" si="20"/>
        <v>2.4238416224035164E-2</v>
      </c>
      <c r="F179" s="199">
        <f t="shared" si="20"/>
        <v>2.4250747106088079E-2</v>
      </c>
      <c r="G179" s="199">
        <f t="shared" si="20"/>
        <v>2.3910855457848389E-2</v>
      </c>
      <c r="H179" s="199">
        <f t="shared" si="20"/>
        <v>2.4168568113992837E-2</v>
      </c>
      <c r="I179" s="199">
        <f t="shared" si="20"/>
        <v>2.4023306050209685E-2</v>
      </c>
      <c r="J179" s="199">
        <f t="shared" si="20"/>
        <v>2.407265648630438E-2</v>
      </c>
      <c r="K179" s="199">
        <f t="shared" si="20"/>
        <v>2.4541494030527276E-2</v>
      </c>
      <c r="L179" s="199">
        <f t="shared" si="20"/>
        <v>2.38970400580042E-2</v>
      </c>
      <c r="M179" s="199">
        <f t="shared" si="20"/>
        <v>2.402405172777217E-2</v>
      </c>
      <c r="N179" s="199">
        <f t="shared" si="20"/>
        <v>2.3905630960014846E-2</v>
      </c>
      <c r="O179" s="199">
        <f t="shared" si="20"/>
        <v>2.3979153297095164E-2</v>
      </c>
      <c r="P179" s="199">
        <f t="shared" si="20"/>
        <v>2.3925756790772103E-2</v>
      </c>
      <c r="Q179" s="199">
        <f t="shared" si="20"/>
        <v>2.3903514358729821E-2</v>
      </c>
    </row>
    <row r="180" spans="1:17" x14ac:dyDescent="0.25">
      <c r="A180" s="140" t="s">
        <v>160</v>
      </c>
      <c r="B180" s="198">
        <f t="shared" ref="B180:Q180" si="21">IF(B$67=0,0,B$67/B$33)</f>
        <v>0</v>
      </c>
      <c r="C180" s="198">
        <f t="shared" si="21"/>
        <v>0</v>
      </c>
      <c r="D180" s="198">
        <f t="shared" si="21"/>
        <v>0</v>
      </c>
      <c r="E180" s="198">
        <f t="shared" si="21"/>
        <v>0</v>
      </c>
      <c r="F180" s="198">
        <f t="shared" si="21"/>
        <v>2.8378424423889693E-4</v>
      </c>
      <c r="G180" s="198">
        <f t="shared" si="21"/>
        <v>3.607209406823699E-3</v>
      </c>
      <c r="H180" s="198">
        <f t="shared" si="21"/>
        <v>9.3526663384156986E-4</v>
      </c>
      <c r="I180" s="198">
        <f t="shared" si="21"/>
        <v>2.5186976057931117E-3</v>
      </c>
      <c r="J180" s="198">
        <f t="shared" si="21"/>
        <v>1.5647151882572784E-3</v>
      </c>
      <c r="K180" s="198">
        <f t="shared" si="21"/>
        <v>1.3310758569432851E-3</v>
      </c>
      <c r="L180" s="198">
        <f t="shared" si="21"/>
        <v>2.9888845656960324E-3</v>
      </c>
      <c r="M180" s="198">
        <f t="shared" si="21"/>
        <v>1.2350121591830695E-4</v>
      </c>
      <c r="N180" s="198">
        <f t="shared" si="21"/>
        <v>2.7354110898168086E-4</v>
      </c>
      <c r="O180" s="198">
        <f t="shared" si="21"/>
        <v>7.5683469828561595E-5</v>
      </c>
      <c r="P180" s="198">
        <f t="shared" si="21"/>
        <v>1.6951315818802682E-4</v>
      </c>
      <c r="Q180" s="198">
        <f t="shared" si="21"/>
        <v>1.9762536064690995E-4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0.99999999999999989</v>
      </c>
      <c r="C183" s="77">
        <f t="shared" si="22"/>
        <v>1</v>
      </c>
      <c r="D183" s="77">
        <f t="shared" si="22"/>
        <v>1</v>
      </c>
      <c r="E183" s="77">
        <f t="shared" si="22"/>
        <v>1.0000000000000002</v>
      </c>
      <c r="F183" s="77">
        <f t="shared" si="22"/>
        <v>1</v>
      </c>
      <c r="G183" s="77">
        <f t="shared" si="22"/>
        <v>1</v>
      </c>
      <c r="H183" s="77">
        <f t="shared" si="22"/>
        <v>1</v>
      </c>
      <c r="I183" s="77">
        <f t="shared" si="22"/>
        <v>0</v>
      </c>
      <c r="J183" s="77">
        <f t="shared" si="22"/>
        <v>0</v>
      </c>
      <c r="K183" s="77">
        <f t="shared" si="22"/>
        <v>0</v>
      </c>
      <c r="L183" s="77">
        <f t="shared" si="22"/>
        <v>0</v>
      </c>
      <c r="M183" s="77">
        <f t="shared" si="22"/>
        <v>0</v>
      </c>
      <c r="N183" s="77">
        <f t="shared" si="22"/>
        <v>0</v>
      </c>
      <c r="O183" s="77">
        <f t="shared" si="22"/>
        <v>0</v>
      </c>
      <c r="P183" s="77">
        <f t="shared" si="22"/>
        <v>0</v>
      </c>
      <c r="Q183" s="77">
        <f t="shared" si="22"/>
        <v>0</v>
      </c>
    </row>
    <row r="184" spans="1:17" x14ac:dyDescent="0.25">
      <c r="A184" s="132" t="s">
        <v>83</v>
      </c>
      <c r="B184" s="203">
        <f t="shared" ref="B184:Q184" si="23">IF(B$71=0,0,B$71/B$70)</f>
        <v>1.7775487101304422E-3</v>
      </c>
      <c r="C184" s="203">
        <f t="shared" si="23"/>
        <v>1.7835638603836146E-3</v>
      </c>
      <c r="D184" s="203">
        <f t="shared" si="23"/>
        <v>1.783115819819275E-3</v>
      </c>
      <c r="E184" s="203">
        <f t="shared" si="23"/>
        <v>1.7659299396590379E-3</v>
      </c>
      <c r="F184" s="203">
        <f t="shared" si="23"/>
        <v>1.7020220113265264E-3</v>
      </c>
      <c r="G184" s="203">
        <f t="shared" si="23"/>
        <v>1.5858464731734955E-3</v>
      </c>
      <c r="H184" s="203">
        <f t="shared" si="23"/>
        <v>1.6788643334764623E-3</v>
      </c>
      <c r="I184" s="203">
        <f t="shared" si="23"/>
        <v>0</v>
      </c>
      <c r="J184" s="203">
        <f t="shared" si="23"/>
        <v>0</v>
      </c>
      <c r="K184" s="203">
        <f t="shared" si="23"/>
        <v>0</v>
      </c>
      <c r="L184" s="203">
        <f t="shared" si="23"/>
        <v>0</v>
      </c>
      <c r="M184" s="203">
        <f t="shared" si="23"/>
        <v>0</v>
      </c>
      <c r="N184" s="203">
        <f t="shared" si="23"/>
        <v>0</v>
      </c>
      <c r="O184" s="203">
        <f t="shared" si="23"/>
        <v>0</v>
      </c>
      <c r="P184" s="203">
        <f t="shared" si="23"/>
        <v>0</v>
      </c>
      <c r="Q184" s="203">
        <f t="shared" si="23"/>
        <v>0</v>
      </c>
    </row>
    <row r="185" spans="1:17" x14ac:dyDescent="0.25">
      <c r="A185" s="76" t="s">
        <v>82</v>
      </c>
      <c r="B185" s="202">
        <f t="shared" ref="B185:Q185" si="24">IF(B$72=0,0,B$72/B$70)</f>
        <v>2.3933339853948252E-4</v>
      </c>
      <c r="C185" s="202">
        <f t="shared" si="24"/>
        <v>2.401432927182541E-4</v>
      </c>
      <c r="D185" s="202">
        <f t="shared" si="24"/>
        <v>2.4008296746790461E-4</v>
      </c>
      <c r="E185" s="202">
        <f t="shared" si="24"/>
        <v>2.3776901956751772E-4</v>
      </c>
      <c r="F185" s="202">
        <f t="shared" si="24"/>
        <v>2.2916430364931635E-4</v>
      </c>
      <c r="G185" s="202">
        <f t="shared" si="24"/>
        <v>2.1352215206446457E-4</v>
      </c>
      <c r="H185" s="202">
        <f t="shared" si="24"/>
        <v>2.2604629866270103E-4</v>
      </c>
      <c r="I185" s="202">
        <f t="shared" si="24"/>
        <v>0</v>
      </c>
      <c r="J185" s="202">
        <f t="shared" si="24"/>
        <v>0</v>
      </c>
      <c r="K185" s="202">
        <f t="shared" si="24"/>
        <v>0</v>
      </c>
      <c r="L185" s="202">
        <f t="shared" si="24"/>
        <v>0</v>
      </c>
      <c r="M185" s="202">
        <f t="shared" si="24"/>
        <v>0</v>
      </c>
      <c r="N185" s="202">
        <f t="shared" si="24"/>
        <v>0</v>
      </c>
      <c r="O185" s="202">
        <f t="shared" si="24"/>
        <v>0</v>
      </c>
      <c r="P185" s="202">
        <f t="shared" si="24"/>
        <v>0</v>
      </c>
      <c r="Q185" s="202">
        <f t="shared" si="24"/>
        <v>0</v>
      </c>
    </row>
    <row r="186" spans="1:17" x14ac:dyDescent="0.25">
      <c r="A186" s="76" t="s">
        <v>81</v>
      </c>
      <c r="B186" s="202">
        <f t="shared" ref="B186:Q186" si="25">IF(B$73=0,0,B$73/B$70)</f>
        <v>3.1106620241873374E-2</v>
      </c>
      <c r="C186" s="202">
        <f t="shared" si="25"/>
        <v>3.1211883739608693E-2</v>
      </c>
      <c r="D186" s="202">
        <f t="shared" si="25"/>
        <v>3.1204043151270143E-2</v>
      </c>
      <c r="E186" s="202">
        <f t="shared" si="25"/>
        <v>3.0903294910380803E-2</v>
      </c>
      <c r="F186" s="202">
        <f t="shared" si="25"/>
        <v>2.9784923500497797E-2</v>
      </c>
      <c r="G186" s="202">
        <f t="shared" si="25"/>
        <v>2.7751883097089439E-2</v>
      </c>
      <c r="H186" s="202">
        <f t="shared" si="25"/>
        <v>2.9379670419971679E-2</v>
      </c>
      <c r="I186" s="202">
        <f t="shared" si="25"/>
        <v>0</v>
      </c>
      <c r="J186" s="202">
        <f t="shared" si="25"/>
        <v>0</v>
      </c>
      <c r="K186" s="202">
        <f t="shared" si="25"/>
        <v>0</v>
      </c>
      <c r="L186" s="202">
        <f t="shared" si="25"/>
        <v>0</v>
      </c>
      <c r="M186" s="202">
        <f t="shared" si="25"/>
        <v>0</v>
      </c>
      <c r="N186" s="202">
        <f t="shared" si="25"/>
        <v>0</v>
      </c>
      <c r="O186" s="202">
        <f t="shared" si="25"/>
        <v>0</v>
      </c>
      <c r="P186" s="202">
        <f t="shared" si="25"/>
        <v>0</v>
      </c>
      <c r="Q186" s="202">
        <f t="shared" si="25"/>
        <v>0</v>
      </c>
    </row>
    <row r="187" spans="1:17" x14ac:dyDescent="0.25">
      <c r="A187" s="76" t="s">
        <v>80</v>
      </c>
      <c r="B187" s="202">
        <f t="shared" ref="B187:Q187" si="26">IF(B$74=0,0,B$74/B$70)</f>
        <v>5.8778477510356146E-4</v>
      </c>
      <c r="C187" s="202">
        <f t="shared" si="26"/>
        <v>5.8977381412039722E-4</v>
      </c>
      <c r="D187" s="202">
        <f t="shared" si="26"/>
        <v>5.8962565985556795E-4</v>
      </c>
      <c r="E187" s="202">
        <f t="shared" si="26"/>
        <v>5.8394277834162027E-4</v>
      </c>
      <c r="F187" s="202">
        <f t="shared" si="26"/>
        <v>5.6281024505677821E-4</v>
      </c>
      <c r="G187" s="202">
        <f t="shared" si="26"/>
        <v>5.2439430057286951E-4</v>
      </c>
      <c r="H187" s="202">
        <f t="shared" si="26"/>
        <v>5.551526599850183E-4</v>
      </c>
      <c r="I187" s="202">
        <f t="shared" si="26"/>
        <v>0</v>
      </c>
      <c r="J187" s="202">
        <f t="shared" si="26"/>
        <v>0</v>
      </c>
      <c r="K187" s="202">
        <f t="shared" si="26"/>
        <v>0</v>
      </c>
      <c r="L187" s="202">
        <f t="shared" si="26"/>
        <v>0</v>
      </c>
      <c r="M187" s="202">
        <f t="shared" si="26"/>
        <v>0</v>
      </c>
      <c r="N187" s="202">
        <f t="shared" si="26"/>
        <v>0</v>
      </c>
      <c r="O187" s="202">
        <f t="shared" si="26"/>
        <v>0</v>
      </c>
      <c r="P187" s="202">
        <f t="shared" si="26"/>
        <v>0</v>
      </c>
      <c r="Q187" s="202">
        <f t="shared" si="26"/>
        <v>0</v>
      </c>
    </row>
    <row r="188" spans="1:17" x14ac:dyDescent="0.25">
      <c r="A188" s="129" t="s">
        <v>79</v>
      </c>
      <c r="B188" s="201">
        <f t="shared" ref="B188:Q188" si="27">IF(B$75=0,0,B$75/B$70)</f>
        <v>1.8578825000421155E-3</v>
      </c>
      <c r="C188" s="201">
        <f t="shared" si="27"/>
        <v>1.8641694964697266E-3</v>
      </c>
      <c r="D188" s="201">
        <f t="shared" si="27"/>
        <v>1.8637012073482793E-3</v>
      </c>
      <c r="E188" s="201">
        <f t="shared" si="27"/>
        <v>1.8457386357374106E-3</v>
      </c>
      <c r="F188" s="201">
        <f t="shared" si="27"/>
        <v>1.7789424793304193E-3</v>
      </c>
      <c r="G188" s="201">
        <f t="shared" si="27"/>
        <v>1.6575165526948265E-3</v>
      </c>
      <c r="H188" s="201">
        <f t="shared" si="27"/>
        <v>1.7547382231128273E-3</v>
      </c>
      <c r="I188" s="201">
        <f t="shared" si="27"/>
        <v>0</v>
      </c>
      <c r="J188" s="201">
        <f t="shared" si="27"/>
        <v>0</v>
      </c>
      <c r="K188" s="201">
        <f t="shared" si="27"/>
        <v>0</v>
      </c>
      <c r="L188" s="201">
        <f t="shared" si="27"/>
        <v>0</v>
      </c>
      <c r="M188" s="201">
        <f t="shared" si="27"/>
        <v>0</v>
      </c>
      <c r="N188" s="201">
        <f t="shared" si="27"/>
        <v>0</v>
      </c>
      <c r="O188" s="201">
        <f t="shared" si="27"/>
        <v>0</v>
      </c>
      <c r="P188" s="201">
        <f t="shared" si="27"/>
        <v>0</v>
      </c>
      <c r="Q188" s="201">
        <f t="shared" si="27"/>
        <v>0</v>
      </c>
    </row>
    <row r="189" spans="1:17" x14ac:dyDescent="0.25">
      <c r="A189" s="127" t="s">
        <v>149</v>
      </c>
      <c r="B189" s="200">
        <f t="shared" ref="B189:Q189" si="28">IF(B$80=0,0,B$80/B$70)</f>
        <v>0.27025238764425491</v>
      </c>
      <c r="C189" s="200">
        <f t="shared" si="28"/>
        <v>0.27082054754917162</v>
      </c>
      <c r="D189" s="200">
        <f t="shared" si="28"/>
        <v>0.2716786215052332</v>
      </c>
      <c r="E189" s="200">
        <f t="shared" si="28"/>
        <v>0.26940930946537872</v>
      </c>
      <c r="F189" s="200">
        <f t="shared" si="28"/>
        <v>0.29560177997915288</v>
      </c>
      <c r="G189" s="200">
        <f t="shared" si="28"/>
        <v>0.27568000166486828</v>
      </c>
      <c r="H189" s="200">
        <f t="shared" si="28"/>
        <v>0.29126197892322209</v>
      </c>
      <c r="I189" s="200">
        <f t="shared" si="28"/>
        <v>0</v>
      </c>
      <c r="J189" s="200">
        <f t="shared" si="28"/>
        <v>0</v>
      </c>
      <c r="K189" s="200">
        <f t="shared" si="28"/>
        <v>0</v>
      </c>
      <c r="L189" s="200">
        <f t="shared" si="28"/>
        <v>0</v>
      </c>
      <c r="M189" s="200">
        <f t="shared" si="28"/>
        <v>0</v>
      </c>
      <c r="N189" s="200">
        <f t="shared" si="28"/>
        <v>0</v>
      </c>
      <c r="O189" s="200">
        <f t="shared" si="28"/>
        <v>0</v>
      </c>
      <c r="P189" s="200">
        <f t="shared" si="28"/>
        <v>0</v>
      </c>
      <c r="Q189" s="200">
        <f t="shared" si="28"/>
        <v>0</v>
      </c>
    </row>
    <row r="190" spans="1:17" x14ac:dyDescent="0.25">
      <c r="A190" s="142" t="s">
        <v>166</v>
      </c>
      <c r="B190" s="199">
        <f t="shared" ref="B190:Q190" si="29">IF(B$81=0,0,B$81/B$70)</f>
        <v>0.27025238764425491</v>
      </c>
      <c r="C190" s="199">
        <f t="shared" si="29"/>
        <v>0.27082054754917162</v>
      </c>
      <c r="D190" s="199">
        <f t="shared" si="29"/>
        <v>0.2716786215052332</v>
      </c>
      <c r="E190" s="199">
        <f t="shared" si="29"/>
        <v>0.26940930946537872</v>
      </c>
      <c r="F190" s="199">
        <f t="shared" si="29"/>
        <v>0.13348622728937515</v>
      </c>
      <c r="G190" s="199">
        <f t="shared" si="29"/>
        <v>0.12329834371960184</v>
      </c>
      <c r="H190" s="199">
        <f t="shared" si="29"/>
        <v>0.13236067720150771</v>
      </c>
      <c r="I190" s="199">
        <f t="shared" si="29"/>
        <v>0</v>
      </c>
      <c r="J190" s="199">
        <f t="shared" si="29"/>
        <v>0</v>
      </c>
      <c r="K190" s="199">
        <f t="shared" si="29"/>
        <v>0</v>
      </c>
      <c r="L190" s="199">
        <f t="shared" si="29"/>
        <v>0</v>
      </c>
      <c r="M190" s="199">
        <f t="shared" si="29"/>
        <v>0</v>
      </c>
      <c r="N190" s="199">
        <f t="shared" si="29"/>
        <v>0</v>
      </c>
      <c r="O190" s="199">
        <f t="shared" si="29"/>
        <v>0</v>
      </c>
      <c r="P190" s="199">
        <f t="shared" si="29"/>
        <v>0</v>
      </c>
      <c r="Q190" s="199">
        <f t="shared" si="29"/>
        <v>0</v>
      </c>
    </row>
    <row r="191" spans="1:17" x14ac:dyDescent="0.25">
      <c r="A191" s="142" t="s">
        <v>165</v>
      </c>
      <c r="B191" s="199">
        <f t="shared" ref="B191:Q191" si="30">IF(B$86=0,0,B$86/B$70)</f>
        <v>0</v>
      </c>
      <c r="C191" s="199">
        <f t="shared" si="30"/>
        <v>0</v>
      </c>
      <c r="D191" s="199">
        <f t="shared" si="30"/>
        <v>0</v>
      </c>
      <c r="E191" s="199">
        <f t="shared" si="30"/>
        <v>0</v>
      </c>
      <c r="F191" s="199">
        <f t="shared" si="30"/>
        <v>0.1621155526897777</v>
      </c>
      <c r="G191" s="199">
        <f t="shared" si="30"/>
        <v>0.15238165794526651</v>
      </c>
      <c r="H191" s="199">
        <f t="shared" si="30"/>
        <v>0.15890130172171441</v>
      </c>
      <c r="I191" s="199">
        <f t="shared" si="30"/>
        <v>0</v>
      </c>
      <c r="J191" s="199">
        <f t="shared" si="30"/>
        <v>0</v>
      </c>
      <c r="K191" s="199">
        <f t="shared" si="30"/>
        <v>0</v>
      </c>
      <c r="L191" s="199">
        <f t="shared" si="30"/>
        <v>0</v>
      </c>
      <c r="M191" s="199">
        <f t="shared" si="30"/>
        <v>0</v>
      </c>
      <c r="N191" s="199">
        <f t="shared" si="30"/>
        <v>0</v>
      </c>
      <c r="O191" s="199">
        <f t="shared" si="30"/>
        <v>0</v>
      </c>
      <c r="P191" s="199">
        <f t="shared" si="30"/>
        <v>0</v>
      </c>
      <c r="Q191" s="199">
        <f t="shared" si="30"/>
        <v>0</v>
      </c>
    </row>
    <row r="192" spans="1:17" x14ac:dyDescent="0.25">
      <c r="A192" s="127" t="s">
        <v>148</v>
      </c>
      <c r="B192" s="200">
        <f t="shared" ref="B192:Q192" si="31">IF(B$87=0,0,B$87/B$70)</f>
        <v>0.44966119671464866</v>
      </c>
      <c r="C192" s="200">
        <f t="shared" si="31"/>
        <v>0.44824728871381664</v>
      </c>
      <c r="D192" s="200">
        <f t="shared" si="31"/>
        <v>0.44705940609286537</v>
      </c>
      <c r="E192" s="200">
        <f t="shared" si="31"/>
        <v>0.451929453164441</v>
      </c>
      <c r="F192" s="200">
        <f t="shared" si="31"/>
        <v>0.43350003910100088</v>
      </c>
      <c r="G192" s="200">
        <f t="shared" si="31"/>
        <v>0.46985341307124323</v>
      </c>
      <c r="H192" s="200">
        <f t="shared" si="31"/>
        <v>0.4413236986263267</v>
      </c>
      <c r="I192" s="200">
        <f t="shared" si="31"/>
        <v>0</v>
      </c>
      <c r="J192" s="200">
        <f t="shared" si="31"/>
        <v>0</v>
      </c>
      <c r="K192" s="200">
        <f t="shared" si="31"/>
        <v>0</v>
      </c>
      <c r="L192" s="200">
        <f t="shared" si="31"/>
        <v>0</v>
      </c>
      <c r="M192" s="200">
        <f t="shared" si="31"/>
        <v>0</v>
      </c>
      <c r="N192" s="200">
        <f t="shared" si="31"/>
        <v>0</v>
      </c>
      <c r="O192" s="200">
        <f t="shared" si="31"/>
        <v>0</v>
      </c>
      <c r="P192" s="200">
        <f t="shared" si="31"/>
        <v>0</v>
      </c>
      <c r="Q192" s="200">
        <f t="shared" si="31"/>
        <v>0</v>
      </c>
    </row>
    <row r="193" spans="1:17" x14ac:dyDescent="0.25">
      <c r="A193" s="142" t="s">
        <v>164</v>
      </c>
      <c r="B193" s="199">
        <f t="shared" ref="B193:Q193" si="32">IF(B$88=0,0,B$88/B$70)</f>
        <v>0.44966119671464866</v>
      </c>
      <c r="C193" s="199">
        <f t="shared" si="32"/>
        <v>0.44824728871381664</v>
      </c>
      <c r="D193" s="199">
        <f t="shared" si="32"/>
        <v>0.44705940609286537</v>
      </c>
      <c r="E193" s="199">
        <f t="shared" si="32"/>
        <v>0.451929453164441</v>
      </c>
      <c r="F193" s="199">
        <f t="shared" si="32"/>
        <v>0.41570040138152076</v>
      </c>
      <c r="G193" s="199">
        <f t="shared" si="32"/>
        <v>0.25807268938088734</v>
      </c>
      <c r="H193" s="199">
        <f t="shared" si="32"/>
        <v>0.38307446604145262</v>
      </c>
      <c r="I193" s="199">
        <f t="shared" si="32"/>
        <v>0</v>
      </c>
      <c r="J193" s="199">
        <f t="shared" si="32"/>
        <v>0</v>
      </c>
      <c r="K193" s="199">
        <f t="shared" si="32"/>
        <v>0</v>
      </c>
      <c r="L193" s="199">
        <f t="shared" si="32"/>
        <v>0</v>
      </c>
      <c r="M193" s="199">
        <f t="shared" si="32"/>
        <v>0</v>
      </c>
      <c r="N193" s="199">
        <f t="shared" si="32"/>
        <v>0</v>
      </c>
      <c r="O193" s="199">
        <f t="shared" si="32"/>
        <v>0</v>
      </c>
      <c r="P193" s="199">
        <f t="shared" si="32"/>
        <v>0</v>
      </c>
      <c r="Q193" s="199">
        <f t="shared" si="32"/>
        <v>0</v>
      </c>
    </row>
    <row r="194" spans="1:17" x14ac:dyDescent="0.25">
      <c r="A194" s="142" t="s">
        <v>163</v>
      </c>
      <c r="B194" s="199">
        <f t="shared" ref="B194:Q194" si="33">IF(B$93=0,0,B$93/B$70)</f>
        <v>0</v>
      </c>
      <c r="C194" s="199">
        <f t="shared" si="33"/>
        <v>0</v>
      </c>
      <c r="D194" s="199">
        <f t="shared" si="33"/>
        <v>0</v>
      </c>
      <c r="E194" s="199">
        <f t="shared" si="33"/>
        <v>0</v>
      </c>
      <c r="F194" s="199">
        <f t="shared" si="33"/>
        <v>1.7799637719480097E-2</v>
      </c>
      <c r="G194" s="199">
        <f t="shared" si="33"/>
        <v>0.21178072369035589</v>
      </c>
      <c r="H194" s="199">
        <f t="shared" si="33"/>
        <v>5.8249232584874036E-2</v>
      </c>
      <c r="I194" s="199">
        <f t="shared" si="33"/>
        <v>0</v>
      </c>
      <c r="J194" s="199">
        <f t="shared" si="33"/>
        <v>0</v>
      </c>
      <c r="K194" s="199">
        <f t="shared" si="33"/>
        <v>0</v>
      </c>
      <c r="L194" s="199">
        <f t="shared" si="33"/>
        <v>0</v>
      </c>
      <c r="M194" s="199">
        <f t="shared" si="33"/>
        <v>0</v>
      </c>
      <c r="N194" s="199">
        <f t="shared" si="33"/>
        <v>0</v>
      </c>
      <c r="O194" s="199">
        <f t="shared" si="33"/>
        <v>0</v>
      </c>
      <c r="P194" s="199">
        <f t="shared" si="33"/>
        <v>0</v>
      </c>
      <c r="Q194" s="199">
        <f t="shared" si="33"/>
        <v>0</v>
      </c>
    </row>
    <row r="195" spans="1:17" x14ac:dyDescent="0.25">
      <c r="A195" s="127" t="s">
        <v>147</v>
      </c>
      <c r="B195" s="200">
        <f t="shared" ref="B195:Q195" si="34">IF(B$94=0,0,B$94/B$70)</f>
        <v>0.24451724601540739</v>
      </c>
      <c r="C195" s="200">
        <f t="shared" si="34"/>
        <v>0.24524262953371109</v>
      </c>
      <c r="D195" s="200">
        <f t="shared" si="34"/>
        <v>0.24558140359614031</v>
      </c>
      <c r="E195" s="200">
        <f t="shared" si="34"/>
        <v>0.24332456208649406</v>
      </c>
      <c r="F195" s="200">
        <f t="shared" si="34"/>
        <v>0.23684031837998554</v>
      </c>
      <c r="G195" s="200">
        <f t="shared" si="34"/>
        <v>0.22273342268829324</v>
      </c>
      <c r="H195" s="200">
        <f t="shared" si="34"/>
        <v>0.23381985051524246</v>
      </c>
      <c r="I195" s="200">
        <f t="shared" si="34"/>
        <v>0</v>
      </c>
      <c r="J195" s="200">
        <f t="shared" si="34"/>
        <v>0</v>
      </c>
      <c r="K195" s="200">
        <f t="shared" si="34"/>
        <v>0</v>
      </c>
      <c r="L195" s="200">
        <f t="shared" si="34"/>
        <v>0</v>
      </c>
      <c r="M195" s="200">
        <f t="shared" si="34"/>
        <v>0</v>
      </c>
      <c r="N195" s="200">
        <f t="shared" si="34"/>
        <v>0</v>
      </c>
      <c r="O195" s="200">
        <f t="shared" si="34"/>
        <v>0</v>
      </c>
      <c r="P195" s="200">
        <f t="shared" si="34"/>
        <v>0</v>
      </c>
      <c r="Q195" s="200">
        <f t="shared" si="34"/>
        <v>0</v>
      </c>
    </row>
    <row r="196" spans="1:17" x14ac:dyDescent="0.25">
      <c r="A196" s="142" t="s">
        <v>162</v>
      </c>
      <c r="B196" s="199">
        <f t="shared" ref="B196:Q196" si="35">IF(B$95=0,0,B$95/B$70)</f>
        <v>0.10419908371602637</v>
      </c>
      <c r="C196" s="199">
        <f t="shared" si="35"/>
        <v>0.10438852821061181</v>
      </c>
      <c r="D196" s="199">
        <f t="shared" si="35"/>
        <v>0.10479856495713921</v>
      </c>
      <c r="E196" s="199">
        <f t="shared" si="35"/>
        <v>0.10395298183300859</v>
      </c>
      <c r="F196" s="199">
        <f t="shared" si="35"/>
        <v>0.10133130052052895</v>
      </c>
      <c r="G196" s="199">
        <f t="shared" si="35"/>
        <v>8.4765854568583862E-2</v>
      </c>
      <c r="H196" s="199">
        <f t="shared" si="35"/>
        <v>9.7837172842595146E-2</v>
      </c>
      <c r="I196" s="199">
        <f t="shared" si="35"/>
        <v>0</v>
      </c>
      <c r="J196" s="199">
        <f t="shared" si="35"/>
        <v>0</v>
      </c>
      <c r="K196" s="199">
        <f t="shared" si="35"/>
        <v>0</v>
      </c>
      <c r="L196" s="199">
        <f t="shared" si="35"/>
        <v>0</v>
      </c>
      <c r="M196" s="199">
        <f t="shared" si="35"/>
        <v>0</v>
      </c>
      <c r="N196" s="199">
        <f t="shared" si="35"/>
        <v>0</v>
      </c>
      <c r="O196" s="199">
        <f t="shared" si="35"/>
        <v>0</v>
      </c>
      <c r="P196" s="199">
        <f t="shared" si="35"/>
        <v>0</v>
      </c>
      <c r="Q196" s="199">
        <f t="shared" si="35"/>
        <v>0</v>
      </c>
    </row>
    <row r="197" spans="1:17" x14ac:dyDescent="0.25">
      <c r="A197" s="142" t="s">
        <v>161</v>
      </c>
      <c r="B197" s="199">
        <f t="shared" ref="B197:Q197" si="36">IF(B$99=0,0,B$99/B$70)</f>
        <v>0.14031816229938102</v>
      </c>
      <c r="C197" s="199">
        <f t="shared" si="36"/>
        <v>0.14085410132309928</v>
      </c>
      <c r="D197" s="199">
        <f t="shared" si="36"/>
        <v>0.14078283863900112</v>
      </c>
      <c r="E197" s="199">
        <f t="shared" si="36"/>
        <v>0.13937158025348548</v>
      </c>
      <c r="F197" s="199">
        <f t="shared" si="36"/>
        <v>0.13443048144769115</v>
      </c>
      <c r="G197" s="199">
        <f t="shared" si="36"/>
        <v>0.12503508190162349</v>
      </c>
      <c r="H197" s="199">
        <f t="shared" si="36"/>
        <v>0.13246812694539564</v>
      </c>
      <c r="I197" s="199">
        <f t="shared" si="36"/>
        <v>0</v>
      </c>
      <c r="J197" s="199">
        <f t="shared" si="36"/>
        <v>0</v>
      </c>
      <c r="K197" s="199">
        <f t="shared" si="36"/>
        <v>0</v>
      </c>
      <c r="L197" s="199">
        <f t="shared" si="36"/>
        <v>0</v>
      </c>
      <c r="M197" s="199">
        <f t="shared" si="36"/>
        <v>0</v>
      </c>
      <c r="N197" s="199">
        <f t="shared" si="36"/>
        <v>0</v>
      </c>
      <c r="O197" s="199">
        <f t="shared" si="36"/>
        <v>0</v>
      </c>
      <c r="P197" s="199">
        <f t="shared" si="36"/>
        <v>0</v>
      </c>
      <c r="Q197" s="199">
        <f t="shared" si="36"/>
        <v>0</v>
      </c>
    </row>
    <row r="198" spans="1:17" x14ac:dyDescent="0.25">
      <c r="A198" s="140" t="s">
        <v>160</v>
      </c>
      <c r="B198" s="198">
        <f t="shared" ref="B198:Q198" si="37">IF(B$110=0,0,B$110/B$70)</f>
        <v>0</v>
      </c>
      <c r="C198" s="198">
        <f t="shared" si="37"/>
        <v>0</v>
      </c>
      <c r="D198" s="198">
        <f t="shared" si="37"/>
        <v>0</v>
      </c>
      <c r="E198" s="198">
        <f t="shared" si="37"/>
        <v>0</v>
      </c>
      <c r="F198" s="198">
        <f t="shared" si="37"/>
        <v>1.0785364117654622E-3</v>
      </c>
      <c r="G198" s="198">
        <f t="shared" si="37"/>
        <v>1.2932486218085921E-2</v>
      </c>
      <c r="H198" s="198">
        <f t="shared" si="37"/>
        <v>3.5145507272516777E-3</v>
      </c>
      <c r="I198" s="198">
        <f t="shared" si="37"/>
        <v>0</v>
      </c>
      <c r="J198" s="198">
        <f t="shared" si="37"/>
        <v>0</v>
      </c>
      <c r="K198" s="198">
        <f t="shared" si="37"/>
        <v>0</v>
      </c>
      <c r="L198" s="198">
        <f t="shared" si="37"/>
        <v>0</v>
      </c>
      <c r="M198" s="198">
        <f t="shared" si="37"/>
        <v>0</v>
      </c>
      <c r="N198" s="198">
        <f t="shared" si="37"/>
        <v>0</v>
      </c>
      <c r="O198" s="198">
        <f t="shared" si="37"/>
        <v>0</v>
      </c>
      <c r="P198" s="198">
        <f t="shared" si="37"/>
        <v>0</v>
      </c>
      <c r="Q198" s="198">
        <f t="shared" si="37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0.99999999999999978</v>
      </c>
      <c r="C200" s="77">
        <f t="shared" si="38"/>
        <v>0.99999999999999978</v>
      </c>
      <c r="D200" s="77">
        <f t="shared" si="38"/>
        <v>0.99999999999999967</v>
      </c>
      <c r="E200" s="77">
        <f t="shared" si="38"/>
        <v>1.0000000000000002</v>
      </c>
      <c r="F200" s="77">
        <f t="shared" si="38"/>
        <v>1</v>
      </c>
      <c r="G200" s="77">
        <f t="shared" si="38"/>
        <v>0.99999999999999989</v>
      </c>
      <c r="H200" s="77">
        <f t="shared" si="38"/>
        <v>0.99999999999999989</v>
      </c>
      <c r="I200" s="77">
        <f t="shared" si="38"/>
        <v>0.99999999999999989</v>
      </c>
      <c r="J200" s="77">
        <f t="shared" si="38"/>
        <v>0.99999999999999967</v>
      </c>
      <c r="K200" s="77">
        <f t="shared" si="38"/>
        <v>0.99999999999999989</v>
      </c>
      <c r="L200" s="77">
        <f t="shared" si="38"/>
        <v>0.99999999999999989</v>
      </c>
      <c r="M200" s="77">
        <f t="shared" si="38"/>
        <v>1</v>
      </c>
      <c r="N200" s="77">
        <f t="shared" si="38"/>
        <v>0.99999999999999989</v>
      </c>
      <c r="O200" s="77">
        <f t="shared" si="38"/>
        <v>1.0000000000000002</v>
      </c>
      <c r="P200" s="77">
        <f t="shared" si="38"/>
        <v>0.99999999999999989</v>
      </c>
      <c r="Q200" s="77">
        <f t="shared" si="38"/>
        <v>0.99999999999999989</v>
      </c>
    </row>
    <row r="201" spans="1:17" x14ac:dyDescent="0.25">
      <c r="A201" s="132" t="s">
        <v>83</v>
      </c>
      <c r="B201" s="203">
        <f t="shared" ref="B201:Q201" si="39">IF(B$113=0,0,B$113/B$112)</f>
        <v>1.9202698970807448E-3</v>
      </c>
      <c r="C201" s="203">
        <f t="shared" si="39"/>
        <v>1.9230275894116036E-3</v>
      </c>
      <c r="D201" s="203">
        <f t="shared" si="39"/>
        <v>1.9264386364603626E-3</v>
      </c>
      <c r="E201" s="203">
        <f t="shared" si="39"/>
        <v>1.9149145691876527E-3</v>
      </c>
      <c r="F201" s="203">
        <f t="shared" si="39"/>
        <v>1.9118641625892206E-3</v>
      </c>
      <c r="G201" s="203">
        <f t="shared" si="39"/>
        <v>1.8132856289720107E-3</v>
      </c>
      <c r="H201" s="203">
        <f t="shared" si="39"/>
        <v>1.893406542104328E-3</v>
      </c>
      <c r="I201" s="203">
        <f t="shared" si="39"/>
        <v>1.8495096441454952E-3</v>
      </c>
      <c r="J201" s="203">
        <f t="shared" si="39"/>
        <v>1.858830257958892E-3</v>
      </c>
      <c r="K201" s="203">
        <f t="shared" si="39"/>
        <v>1.6757579308863378E-3</v>
      </c>
      <c r="L201" s="203">
        <f t="shared" si="39"/>
        <v>1.5918795603693467E-3</v>
      </c>
      <c r="M201" s="203">
        <f t="shared" si="39"/>
        <v>1.7395914254195247E-3</v>
      </c>
      <c r="N201" s="203">
        <f t="shared" si="39"/>
        <v>1.6803320045618818E-3</v>
      </c>
      <c r="O201" s="203">
        <f t="shared" si="39"/>
        <v>1.7055942863799945E-3</v>
      </c>
      <c r="P201" s="203">
        <f t="shared" si="39"/>
        <v>1.6952510661061937E-3</v>
      </c>
      <c r="Q201" s="203">
        <f t="shared" si="39"/>
        <v>1.6912267384107016E-3</v>
      </c>
    </row>
    <row r="202" spans="1:17" x14ac:dyDescent="0.25">
      <c r="A202" s="76" t="s">
        <v>82</v>
      </c>
      <c r="B202" s="202">
        <f t="shared" ref="B202:Q202" si="40">IF(B$114=0,0,B$114/B$112)</f>
        <v>2.4905891340673406E-4</v>
      </c>
      <c r="C202" s="202">
        <f t="shared" si="40"/>
        <v>2.4941658596957416E-4</v>
      </c>
      <c r="D202" s="202">
        <f t="shared" si="40"/>
        <v>2.4985899860794069E-4</v>
      </c>
      <c r="E202" s="202">
        <f t="shared" si="40"/>
        <v>2.4836432763625558E-4</v>
      </c>
      <c r="F202" s="202">
        <f t="shared" si="40"/>
        <v>2.479686900469723E-4</v>
      </c>
      <c r="G202" s="202">
        <f t="shared" si="40"/>
        <v>2.3518305897226975E-4</v>
      </c>
      <c r="H202" s="202">
        <f t="shared" si="40"/>
        <v>2.4557473755673653E-4</v>
      </c>
      <c r="I202" s="202">
        <f t="shared" si="40"/>
        <v>2.3988131200016575E-4</v>
      </c>
      <c r="J202" s="202">
        <f t="shared" si="40"/>
        <v>2.4109019516402593E-4</v>
      </c>
      <c r="K202" s="202">
        <f t="shared" si="40"/>
        <v>2.1734572313702145E-4</v>
      </c>
      <c r="L202" s="202">
        <f t="shared" si="40"/>
        <v>2.0646670251026061E-4</v>
      </c>
      <c r="M202" s="202">
        <f t="shared" si="40"/>
        <v>2.2562492431158512E-4</v>
      </c>
      <c r="N202" s="202">
        <f t="shared" si="40"/>
        <v>2.1793898027301317E-4</v>
      </c>
      <c r="O202" s="202">
        <f t="shared" si="40"/>
        <v>2.2121549701128982E-4</v>
      </c>
      <c r="P202" s="202">
        <f t="shared" si="40"/>
        <v>2.1987398183863854E-4</v>
      </c>
      <c r="Q202" s="202">
        <f t="shared" si="40"/>
        <v>2.1935202672985118E-4</v>
      </c>
    </row>
    <row r="203" spans="1:17" x14ac:dyDescent="0.25">
      <c r="A203" s="76" t="s">
        <v>81</v>
      </c>
      <c r="B203" s="202">
        <f t="shared" ref="B203:Q203" si="41">IF(B$115=0,0,B$115/B$112)</f>
        <v>3.4924199648072897E-2</v>
      </c>
      <c r="C203" s="202">
        <f t="shared" si="41"/>
        <v>3.4974354158997259E-2</v>
      </c>
      <c r="D203" s="202">
        <f t="shared" si="41"/>
        <v>3.5036391317586756E-2</v>
      </c>
      <c r="E203" s="202">
        <f t="shared" si="41"/>
        <v>3.4826801599598785E-2</v>
      </c>
      <c r="F203" s="202">
        <f t="shared" si="41"/>
        <v>3.4771323456024593E-2</v>
      </c>
      <c r="G203" s="202">
        <f t="shared" si="41"/>
        <v>3.297846277831698E-2</v>
      </c>
      <c r="H203" s="202">
        <f t="shared" si="41"/>
        <v>3.4435632299368593E-2</v>
      </c>
      <c r="I203" s="202">
        <f t="shared" si="41"/>
        <v>3.3637273677710258E-2</v>
      </c>
      <c r="J203" s="202">
        <f t="shared" si="41"/>
        <v>3.3806788899584279E-2</v>
      </c>
      <c r="K203" s="202">
        <f t="shared" si="41"/>
        <v>3.047722855473952E-2</v>
      </c>
      <c r="L203" s="202">
        <f t="shared" si="41"/>
        <v>2.8951721665034184E-2</v>
      </c>
      <c r="M203" s="202">
        <f t="shared" si="41"/>
        <v>3.1638176664534029E-2</v>
      </c>
      <c r="N203" s="202">
        <f t="shared" si="41"/>
        <v>3.0560417830628572E-2</v>
      </c>
      <c r="O203" s="202">
        <f t="shared" si="41"/>
        <v>3.1019866252500358E-2</v>
      </c>
      <c r="P203" s="202">
        <f t="shared" si="41"/>
        <v>3.0831752753249363E-2</v>
      </c>
      <c r="Q203" s="202">
        <f t="shared" si="41"/>
        <v>3.0758561779365798E-2</v>
      </c>
    </row>
    <row r="204" spans="1:17" x14ac:dyDescent="0.25">
      <c r="A204" s="76" t="s">
        <v>80</v>
      </c>
      <c r="B204" s="202">
        <f t="shared" ref="B204:Q204" si="42">IF(B$116=0,0,B$116/B$112)</f>
        <v>6.3594768181154818E-4</v>
      </c>
      <c r="C204" s="202">
        <f t="shared" si="42"/>
        <v>6.36860963870297E-4</v>
      </c>
      <c r="D204" s="202">
        <f t="shared" si="42"/>
        <v>6.3799062145984014E-4</v>
      </c>
      <c r="E204" s="202">
        <f t="shared" si="42"/>
        <v>6.3417412468599519E-4</v>
      </c>
      <c r="F204" s="202">
        <f t="shared" si="42"/>
        <v>6.3316390262929125E-4</v>
      </c>
      <c r="G204" s="202">
        <f t="shared" si="42"/>
        <v>6.0051703875585818E-4</v>
      </c>
      <c r="H204" s="202">
        <f t="shared" si="42"/>
        <v>6.2705117807063972E-4</v>
      </c>
      <c r="I204" s="202">
        <f t="shared" si="42"/>
        <v>6.125135703426445E-4</v>
      </c>
      <c r="J204" s="202">
        <f t="shared" si="42"/>
        <v>6.156003357794727E-4</v>
      </c>
      <c r="K204" s="202">
        <f t="shared" si="42"/>
        <v>5.5497113871575321E-4</v>
      </c>
      <c r="L204" s="202">
        <f t="shared" si="42"/>
        <v>5.2719261895376401E-4</v>
      </c>
      <c r="M204" s="202">
        <f t="shared" si="42"/>
        <v>5.761112726792258E-4</v>
      </c>
      <c r="N204" s="202">
        <f t="shared" si="42"/>
        <v>5.5648596304061482E-4</v>
      </c>
      <c r="O204" s="202">
        <f t="shared" si="42"/>
        <v>5.6485222946176851E-4</v>
      </c>
      <c r="P204" s="202">
        <f t="shared" si="42"/>
        <v>5.6142680110631211E-4</v>
      </c>
      <c r="Q204" s="202">
        <f t="shared" si="42"/>
        <v>5.6009403956446403E-4</v>
      </c>
    </row>
    <row r="205" spans="1:17" x14ac:dyDescent="0.25">
      <c r="A205" s="129" t="s">
        <v>79</v>
      </c>
      <c r="B205" s="201">
        <f t="shared" ref="B205:Q205" si="43">IF(B$117=0,0,B$117/B$112)</f>
        <v>2.0068139130239734E-3</v>
      </c>
      <c r="C205" s="201">
        <f t="shared" si="43"/>
        <v>2.0096958908885536E-3</v>
      </c>
      <c r="D205" s="201">
        <f t="shared" si="43"/>
        <v>2.0132606693011286E-3</v>
      </c>
      <c r="E205" s="201">
        <f t="shared" si="43"/>
        <v>2.0012172276095948E-3</v>
      </c>
      <c r="F205" s="201">
        <f t="shared" si="43"/>
        <v>1.9980293432338516E-3</v>
      </c>
      <c r="G205" s="201">
        <f t="shared" si="43"/>
        <v>1.8950080059263906E-3</v>
      </c>
      <c r="H205" s="201">
        <f t="shared" si="43"/>
        <v>1.9787398622881213E-3</v>
      </c>
      <c r="I205" s="201">
        <f t="shared" si="43"/>
        <v>1.932864589392212E-3</v>
      </c>
      <c r="J205" s="201">
        <f t="shared" si="43"/>
        <v>1.9426052709011412E-3</v>
      </c>
      <c r="K205" s="201">
        <f t="shared" si="43"/>
        <v>1.7512821169958499E-3</v>
      </c>
      <c r="L205" s="201">
        <f t="shared" si="43"/>
        <v>1.6636234596314988E-3</v>
      </c>
      <c r="M205" s="201">
        <f t="shared" si="43"/>
        <v>1.8179925024166097E-3</v>
      </c>
      <c r="N205" s="201">
        <f t="shared" si="43"/>
        <v>1.7560623381018684E-3</v>
      </c>
      <c r="O205" s="201">
        <f t="shared" si="43"/>
        <v>1.7824631574368962E-3</v>
      </c>
      <c r="P205" s="201">
        <f t="shared" si="43"/>
        <v>1.8823382056857502E-3</v>
      </c>
      <c r="Q205" s="201">
        <f t="shared" si="43"/>
        <v>1.8778697550091061E-3</v>
      </c>
    </row>
    <row r="206" spans="1:17" x14ac:dyDescent="0.25">
      <c r="A206" s="127" t="s">
        <v>146</v>
      </c>
      <c r="B206" s="200">
        <f t="shared" ref="B206:Q206" si="44">IF(B$122=0,0,B$122/B$112)</f>
        <v>0.50714694635897473</v>
      </c>
      <c r="C206" s="200">
        <f t="shared" si="44"/>
        <v>0.50859999174822479</v>
      </c>
      <c r="D206" s="200">
        <f t="shared" si="44"/>
        <v>0.50827310431531481</v>
      </c>
      <c r="E206" s="200">
        <f t="shared" si="44"/>
        <v>0.50454356102598563</v>
      </c>
      <c r="F206" s="200">
        <f t="shared" si="44"/>
        <v>0.50552992133934704</v>
      </c>
      <c r="G206" s="200">
        <f t="shared" si="44"/>
        <v>0.47974425793294151</v>
      </c>
      <c r="H206" s="200">
        <f t="shared" si="44"/>
        <v>0.49990699919099446</v>
      </c>
      <c r="I206" s="200">
        <f t="shared" si="44"/>
        <v>0.48805123497382658</v>
      </c>
      <c r="J206" s="200">
        <f t="shared" si="44"/>
        <v>0.49239268436314171</v>
      </c>
      <c r="K206" s="200">
        <f t="shared" si="44"/>
        <v>0.53516528731897972</v>
      </c>
      <c r="L206" s="200">
        <f t="shared" si="44"/>
        <v>0.54603797794341591</v>
      </c>
      <c r="M206" s="200">
        <f t="shared" si="44"/>
        <v>0.52879151517710099</v>
      </c>
      <c r="N206" s="200">
        <f t="shared" si="44"/>
        <v>0.5434378979707758</v>
      </c>
      <c r="O206" s="200">
        <f t="shared" si="44"/>
        <v>0.53777191373898425</v>
      </c>
      <c r="P206" s="200">
        <f t="shared" si="44"/>
        <v>0.53940500913786493</v>
      </c>
      <c r="Q206" s="200">
        <f t="shared" si="44"/>
        <v>0.54031583322091226</v>
      </c>
    </row>
    <row r="207" spans="1:17" x14ac:dyDescent="0.25">
      <c r="A207" s="142" t="s">
        <v>159</v>
      </c>
      <c r="B207" s="199">
        <f t="shared" ref="B207:Q207" si="45">IF(B$123=0,0,B$123/B$112)</f>
        <v>0.50714694635897473</v>
      </c>
      <c r="C207" s="199">
        <f t="shared" si="45"/>
        <v>0.50859999174822479</v>
      </c>
      <c r="D207" s="199">
        <f t="shared" si="45"/>
        <v>0.50827310431531481</v>
      </c>
      <c r="E207" s="199">
        <f t="shared" si="45"/>
        <v>0.50454356102598563</v>
      </c>
      <c r="F207" s="199">
        <f t="shared" si="45"/>
        <v>0.50552992133934704</v>
      </c>
      <c r="G207" s="199">
        <f t="shared" si="45"/>
        <v>0.47974425793294151</v>
      </c>
      <c r="H207" s="199">
        <f t="shared" si="45"/>
        <v>0.49990699919099446</v>
      </c>
      <c r="I207" s="199">
        <f t="shared" si="45"/>
        <v>0.48805123497382658</v>
      </c>
      <c r="J207" s="199">
        <f t="shared" si="45"/>
        <v>0.49239268436314171</v>
      </c>
      <c r="K207" s="199">
        <f t="shared" si="45"/>
        <v>0.27719503322142436</v>
      </c>
      <c r="L207" s="199">
        <f t="shared" si="45"/>
        <v>0.15804274048932626</v>
      </c>
      <c r="M207" s="199">
        <f t="shared" si="45"/>
        <v>0.4256548753533137</v>
      </c>
      <c r="N207" s="199">
        <f t="shared" si="45"/>
        <v>0.32006069512069441</v>
      </c>
      <c r="O207" s="199">
        <f t="shared" si="45"/>
        <v>0.4728704343720101</v>
      </c>
      <c r="P207" s="199">
        <f t="shared" si="45"/>
        <v>0.39357038423371543</v>
      </c>
      <c r="Q207" s="199">
        <f t="shared" si="45"/>
        <v>0.37198719845362027</v>
      </c>
    </row>
    <row r="208" spans="1:17" x14ac:dyDescent="0.25">
      <c r="A208" s="142" t="s">
        <v>158</v>
      </c>
      <c r="B208" s="199">
        <f t="shared" ref="B208:Q208" si="46">IF(B$129=0,0,B$129/B$112)</f>
        <v>0</v>
      </c>
      <c r="C208" s="199">
        <f t="shared" si="46"/>
        <v>0</v>
      </c>
      <c r="D208" s="199">
        <f t="shared" si="46"/>
        <v>0</v>
      </c>
      <c r="E208" s="199">
        <f t="shared" si="46"/>
        <v>0</v>
      </c>
      <c r="F208" s="199">
        <f t="shared" si="46"/>
        <v>0</v>
      </c>
      <c r="G208" s="199">
        <f t="shared" si="46"/>
        <v>0</v>
      </c>
      <c r="H208" s="199">
        <f t="shared" si="46"/>
        <v>0</v>
      </c>
      <c r="I208" s="199">
        <f t="shared" si="46"/>
        <v>0</v>
      </c>
      <c r="J208" s="199">
        <f t="shared" si="46"/>
        <v>0</v>
      </c>
      <c r="K208" s="199">
        <f t="shared" si="46"/>
        <v>0.25797025409755542</v>
      </c>
      <c r="L208" s="199">
        <f t="shared" si="46"/>
        <v>0.3879952374540897</v>
      </c>
      <c r="M208" s="199">
        <f t="shared" si="46"/>
        <v>0.10313663982378725</v>
      </c>
      <c r="N208" s="199">
        <f t="shared" si="46"/>
        <v>0.22337720285008142</v>
      </c>
      <c r="O208" s="199">
        <f t="shared" si="46"/>
        <v>6.490147936697406E-2</v>
      </c>
      <c r="P208" s="199">
        <f t="shared" si="46"/>
        <v>0.14583462490414942</v>
      </c>
      <c r="Q208" s="199">
        <f t="shared" si="46"/>
        <v>0.16832863476729193</v>
      </c>
    </row>
    <row r="209" spans="1:17" x14ac:dyDescent="0.25">
      <c r="A209" s="127" t="s">
        <v>145</v>
      </c>
      <c r="B209" s="200">
        <f t="shared" ref="B209:Q209" si="47">IF(B$130=0,0,B$130/B$112)</f>
        <v>0.32242999700780023</v>
      </c>
      <c r="C209" s="200">
        <f t="shared" si="47"/>
        <v>0.32079219011412796</v>
      </c>
      <c r="D209" s="200">
        <f t="shared" si="47"/>
        <v>0.3205901152180648</v>
      </c>
      <c r="E209" s="200">
        <f t="shared" si="47"/>
        <v>0.3252788634542963</v>
      </c>
      <c r="F209" s="200">
        <f t="shared" si="47"/>
        <v>0.32321407538672903</v>
      </c>
      <c r="G209" s="200">
        <f t="shared" si="47"/>
        <v>0.35659621478866921</v>
      </c>
      <c r="H209" s="200">
        <f t="shared" si="47"/>
        <v>0.33036557303228853</v>
      </c>
      <c r="I209" s="200">
        <f t="shared" si="47"/>
        <v>0.34546203823369392</v>
      </c>
      <c r="J209" s="200">
        <f t="shared" si="47"/>
        <v>0.34069021145492179</v>
      </c>
      <c r="K209" s="200">
        <f t="shared" si="47"/>
        <v>0.31319927760023747</v>
      </c>
      <c r="L209" s="200">
        <f t="shared" si="47"/>
        <v>0.31054862022363483</v>
      </c>
      <c r="M209" s="200">
        <f t="shared" si="47"/>
        <v>0.315560850738623</v>
      </c>
      <c r="N209" s="200">
        <f t="shared" si="47"/>
        <v>0.30638787414509039</v>
      </c>
      <c r="O209" s="200">
        <f t="shared" si="47"/>
        <v>0.30964686380491108</v>
      </c>
      <c r="P209" s="200">
        <f t="shared" si="47"/>
        <v>0.30885875881141317</v>
      </c>
      <c r="Q209" s="200">
        <f t="shared" si="47"/>
        <v>0.30835342371059499</v>
      </c>
    </row>
    <row r="210" spans="1:17" x14ac:dyDescent="0.25">
      <c r="A210" s="142" t="s">
        <v>157</v>
      </c>
      <c r="B210" s="199">
        <f t="shared" ref="B210:Q210" si="48">IF(B$131=0,0,B$131/B$112)</f>
        <v>0.32242999700780023</v>
      </c>
      <c r="C210" s="199">
        <f t="shared" si="48"/>
        <v>0.32079219011412796</v>
      </c>
      <c r="D210" s="199">
        <f t="shared" si="48"/>
        <v>0.3205901152180648</v>
      </c>
      <c r="E210" s="199">
        <f t="shared" si="48"/>
        <v>0.3252788634542963</v>
      </c>
      <c r="F210" s="199">
        <f t="shared" si="48"/>
        <v>0.30994281142179064</v>
      </c>
      <c r="G210" s="199">
        <f t="shared" si="48"/>
        <v>0.19586479870819282</v>
      </c>
      <c r="H210" s="199">
        <f t="shared" si="48"/>
        <v>0.28676143130708587</v>
      </c>
      <c r="I210" s="199">
        <f t="shared" si="48"/>
        <v>0.23030575923542143</v>
      </c>
      <c r="J210" s="199">
        <f t="shared" si="48"/>
        <v>0.26793795456363567</v>
      </c>
      <c r="K210" s="199">
        <f t="shared" si="48"/>
        <v>0.25204163116240658</v>
      </c>
      <c r="L210" s="199">
        <f t="shared" si="48"/>
        <v>0.19089329103691771</v>
      </c>
      <c r="M210" s="199">
        <f t="shared" si="48"/>
        <v>0.31027250098208936</v>
      </c>
      <c r="N210" s="199">
        <f t="shared" si="48"/>
        <v>0.29501596106700873</v>
      </c>
      <c r="O210" s="199">
        <f t="shared" si="48"/>
        <v>0.30641080170854723</v>
      </c>
      <c r="P210" s="199">
        <f t="shared" si="48"/>
        <v>0.30162715607130502</v>
      </c>
      <c r="Q210" s="199">
        <f t="shared" si="48"/>
        <v>0.29996713930946295</v>
      </c>
    </row>
    <row r="211" spans="1:17" x14ac:dyDescent="0.25">
      <c r="A211" s="142" t="s">
        <v>156</v>
      </c>
      <c r="B211" s="199">
        <f t="shared" ref="B211:Q211" si="49">IF(B$136=0,0,B$136/B$112)</f>
        <v>0</v>
      </c>
      <c r="C211" s="199">
        <f t="shared" si="49"/>
        <v>0</v>
      </c>
      <c r="D211" s="199">
        <f t="shared" si="49"/>
        <v>0</v>
      </c>
      <c r="E211" s="199">
        <f t="shared" si="49"/>
        <v>0</v>
      </c>
      <c r="F211" s="199">
        <f t="shared" si="49"/>
        <v>1.3271263964938414E-2</v>
      </c>
      <c r="G211" s="199">
        <f t="shared" si="49"/>
        <v>0.16073141608047639</v>
      </c>
      <c r="H211" s="199">
        <f t="shared" si="49"/>
        <v>4.360414172520264E-2</v>
      </c>
      <c r="I211" s="199">
        <f t="shared" si="49"/>
        <v>0.11515627899827252</v>
      </c>
      <c r="J211" s="199">
        <f t="shared" si="49"/>
        <v>7.2752256891286088E-2</v>
      </c>
      <c r="K211" s="199">
        <f t="shared" si="49"/>
        <v>6.1157646437830893E-2</v>
      </c>
      <c r="L211" s="199">
        <f t="shared" si="49"/>
        <v>0.11965532918671709</v>
      </c>
      <c r="M211" s="199">
        <f t="shared" si="49"/>
        <v>5.2883497565336139E-3</v>
      </c>
      <c r="N211" s="199">
        <f t="shared" si="49"/>
        <v>1.1371913078081716E-2</v>
      </c>
      <c r="O211" s="199">
        <f t="shared" si="49"/>
        <v>3.2360620963638709E-3</v>
      </c>
      <c r="P211" s="199">
        <f t="shared" si="49"/>
        <v>7.2316027401081121E-3</v>
      </c>
      <c r="Q211" s="199">
        <f t="shared" si="49"/>
        <v>8.3862844011320607E-3</v>
      </c>
    </row>
    <row r="212" spans="1:17" x14ac:dyDescent="0.25">
      <c r="A212" s="127" t="s">
        <v>144</v>
      </c>
      <c r="B212" s="200">
        <f t="shared" ref="B212:Q212" si="50">IF(B$137=0,0,B$137/B$112)</f>
        <v>0.13068676657982908</v>
      </c>
      <c r="C212" s="200">
        <f t="shared" si="50"/>
        <v>0.13081446294850971</v>
      </c>
      <c r="D212" s="200">
        <f t="shared" si="50"/>
        <v>0.13127284022320407</v>
      </c>
      <c r="E212" s="200">
        <f t="shared" si="50"/>
        <v>0.13055210367100006</v>
      </c>
      <c r="F212" s="200">
        <f t="shared" si="50"/>
        <v>0.13169365371940009</v>
      </c>
      <c r="G212" s="200">
        <f t="shared" si="50"/>
        <v>0.1261370707674456</v>
      </c>
      <c r="H212" s="200">
        <f t="shared" si="50"/>
        <v>0.1305470231573285</v>
      </c>
      <c r="I212" s="200">
        <f t="shared" si="50"/>
        <v>0.12821468399888863</v>
      </c>
      <c r="J212" s="200">
        <f t="shared" si="50"/>
        <v>0.12845218922254842</v>
      </c>
      <c r="K212" s="200">
        <f t="shared" si="50"/>
        <v>0.11695884961630819</v>
      </c>
      <c r="L212" s="200">
        <f t="shared" si="50"/>
        <v>0.11047251782645015</v>
      </c>
      <c r="M212" s="200">
        <f t="shared" si="50"/>
        <v>0.11965013729491522</v>
      </c>
      <c r="N212" s="200">
        <f t="shared" si="50"/>
        <v>0.11540299076752771</v>
      </c>
      <c r="O212" s="200">
        <f t="shared" si="50"/>
        <v>0.11728723103331459</v>
      </c>
      <c r="P212" s="200">
        <f t="shared" si="50"/>
        <v>0.11654558924273568</v>
      </c>
      <c r="Q212" s="200">
        <f t="shared" si="50"/>
        <v>0.11622363872941273</v>
      </c>
    </row>
    <row r="213" spans="1:17" x14ac:dyDescent="0.25">
      <c r="A213" s="142" t="s">
        <v>155</v>
      </c>
      <c r="B213" s="199">
        <f t="shared" ref="B213:Q213" si="51">IF(B$138=0,0,B$138/B$112)</f>
        <v>5.846683891791641E-2</v>
      </c>
      <c r="C213" s="199">
        <f t="shared" si="51"/>
        <v>5.8459429959562069E-2</v>
      </c>
      <c r="D213" s="199">
        <f t="shared" si="51"/>
        <v>5.880793274290036E-2</v>
      </c>
      <c r="E213" s="199">
        <f t="shared" si="51"/>
        <v>5.8548778066396759E-2</v>
      </c>
      <c r="F213" s="199">
        <f t="shared" si="51"/>
        <v>5.9120817051260252E-2</v>
      </c>
      <c r="G213" s="199">
        <f t="shared" si="51"/>
        <v>5.0342058988373933E-2</v>
      </c>
      <c r="H213" s="199">
        <f t="shared" si="51"/>
        <v>5.731088509569908E-2</v>
      </c>
      <c r="I213" s="199">
        <f t="shared" si="51"/>
        <v>5.3273015183286677E-2</v>
      </c>
      <c r="J213" s="199">
        <f t="shared" si="51"/>
        <v>5.5185908457670213E-2</v>
      </c>
      <c r="K213" s="199">
        <f t="shared" si="51"/>
        <v>5.0007664741577321E-2</v>
      </c>
      <c r="L213" s="199">
        <f t="shared" si="51"/>
        <v>4.5174637704844173E-2</v>
      </c>
      <c r="M213" s="199">
        <f t="shared" si="51"/>
        <v>5.421087738354493E-2</v>
      </c>
      <c r="N213" s="199">
        <f t="shared" si="51"/>
        <v>5.2187253426555676E-2</v>
      </c>
      <c r="O213" s="199">
        <f t="shared" si="51"/>
        <v>5.3337204858809099E-2</v>
      </c>
      <c r="P213" s="199">
        <f t="shared" si="51"/>
        <v>5.2918042352874235E-2</v>
      </c>
      <c r="Q213" s="199">
        <f t="shared" si="51"/>
        <v>5.2747737571390937E-2</v>
      </c>
    </row>
    <row r="214" spans="1:17" x14ac:dyDescent="0.25">
      <c r="A214" s="142" t="s">
        <v>154</v>
      </c>
      <c r="B214" s="199">
        <f t="shared" ref="B214:Q214" si="52">IF(B$142=0,0,B$142/B$112)</f>
        <v>7.2219927661912695E-2</v>
      </c>
      <c r="C214" s="199">
        <f t="shared" si="52"/>
        <v>7.2355032988947618E-2</v>
      </c>
      <c r="D214" s="199">
        <f t="shared" si="52"/>
        <v>7.2464907480303722E-2</v>
      </c>
      <c r="E214" s="199">
        <f t="shared" si="52"/>
        <v>7.2003325604603305E-2</v>
      </c>
      <c r="F214" s="199">
        <f t="shared" si="52"/>
        <v>7.1943574499830923E-2</v>
      </c>
      <c r="G214" s="199">
        <f t="shared" si="52"/>
        <v>6.8114466500896573E-2</v>
      </c>
      <c r="H214" s="199">
        <f t="shared" si="52"/>
        <v>7.1177390787558206E-2</v>
      </c>
      <c r="I214" s="199">
        <f t="shared" si="52"/>
        <v>6.9495671016822441E-2</v>
      </c>
      <c r="J214" s="199">
        <f t="shared" si="52"/>
        <v>6.9871678404231072E-2</v>
      </c>
      <c r="K214" s="199">
        <f t="shared" si="52"/>
        <v>6.4342762223067229E-2</v>
      </c>
      <c r="L214" s="199">
        <f t="shared" si="52"/>
        <v>5.9715392419096389E-2</v>
      </c>
      <c r="M214" s="199">
        <f t="shared" si="52"/>
        <v>6.518877920416967E-2</v>
      </c>
      <c r="N214" s="199">
        <f t="shared" si="52"/>
        <v>6.2679662414367496E-2</v>
      </c>
      <c r="O214" s="199">
        <f t="shared" si="52"/>
        <v>6.3799517670273684E-2</v>
      </c>
      <c r="P214" s="199">
        <f t="shared" si="52"/>
        <v>6.329237654341173E-2</v>
      </c>
      <c r="Q214" s="199">
        <f t="shared" si="52"/>
        <v>6.3086057244606086E-2</v>
      </c>
    </row>
    <row r="215" spans="1:17" x14ac:dyDescent="0.25">
      <c r="A215" s="140" t="s">
        <v>153</v>
      </c>
      <c r="B215" s="198">
        <f t="shared" ref="B215:Q215" si="53">IF(B$153=0,0,B$153/B$112)</f>
        <v>0</v>
      </c>
      <c r="C215" s="198">
        <f t="shared" si="53"/>
        <v>0</v>
      </c>
      <c r="D215" s="198">
        <f t="shared" si="53"/>
        <v>0</v>
      </c>
      <c r="E215" s="198">
        <f t="shared" si="53"/>
        <v>0</v>
      </c>
      <c r="F215" s="198">
        <f t="shared" si="53"/>
        <v>6.2926216830889764E-4</v>
      </c>
      <c r="G215" s="198">
        <f t="shared" si="53"/>
        <v>7.6805452781751049E-3</v>
      </c>
      <c r="H215" s="198">
        <f t="shared" si="53"/>
        <v>2.0587472740712098E-3</v>
      </c>
      <c r="I215" s="198">
        <f t="shared" si="53"/>
        <v>5.4459977987795149E-3</v>
      </c>
      <c r="J215" s="198">
        <f t="shared" si="53"/>
        <v>3.3946023606471355E-3</v>
      </c>
      <c r="K215" s="198">
        <f t="shared" si="53"/>
        <v>2.6084226516636523E-3</v>
      </c>
      <c r="L215" s="198">
        <f t="shared" si="53"/>
        <v>5.5824877025095788E-3</v>
      </c>
      <c r="M215" s="198">
        <f t="shared" si="53"/>
        <v>2.5048070720062616E-4</v>
      </c>
      <c r="N215" s="198">
        <f t="shared" si="53"/>
        <v>5.3607492660453344E-4</v>
      </c>
      <c r="O215" s="198">
        <f t="shared" si="53"/>
        <v>1.5050850423181159E-4</v>
      </c>
      <c r="P215" s="198">
        <f t="shared" si="53"/>
        <v>3.3517034644973362E-4</v>
      </c>
      <c r="Q215" s="198">
        <f t="shared" si="53"/>
        <v>3.8984391341570203E-4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128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70">
        <f>IF(B$5=0,0,B$5/NFM_fec!B$5)</f>
        <v>0.43632116288742984</v>
      </c>
      <c r="C220" s="170">
        <f>IF(C$5=0,0,C$5/NFM_fec!C$5)</f>
        <v>0.44366906559541675</v>
      </c>
      <c r="D220" s="170">
        <f>IF(D$5=0,0,D$5/NFM_fec!D$5)</f>
        <v>0.44644716018522812</v>
      </c>
      <c r="E220" s="170">
        <f>IF(E$5=0,0,E$5/NFM_fec!E$5)</f>
        <v>0.43406268961126943</v>
      </c>
      <c r="F220" s="170">
        <f>IF(F$5=0,0,F$5/NFM_fec!F$5)</f>
        <v>0.45104396839010391</v>
      </c>
      <c r="G220" s="170">
        <f>IF(G$5=0,0,G$5/NFM_fec!G$5)</f>
        <v>0.45074148833197031</v>
      </c>
      <c r="H220" s="170">
        <f>IF(H$5=0,0,H$5/NFM_fec!H$5)</f>
        <v>0.45746091320718518</v>
      </c>
      <c r="I220" s="170">
        <f>IF(I$5=0,0,I$5/NFM_fec!I$5)</f>
        <v>0.4573815661487316</v>
      </c>
      <c r="J220" s="170">
        <f>IF(J$5=0,0,J$5/NFM_fec!J$5)</f>
        <v>0.46546558218619827</v>
      </c>
      <c r="K220" s="170">
        <f>IF(K$5=0,0,K$5/NFM_fec!K$5)</f>
        <v>0.46928741271024738</v>
      </c>
      <c r="L220" s="170">
        <f>IF(L$5=0,0,L$5/NFM_fec!L$5)</f>
        <v>0.46510311655238468</v>
      </c>
      <c r="M220" s="170">
        <f>IF(M$5=0,0,M$5/NFM_fec!M$5)</f>
        <v>0.47619648631453854</v>
      </c>
      <c r="N220" s="170">
        <f>IF(N$5=0,0,N$5/NFM_fec!N$5)</f>
        <v>0.48147789597490687</v>
      </c>
      <c r="O220" s="170">
        <f>IF(O$5=0,0,O$5/NFM_fec!O$5)</f>
        <v>0.49550498760447764</v>
      </c>
      <c r="P220" s="170">
        <f>IF(P$5=0,0,P$5/NFM_fec!P$5)</f>
        <v>0.49425903069565924</v>
      </c>
      <c r="Q220" s="170">
        <f>IF(Q$5=0,0,Q$5/NFM_fec!Q$5)</f>
        <v>0.50930863522900904</v>
      </c>
    </row>
    <row r="221" spans="1:17" x14ac:dyDescent="0.25">
      <c r="A221" s="132" t="s">
        <v>83</v>
      </c>
      <c r="B221" s="169">
        <f>IF(B$6=0,0,B$6/NFM_fec!B$6)</f>
        <v>0.47250431326248371</v>
      </c>
      <c r="C221" s="169">
        <f>IF(C$6=0,0,C$6/NFM_fec!C$6)</f>
        <v>0.47250431326248377</v>
      </c>
      <c r="D221" s="169">
        <f>IF(D$6=0,0,D$6/NFM_fec!D$6)</f>
        <v>0.47250431326248366</v>
      </c>
      <c r="E221" s="169">
        <f>IF(E$6=0,0,E$6/NFM_fec!E$6)</f>
        <v>0.47595567560235114</v>
      </c>
      <c r="F221" s="169">
        <f>IF(F$6=0,0,F$6/NFM_fec!F$6)</f>
        <v>0.47595567560235114</v>
      </c>
      <c r="G221" s="169">
        <f>IF(G$6=0,0,G$6/NFM_fec!G$6)</f>
        <v>0.47595567560235114</v>
      </c>
      <c r="H221" s="169">
        <f>IF(H$6=0,0,H$6/NFM_fec!H$6)</f>
        <v>0.48291278115389347</v>
      </c>
      <c r="I221" s="169">
        <f>IF(I$6=0,0,I$6/NFM_fec!I$6)</f>
        <v>0.48291278115389347</v>
      </c>
      <c r="J221" s="169">
        <f>IF(J$6=0,0,J$6/NFM_fec!J$6)</f>
        <v>0.49137870641218656</v>
      </c>
      <c r="K221" s="169">
        <f>IF(K$6=0,0,K$6/NFM_fec!K$6)</f>
        <v>0.49137870641218656</v>
      </c>
      <c r="L221" s="169">
        <f>IF(L$6=0,0,L$6/NFM_fec!L$6)</f>
        <v>0.49137870641218656</v>
      </c>
      <c r="M221" s="169">
        <f>IF(M$6=0,0,M$6/NFM_fec!M$6)</f>
        <v>0.50329805783232151</v>
      </c>
      <c r="N221" s="169">
        <f>IF(N$6=0,0,N$6/NFM_fec!N$6)</f>
        <v>0.50329805783232151</v>
      </c>
      <c r="O221" s="169">
        <f>IF(O$6=0,0,O$6/NFM_fec!O$6)</f>
        <v>0.51727541414617562</v>
      </c>
      <c r="P221" s="169">
        <f>IF(P$6=0,0,P$6/NFM_fec!P$6)</f>
        <v>0.51727541414617551</v>
      </c>
      <c r="Q221" s="169">
        <f>IF(Q$6=0,0,Q$6/NFM_fec!Q$6)</f>
        <v>0.53225817791928032</v>
      </c>
    </row>
    <row r="222" spans="1:17" x14ac:dyDescent="0.25">
      <c r="A222" s="76" t="s">
        <v>82</v>
      </c>
      <c r="B222" s="168">
        <f>IF(B$7=0,0,B$7/NFM_fec!B$7)</f>
        <v>0.12278928737112428</v>
      </c>
      <c r="C222" s="168">
        <f>IF(C$7=0,0,C$7/NFM_fec!C$7)</f>
        <v>0.12278928737112428</v>
      </c>
      <c r="D222" s="168">
        <f>IF(D$7=0,0,D$7/NFM_fec!D$7)</f>
        <v>0.12278928737112425</v>
      </c>
      <c r="E222" s="168">
        <f>IF(E$7=0,0,E$7/NFM_fec!E$7)</f>
        <v>0.12368618991841684</v>
      </c>
      <c r="F222" s="168">
        <f>IF(F$7=0,0,F$7/NFM_fec!F$7)</f>
        <v>0.12368618991841687</v>
      </c>
      <c r="G222" s="168">
        <f>IF(G$7=0,0,G$7/NFM_fec!G$7)</f>
        <v>0.12368618991841686</v>
      </c>
      <c r="H222" s="168">
        <f>IF(H$7=0,0,H$7/NFM_fec!H$7)</f>
        <v>0.12549412692314219</v>
      </c>
      <c r="I222" s="168">
        <f>IF(I$7=0,0,I$7/NFM_fec!I$7)</f>
        <v>0.12549412692314219</v>
      </c>
      <c r="J222" s="168">
        <f>IF(J$7=0,0,J$7/NFM_fec!J$7)</f>
        <v>0.1276941596005699</v>
      </c>
      <c r="K222" s="168">
        <f>IF(K$7=0,0,K$7/NFM_fec!K$7)</f>
        <v>0.1276941596005699</v>
      </c>
      <c r="L222" s="168">
        <f>IF(L$7=0,0,L$7/NFM_fec!L$7)</f>
        <v>0.1276941596005699</v>
      </c>
      <c r="M222" s="168">
        <f>IF(M$7=0,0,M$7/NFM_fec!M$7)</f>
        <v>0.13079163114892237</v>
      </c>
      <c r="N222" s="168">
        <f>IF(N$7=0,0,N$7/NFM_fec!N$7)</f>
        <v>0.13079163114892239</v>
      </c>
      <c r="O222" s="168">
        <f>IF(O$7=0,0,O$7/NFM_fec!O$7)</f>
        <v>0.1344239146497018</v>
      </c>
      <c r="P222" s="168">
        <f>IF(P$7=0,0,P$7/NFM_fec!P$7)</f>
        <v>0.13442391464970177</v>
      </c>
      <c r="Q222" s="168">
        <f>IF(Q$7=0,0,Q$7/NFM_fec!Q$7)</f>
        <v>0.13831747251766444</v>
      </c>
    </row>
    <row r="223" spans="1:17" x14ac:dyDescent="0.25">
      <c r="A223" s="76" t="s">
        <v>81</v>
      </c>
      <c r="B223" s="168">
        <f>IF(B$8=0,0,B$8/NFM_fec!B$8)</f>
        <v>0.67556948697818731</v>
      </c>
      <c r="C223" s="168">
        <f>IF(C$8=0,0,C$8/NFM_fec!C$8)</f>
        <v>0.67556948697818731</v>
      </c>
      <c r="D223" s="168">
        <f>IF(D$8=0,0,D$8/NFM_fec!D$8)</f>
        <v>0.67556948697818719</v>
      </c>
      <c r="E223" s="168">
        <f>IF(E$8=0,0,E$8/NFM_fec!E$8)</f>
        <v>0.68050411936116162</v>
      </c>
      <c r="F223" s="168">
        <f>IF(F$8=0,0,F$8/NFM_fec!F$8)</f>
        <v>0.68050411936116162</v>
      </c>
      <c r="G223" s="168">
        <f>IF(G$8=0,0,G$8/NFM_fec!G$8)</f>
        <v>0.68050411936116162</v>
      </c>
      <c r="H223" s="168">
        <f>IF(H$8=0,0,H$8/NFM_fec!H$8)</f>
        <v>0.69045113592034724</v>
      </c>
      <c r="I223" s="168">
        <f>IF(I$8=0,0,I$8/NFM_fec!I$8)</f>
        <v>0.69045113592034713</v>
      </c>
      <c r="J223" s="168">
        <f>IF(J$8=0,0,J$8/NFM_fec!J$8)</f>
        <v>0.70255540803598293</v>
      </c>
      <c r="K223" s="168">
        <f>IF(K$8=0,0,K$8/NFM_fec!K$8)</f>
        <v>0.70255540803598315</v>
      </c>
      <c r="L223" s="168">
        <f>IF(L$8=0,0,L$8/NFM_fec!L$8)</f>
        <v>0.70255540803598293</v>
      </c>
      <c r="M223" s="168">
        <f>IF(M$8=0,0,M$8/NFM_fec!M$8)</f>
        <v>0.71959726331221197</v>
      </c>
      <c r="N223" s="168">
        <f>IF(N$8=0,0,N$8/NFM_fec!N$8)</f>
        <v>0.71959726331221208</v>
      </c>
      <c r="O223" s="168">
        <f>IF(O$8=0,0,O$8/NFM_fec!O$8)</f>
        <v>0.73958157915699929</v>
      </c>
      <c r="P223" s="168">
        <f>IF(P$8=0,0,P$8/NFM_fec!P$8)</f>
        <v>0.73958157915699918</v>
      </c>
      <c r="Q223" s="168">
        <f>IF(Q$8=0,0,Q$8/NFM_fec!Q$8)</f>
        <v>0.76100339003068929</v>
      </c>
    </row>
    <row r="224" spans="1:17" x14ac:dyDescent="0.25">
      <c r="A224" s="76" t="s">
        <v>80</v>
      </c>
      <c r="B224" s="168">
        <f>IF(B$9=0,0,B$9/NFM_fec!B$9)</f>
        <v>0.46871078227213281</v>
      </c>
      <c r="C224" s="168">
        <f>IF(C$9=0,0,C$9/NFM_fec!C$9)</f>
        <v>0.46871078227213281</v>
      </c>
      <c r="D224" s="168">
        <f>IF(D$9=0,0,D$9/NFM_fec!D$9)</f>
        <v>0.46871078227213275</v>
      </c>
      <c r="E224" s="168">
        <f>IF(E$9=0,0,E$9/NFM_fec!E$9)</f>
        <v>0.4721344351295092</v>
      </c>
      <c r="F224" s="168">
        <f>IF(F$9=0,0,F$9/NFM_fec!F$9)</f>
        <v>0.4721344351295092</v>
      </c>
      <c r="G224" s="168">
        <f>IF(G$9=0,0,G$9/NFM_fec!G$9)</f>
        <v>0.47213443512950937</v>
      </c>
      <c r="H224" s="168">
        <f>IF(H$9=0,0,H$9/NFM_fec!H$9)</f>
        <v>0.47903568511577499</v>
      </c>
      <c r="I224" s="168">
        <f>IF(I$9=0,0,I$9/NFM_fec!I$9)</f>
        <v>0.47903568511577499</v>
      </c>
      <c r="J224" s="168">
        <f>IF(J$9=0,0,J$9/NFM_fec!J$9)</f>
        <v>0.48743364115362314</v>
      </c>
      <c r="K224" s="168">
        <f>IF(K$9=0,0,K$9/NFM_fec!K$9)</f>
        <v>0.48743364115362325</v>
      </c>
      <c r="L224" s="168">
        <f>IF(L$9=0,0,L$9/NFM_fec!L$9)</f>
        <v>0.4874336411536232</v>
      </c>
      <c r="M224" s="168">
        <f>IF(M$9=0,0,M$9/NFM_fec!M$9)</f>
        <v>0.49925729730129603</v>
      </c>
      <c r="N224" s="168">
        <f>IF(N$9=0,0,N$9/NFM_fec!N$9)</f>
        <v>0.49925729730129587</v>
      </c>
      <c r="O224" s="168">
        <f>IF(O$9=0,0,O$9/NFM_fec!O$9)</f>
        <v>0.51312243551924797</v>
      </c>
      <c r="P224" s="168">
        <f>IF(P$9=0,0,P$9/NFM_fec!P$9)</f>
        <v>0.51312243551924797</v>
      </c>
      <c r="Q224" s="168">
        <f>IF(Q$9=0,0,Q$9/NFM_fec!Q$9)</f>
        <v>0.52798490921859254</v>
      </c>
    </row>
    <row r="225" spans="1:17" x14ac:dyDescent="0.25">
      <c r="A225" s="129" t="s">
        <v>79</v>
      </c>
      <c r="B225" s="167">
        <f>IF(B$10=0,0,B$10/NFM_fec!B$10)</f>
        <v>0.74077224580336032</v>
      </c>
      <c r="C225" s="167">
        <f>IF(C$10=0,0,C$10/NFM_fec!C$10)</f>
        <v>0.74077224580336043</v>
      </c>
      <c r="D225" s="167">
        <f>IF(D$10=0,0,D$10/NFM_fec!D$10)</f>
        <v>0.74077224580336021</v>
      </c>
      <c r="E225" s="167">
        <f>IF(E$10=0,0,E$10/NFM_fec!E$10)</f>
        <v>0.74618314547098819</v>
      </c>
      <c r="F225" s="167">
        <f>IF(F$10=0,0,F$10/NFM_fec!F$10)</f>
        <v>0.7461831454709883</v>
      </c>
      <c r="G225" s="167">
        <f>IF(G$10=0,0,G$10/NFM_fec!G$10)</f>
        <v>0.74618314547098819</v>
      </c>
      <c r="H225" s="167">
        <f>IF(H$10=0,0,H$10/NFM_fec!H$10)</f>
        <v>0.75709020083334644</v>
      </c>
      <c r="I225" s="167">
        <f>IF(I$10=0,0,I$10/NFM_fec!I$10)</f>
        <v>0.75709020083334644</v>
      </c>
      <c r="J225" s="167">
        <f>IF(J$10=0,0,J$10/NFM_fec!J$10)</f>
        <v>0.77036271981436466</v>
      </c>
      <c r="K225" s="167">
        <f>IF(K$10=0,0,K$10/NFM_fec!K$10)</f>
        <v>0.77036271981436455</v>
      </c>
      <c r="L225" s="167">
        <f>IF(L$10=0,0,L$10/NFM_fec!L$10)</f>
        <v>0.77036271981436466</v>
      </c>
      <c r="M225" s="167">
        <f>IF(M$10=0,0,M$10/NFM_fec!M$10)</f>
        <v>0.78904937403567288</v>
      </c>
      <c r="N225" s="167">
        <f>IF(N$10=0,0,N$10/NFM_fec!N$10)</f>
        <v>0.78904937403567288</v>
      </c>
      <c r="O225" s="167">
        <f>IF(O$10=0,0,O$10/NFM_fec!O$10)</f>
        <v>0.810962481146836</v>
      </c>
      <c r="P225" s="167">
        <f>IF(P$10=0,0,P$10/NFM_fec!P$10)</f>
        <v>0.8616275240634047</v>
      </c>
      <c r="Q225" s="167">
        <f>IF(Q$10=0,0,Q$10/NFM_fec!Q$10)</f>
        <v>0.88658436774938565</v>
      </c>
    </row>
    <row r="226" spans="1:17" x14ac:dyDescent="0.25">
      <c r="A226" s="127" t="s">
        <v>152</v>
      </c>
      <c r="B226" s="166">
        <f>IF(B$15=0,0,B$15/NFM_fec!B$15)</f>
        <v>0.42695162687162952</v>
      </c>
      <c r="C226" s="166">
        <f>IF(C$15=0,0,C$15/NFM_fec!C$15)</f>
        <v>0.42713693628336113</v>
      </c>
      <c r="D226" s="166">
        <f>IF(D$15=0,0,D$15/NFM_fec!D$15)</f>
        <v>0.42702810546751918</v>
      </c>
      <c r="E226" s="166">
        <f>IF(E$15=0,0,E$15/NFM_fec!E$15)</f>
        <v>0.42997953164002134</v>
      </c>
      <c r="F226" s="166">
        <f>IF(F$15=0,0,F$15/NFM_fec!F$15)</f>
        <v>0.43030818741904836</v>
      </c>
      <c r="G226" s="166">
        <f>IF(G$15=0,0,G$15/NFM_fec!G$15)</f>
        <v>0.42955400236585545</v>
      </c>
      <c r="H226" s="166">
        <f>IF(H$15=0,0,H$15/NFM_fec!H$15)</f>
        <v>0.43615917265586024</v>
      </c>
      <c r="I226" s="166">
        <f>IF(I$15=0,0,I$15/NFM_fec!I$15)</f>
        <v>0.4359613336119586</v>
      </c>
      <c r="J226" s="166">
        <f>IF(J$15=0,0,J$15/NFM_fec!J$15)</f>
        <v>0.44376791112603986</v>
      </c>
      <c r="K226" s="166">
        <f>IF(K$15=0,0,K$15/NFM_fec!K$15)</f>
        <v>0.45329702678033967</v>
      </c>
      <c r="L226" s="166">
        <f>IF(L$15=0,0,L$15/NFM_fec!L$15)</f>
        <v>0.44286416175160093</v>
      </c>
      <c r="M226" s="166">
        <f>IF(M$15=0,0,M$15/NFM_fec!M$15)</f>
        <v>0.45313641495097917</v>
      </c>
      <c r="N226" s="166">
        <f>IF(N$15=0,0,N$15/NFM_fec!N$15)</f>
        <v>0.45106063201232249</v>
      </c>
      <c r="O226" s="166">
        <f>IF(O$15=0,0,O$15/NFM_fec!O$15)</f>
        <v>0.4648808110896111</v>
      </c>
      <c r="P226" s="166">
        <f>IF(P$15=0,0,P$15/NFM_fec!P$15)</f>
        <v>0.4639993094398811</v>
      </c>
      <c r="Q226" s="166">
        <f>IF(Q$15=0,0,Q$15/NFM_fec!Q$15)</f>
        <v>0.47701497430769529</v>
      </c>
    </row>
    <row r="227" spans="1:17" x14ac:dyDescent="0.25">
      <c r="A227" s="72" t="s">
        <v>151</v>
      </c>
      <c r="B227" s="165">
        <f>IF(B$26=0,0,B$26/NFM_fec!B$26)</f>
        <v>0.43564753247419225</v>
      </c>
      <c r="C227" s="165">
        <f>IF(C$26=0,0,C$26/NFM_fec!C$26)</f>
        <v>0.44821435541698135</v>
      </c>
      <c r="D227" s="165">
        <f>IF(D$26=0,0,D$26/NFM_fec!D$26)</f>
        <v>0.4530895809863551</v>
      </c>
      <c r="E227" s="165">
        <f>IF(E$26=0,0,E$26/NFM_fec!E$26)</f>
        <v>0.4294840924247334</v>
      </c>
      <c r="F227" s="165">
        <f>IF(F$26=0,0,F$26/NFM_fec!F$26)</f>
        <v>0.45859550936601745</v>
      </c>
      <c r="G227" s="165">
        <f>IF(G$26=0,0,G$26/NFM_fec!G$26)</f>
        <v>0.45859550936601734</v>
      </c>
      <c r="H227" s="165">
        <f>IF(H$26=0,0,H$26/NFM_fec!H$26)</f>
        <v>0.46529885912665403</v>
      </c>
      <c r="I227" s="165">
        <f>IF(I$26=0,0,I$26/NFM_fec!I$26)</f>
        <v>0.46529885912665403</v>
      </c>
      <c r="J227" s="165">
        <f>IF(J$26=0,0,J$26/NFM_fec!J$26)</f>
        <v>0.47345599540025363</v>
      </c>
      <c r="K227" s="165">
        <f>IF(K$26=0,0,K$26/NFM_fec!K$26)</f>
        <v>0.47345599540025374</v>
      </c>
      <c r="L227" s="165">
        <f>IF(L$26=0,0,L$26/NFM_fec!L$26)</f>
        <v>0.47345599540025379</v>
      </c>
      <c r="M227" s="165">
        <f>IF(M$26=0,0,M$26/NFM_fec!M$26)</f>
        <v>0.48494059641674869</v>
      </c>
      <c r="N227" s="165">
        <f>IF(N$26=0,0,N$26/NFM_fec!N$26)</f>
        <v>0.49550386908012867</v>
      </c>
      <c r="O227" s="165">
        <f>IF(O$26=0,0,O$26/NFM_fec!O$26)</f>
        <v>0.50950132645343316</v>
      </c>
      <c r="P227" s="165">
        <f>IF(P$26=0,0,P$26/NFM_fec!P$26)</f>
        <v>0.50788198197321754</v>
      </c>
      <c r="Q227" s="165">
        <f>IF(Q$26=0,0,Q$26/NFM_fec!Q$26)</f>
        <v>0.52415375490436333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70">
        <f>IF(B$33=0,0,B$33/NFM_fec!B$33)</f>
        <v>0.493891250597011</v>
      </c>
      <c r="C229" s="170">
        <f>IF(C$33=0,0,C$33/NFM_fec!C$33)</f>
        <v>0.49364452738639703</v>
      </c>
      <c r="D229" s="170">
        <f>IF(D$33=0,0,D$33/NFM_fec!D$33)</f>
        <v>0.49361077189802838</v>
      </c>
      <c r="E229" s="170">
        <f>IF(E$33=0,0,E$33/NFM_fec!E$33)</f>
        <v>0.49435833223240189</v>
      </c>
      <c r="F229" s="170">
        <f>IF(F$33=0,0,F$33/NFM_fec!F$33)</f>
        <v>0.49448463543699006</v>
      </c>
      <c r="G229" s="170">
        <f>IF(G$33=0,0,G$33/NFM_fec!G$33)</f>
        <v>0.5006347261890417</v>
      </c>
      <c r="H229" s="170">
        <f>IF(H$33=0,0,H$33/NFM_fec!H$33)</f>
        <v>0.4956672380352718</v>
      </c>
      <c r="I229" s="170">
        <f>IF(I$33=0,0,I$33/NFM_fec!I$33)</f>
        <v>0.4984382051016602</v>
      </c>
      <c r="J229" s="170">
        <f>IF(J$33=0,0,J$33/NFM_fec!J$33)</f>
        <v>0.4975999969433953</v>
      </c>
      <c r="K229" s="170">
        <f>IF(K$33=0,0,K$33/NFM_fec!K$33)</f>
        <v>0.49857484718909528</v>
      </c>
      <c r="L229" s="170">
        <f>IF(L$33=0,0,L$33/NFM_fec!L$33)</f>
        <v>0.50023597096834438</v>
      </c>
      <c r="M229" s="170">
        <f>IF(M$33=0,0,M$33/NFM_fec!M$33)</f>
        <v>0.51202916240768415</v>
      </c>
      <c r="N229" s="170">
        <f>IF(N$33=0,0,N$33/NFM_fec!N$33)</f>
        <v>0.51220840410882373</v>
      </c>
      <c r="O229" s="170">
        <f>IF(O$33=0,0,O$33/NFM_fec!O$33)</f>
        <v>0.52872915283239974</v>
      </c>
      <c r="P229" s="170">
        <f>IF(P$33=0,0,P$33/NFM_fec!P$33)</f>
        <v>0.52890434087258098</v>
      </c>
      <c r="Q229" s="170">
        <f>IF(Q$33=0,0,Q$33/NFM_fec!Q$33)</f>
        <v>0.5289263836784317</v>
      </c>
    </row>
    <row r="230" spans="1:17" x14ac:dyDescent="0.25">
      <c r="A230" s="132" t="s">
        <v>83</v>
      </c>
      <c r="B230" s="169">
        <f>IF(B$34=0,0,B$34/NFM_fec!B$34)</f>
        <v>0.42443814411345487</v>
      </c>
      <c r="C230" s="169">
        <f>IF(C$34=0,0,C$34/NFM_fec!C$34)</f>
        <v>0.42443814411345493</v>
      </c>
      <c r="D230" s="169">
        <f>IF(D$34=0,0,D$34/NFM_fec!D$34)</f>
        <v>0.42443814411345493</v>
      </c>
      <c r="E230" s="169">
        <f>IF(E$34=0,0,E$34/NFM_fec!E$34)</f>
        <v>0.42443814411345493</v>
      </c>
      <c r="F230" s="169">
        <f>IF(F$34=0,0,F$34/NFM_fec!F$34)</f>
        <v>0.42443814411345493</v>
      </c>
      <c r="G230" s="169">
        <f>IF(G$34=0,0,G$34/NFM_fec!G$34)</f>
        <v>0.42443814411345482</v>
      </c>
      <c r="H230" s="169">
        <f>IF(H$34=0,0,H$34/NFM_fec!H$34)</f>
        <v>0.42443814411345487</v>
      </c>
      <c r="I230" s="169">
        <f>IF(I$34=0,0,I$34/NFM_fec!I$34)</f>
        <v>0.42443814411345482</v>
      </c>
      <c r="J230" s="169">
        <f>IF(J$34=0,0,J$34/NFM_fec!J$34)</f>
        <v>0.42443814411345493</v>
      </c>
      <c r="K230" s="169">
        <f>IF(K$34=0,0,K$34/NFM_fec!K$34)</f>
        <v>0.42443814411345482</v>
      </c>
      <c r="L230" s="169">
        <f>IF(L$34=0,0,L$34/NFM_fec!L$34)</f>
        <v>0.42443814411345498</v>
      </c>
      <c r="M230" s="169">
        <f>IF(M$34=0,0,M$34/NFM_fec!M$34)</f>
        <v>0.43720671441106673</v>
      </c>
      <c r="N230" s="169">
        <f>IF(N$34=0,0,N$34/NFM_fec!N$34)</f>
        <v>0.43720671441106679</v>
      </c>
      <c r="O230" s="169">
        <f>IF(O$34=0,0,O$34/NFM_fec!O$34)</f>
        <v>0.45143673875809209</v>
      </c>
      <c r="P230" s="169">
        <f>IF(P$34=0,0,P$34/NFM_fec!P$34)</f>
        <v>0.45143673875809209</v>
      </c>
      <c r="Q230" s="169">
        <f>IF(Q$34=0,0,Q$34/NFM_fec!Q$34)</f>
        <v>0.45143673875809215</v>
      </c>
    </row>
    <row r="231" spans="1:17" x14ac:dyDescent="0.25">
      <c r="A231" s="76" t="s">
        <v>82</v>
      </c>
      <c r="B231" s="168">
        <f>IF(B$35=0,0,B$35/NFM_fec!B$35)</f>
        <v>0.11063205888237593</v>
      </c>
      <c r="C231" s="168">
        <f>IF(C$35=0,0,C$35/NFM_fec!C$35)</f>
        <v>0.11063205888237593</v>
      </c>
      <c r="D231" s="168">
        <f>IF(D$35=0,0,D$35/NFM_fec!D$35)</f>
        <v>0.11063205888237593</v>
      </c>
      <c r="E231" s="168">
        <f>IF(E$35=0,0,E$35/NFM_fec!E$35)</f>
        <v>0.11063205888237594</v>
      </c>
      <c r="F231" s="168">
        <f>IF(F$35=0,0,F$35/NFM_fec!F$35)</f>
        <v>0.11063205888237591</v>
      </c>
      <c r="G231" s="168">
        <f>IF(G$35=0,0,G$35/NFM_fec!G$35)</f>
        <v>0.11063205888237593</v>
      </c>
      <c r="H231" s="168">
        <f>IF(H$35=0,0,H$35/NFM_fec!H$35)</f>
        <v>0.11063205888237593</v>
      </c>
      <c r="I231" s="168">
        <f>IF(I$35=0,0,I$35/NFM_fec!I$35)</f>
        <v>0.11063205888237593</v>
      </c>
      <c r="J231" s="168">
        <f>IF(J$35=0,0,J$35/NFM_fec!J$35)</f>
        <v>0.11063205888237594</v>
      </c>
      <c r="K231" s="168">
        <f>IF(K$35=0,0,K$35/NFM_fec!K$35)</f>
        <v>0.11063205888237593</v>
      </c>
      <c r="L231" s="168">
        <f>IF(L$35=0,0,L$35/NFM_fec!L$35)</f>
        <v>0.11063205888237593</v>
      </c>
      <c r="M231" s="168">
        <f>IF(M$35=0,0,M$35/NFM_fec!M$35)</f>
        <v>0.11396025461737459</v>
      </c>
      <c r="N231" s="168">
        <f>IF(N$35=0,0,N$35/NFM_fec!N$35)</f>
        <v>0.11396025461737461</v>
      </c>
      <c r="O231" s="168">
        <f>IF(O$35=0,0,O$35/NFM_fec!O$35)</f>
        <v>0.11766938612049636</v>
      </c>
      <c r="P231" s="168">
        <f>IF(P$35=0,0,P$35/NFM_fec!P$35)</f>
        <v>0.11766938612049636</v>
      </c>
      <c r="Q231" s="168">
        <f>IF(Q$35=0,0,Q$35/NFM_fec!Q$35)</f>
        <v>0.11766938612049636</v>
      </c>
    </row>
    <row r="232" spans="1:17" x14ac:dyDescent="0.25">
      <c r="A232" s="76" t="s">
        <v>81</v>
      </c>
      <c r="B232" s="168">
        <f>IF(B$36=0,0,B$36/NFM_fec!B$36)</f>
        <v>0.60738021255757479</v>
      </c>
      <c r="C232" s="168">
        <f>IF(C$36=0,0,C$36/NFM_fec!C$36)</f>
        <v>0.60738021255757479</v>
      </c>
      <c r="D232" s="168">
        <f>IF(D$36=0,0,D$36/NFM_fec!D$36)</f>
        <v>0.60738021255757468</v>
      </c>
      <c r="E232" s="168">
        <f>IF(E$36=0,0,E$36/NFM_fec!E$36)</f>
        <v>0.60738021255757479</v>
      </c>
      <c r="F232" s="168">
        <f>IF(F$36=0,0,F$36/NFM_fec!F$36)</f>
        <v>0.60738021255757479</v>
      </c>
      <c r="G232" s="168">
        <f>IF(G$36=0,0,G$36/NFM_fec!G$36)</f>
        <v>0.60738021255757479</v>
      </c>
      <c r="H232" s="168">
        <f>IF(H$36=0,0,H$36/NFM_fec!H$36)</f>
        <v>0.60738021255757479</v>
      </c>
      <c r="I232" s="168">
        <f>IF(I$36=0,0,I$36/NFM_fec!I$36)</f>
        <v>0.60738021255757468</v>
      </c>
      <c r="J232" s="168">
        <f>IF(J$36=0,0,J$36/NFM_fec!J$36)</f>
        <v>0.60738021255757479</v>
      </c>
      <c r="K232" s="168">
        <f>IF(K$36=0,0,K$36/NFM_fec!K$36)</f>
        <v>0.60738021255757479</v>
      </c>
      <c r="L232" s="168">
        <f>IF(L$36=0,0,L$36/NFM_fec!L$36)</f>
        <v>0.60738021255757479</v>
      </c>
      <c r="M232" s="168">
        <f>IF(M$36=0,0,M$36/NFM_fec!M$36)</f>
        <v>0.62565231427364187</v>
      </c>
      <c r="N232" s="168">
        <f>IF(N$36=0,0,N$36/NFM_fec!N$36)</f>
        <v>0.62565231427364199</v>
      </c>
      <c r="O232" s="168">
        <f>IF(O$36=0,0,O$36/NFM_fec!O$36)</f>
        <v>0.6460157885100325</v>
      </c>
      <c r="P232" s="168">
        <f>IF(P$36=0,0,P$36/NFM_fec!P$36)</f>
        <v>0.64601578851003238</v>
      </c>
      <c r="Q232" s="168">
        <f>IF(Q$36=0,0,Q$36/NFM_fec!Q$36)</f>
        <v>0.64601578851003238</v>
      </c>
    </row>
    <row r="233" spans="1:17" x14ac:dyDescent="0.25">
      <c r="A233" s="76" t="s">
        <v>80</v>
      </c>
      <c r="B233" s="168">
        <f>IF(B$37=0,0,B$37/NFM_fec!B$37)</f>
        <v>0.42264894413263704</v>
      </c>
      <c r="C233" s="168">
        <f>IF(C$37=0,0,C$37/NFM_fec!C$37)</f>
        <v>0.42264894413263704</v>
      </c>
      <c r="D233" s="168">
        <f>IF(D$37=0,0,D$37/NFM_fec!D$37)</f>
        <v>0.42264894413263704</v>
      </c>
      <c r="E233" s="168">
        <f>IF(E$37=0,0,E$37/NFM_fec!E$37)</f>
        <v>0.42264894413263698</v>
      </c>
      <c r="F233" s="168">
        <f>IF(F$37=0,0,F$37/NFM_fec!F$37)</f>
        <v>0.42264894413263704</v>
      </c>
      <c r="G233" s="168">
        <f>IF(G$37=0,0,G$37/NFM_fec!G$37)</f>
        <v>0.42264894413263709</v>
      </c>
      <c r="H233" s="168">
        <f>IF(H$37=0,0,H$37/NFM_fec!H$37)</f>
        <v>0.42264894413263709</v>
      </c>
      <c r="I233" s="168">
        <f>IF(I$37=0,0,I$37/NFM_fec!I$37)</f>
        <v>0.42264894413263704</v>
      </c>
      <c r="J233" s="168">
        <f>IF(J$37=0,0,J$37/NFM_fec!J$37)</f>
        <v>0.42264894413263709</v>
      </c>
      <c r="K233" s="168">
        <f>IF(K$37=0,0,K$37/NFM_fec!K$37)</f>
        <v>0.42264894413263704</v>
      </c>
      <c r="L233" s="168">
        <f>IF(L$37=0,0,L$37/NFM_fec!L$37)</f>
        <v>0.42264894413263698</v>
      </c>
      <c r="M233" s="168">
        <f>IF(M$37=0,0,M$37/NFM_fec!M$37)</f>
        <v>0.43536368909421719</v>
      </c>
      <c r="N233" s="168">
        <f>IF(N$37=0,0,N$37/NFM_fec!N$37)</f>
        <v>0.43536368909421719</v>
      </c>
      <c r="O233" s="168">
        <f>IF(O$37=0,0,O$37/NFM_fec!O$37)</f>
        <v>0.44953372741114173</v>
      </c>
      <c r="P233" s="168">
        <f>IF(P$37=0,0,P$37/NFM_fec!P$37)</f>
        <v>0.44953372741114178</v>
      </c>
      <c r="Q233" s="168">
        <f>IF(Q$37=0,0,Q$37/NFM_fec!Q$37)</f>
        <v>0.44953372741114178</v>
      </c>
    </row>
    <row r="234" spans="1:17" x14ac:dyDescent="0.25">
      <c r="A234" s="129" t="s">
        <v>79</v>
      </c>
      <c r="B234" s="167">
        <f>IF(B$38=0,0,B$38/NFM_fec!B$38)</f>
        <v>0.66522806792666234</v>
      </c>
      <c r="C234" s="167">
        <f>IF(C$38=0,0,C$38/NFM_fec!C$38)</f>
        <v>0.66522806792666245</v>
      </c>
      <c r="D234" s="167">
        <f>IF(D$38=0,0,D$38/NFM_fec!D$38)</f>
        <v>0.66522806792666256</v>
      </c>
      <c r="E234" s="167">
        <f>IF(E$38=0,0,E$38/NFM_fec!E$38)</f>
        <v>0.66522806792666234</v>
      </c>
      <c r="F234" s="167">
        <f>IF(F$38=0,0,F$38/NFM_fec!F$38)</f>
        <v>0.66522806792666234</v>
      </c>
      <c r="G234" s="167">
        <f>IF(G$38=0,0,G$38/NFM_fec!G$38)</f>
        <v>0.66522806792666256</v>
      </c>
      <c r="H234" s="167">
        <f>IF(H$38=0,0,H$38/NFM_fec!H$38)</f>
        <v>0.66522806792666245</v>
      </c>
      <c r="I234" s="167">
        <f>IF(I$38=0,0,I$38/NFM_fec!I$38)</f>
        <v>0.66522806792666234</v>
      </c>
      <c r="J234" s="167">
        <f>IF(J$38=0,0,J$38/NFM_fec!J$38)</f>
        <v>0.66522806792666234</v>
      </c>
      <c r="K234" s="167">
        <f>IF(K$38=0,0,K$38/NFM_fec!K$38)</f>
        <v>0.66522806792666245</v>
      </c>
      <c r="L234" s="167">
        <f>IF(L$38=0,0,L$38/NFM_fec!L$38)</f>
        <v>0.66522806792666234</v>
      </c>
      <c r="M234" s="167">
        <f>IF(M$38=0,0,M$38/NFM_fec!M$38)</f>
        <v>0.68524043360837539</v>
      </c>
      <c r="N234" s="167">
        <f>IF(N$38=0,0,N$38/NFM_fec!N$38)</f>
        <v>0.68524043360837561</v>
      </c>
      <c r="O234" s="167">
        <f>IF(O$38=0,0,O$38/NFM_fec!O$38)</f>
        <v>0.70754335744829944</v>
      </c>
      <c r="P234" s="167">
        <f>IF(P$38=0,0,P$38/NFM_fec!P$38)</f>
        <v>0.75174726996439578</v>
      </c>
      <c r="Q234" s="167">
        <f>IF(Q$38=0,0,Q$38/NFM_fec!Q$38)</f>
        <v>0.75174726996439545</v>
      </c>
    </row>
    <row r="235" spans="1:17" x14ac:dyDescent="0.25">
      <c r="A235" s="127" t="s">
        <v>150</v>
      </c>
      <c r="B235" s="166">
        <f>IF(B$43=0,0,B$43/NFM_fec!B$43)</f>
        <v>0.51598989597586664</v>
      </c>
      <c r="C235" s="166">
        <f>IF(C$43=0,0,C$43/NFM_fec!C$43)</f>
        <v>0.51598989597586675</v>
      </c>
      <c r="D235" s="166">
        <f>IF(D$43=0,0,D$43/NFM_fec!D$43)</f>
        <v>0.51598989597586675</v>
      </c>
      <c r="E235" s="166">
        <f>IF(E$43=0,0,E$43/NFM_fec!E$43)</f>
        <v>0.51598989597586675</v>
      </c>
      <c r="F235" s="166">
        <f>IF(F$43=0,0,F$43/NFM_fec!F$43)</f>
        <v>0.51598989597586664</v>
      </c>
      <c r="G235" s="166">
        <f>IF(G$43=0,0,G$43/NFM_fec!G$43)</f>
        <v>0.51598989597586675</v>
      </c>
      <c r="H235" s="166">
        <f>IF(H$43=0,0,H$43/NFM_fec!H$43)</f>
        <v>0.51598989597586664</v>
      </c>
      <c r="I235" s="166">
        <f>IF(I$43=0,0,I$43/NFM_fec!I$43)</f>
        <v>0.51598989597586675</v>
      </c>
      <c r="J235" s="166">
        <f>IF(J$43=0,0,J$43/NFM_fec!J$43)</f>
        <v>0.51598989597586675</v>
      </c>
      <c r="K235" s="166">
        <f>IF(K$43=0,0,K$43/NFM_fec!K$43)</f>
        <v>0.51598989597586675</v>
      </c>
      <c r="L235" s="166">
        <f>IF(L$43=0,0,L$43/NFM_fec!L$43)</f>
        <v>0.51598989597586664</v>
      </c>
      <c r="M235" s="166">
        <f>IF(M$43=0,0,M$43/NFM_fec!M$43)</f>
        <v>0.53151266024906119</v>
      </c>
      <c r="N235" s="166">
        <f>IF(N$43=0,0,N$43/NFM_fec!N$43)</f>
        <v>0.53151266024906119</v>
      </c>
      <c r="O235" s="166">
        <f>IF(O$43=0,0,O$43/NFM_fec!O$43)</f>
        <v>0.54881211573954836</v>
      </c>
      <c r="P235" s="166">
        <f>IF(P$43=0,0,P$43/NFM_fec!P$43)</f>
        <v>0.54881211573954836</v>
      </c>
      <c r="Q235" s="166">
        <f>IF(Q$43=0,0,Q$43/NFM_fec!Q$43)</f>
        <v>0.54881211573954825</v>
      </c>
    </row>
    <row r="236" spans="1:17" x14ac:dyDescent="0.25">
      <c r="A236" s="127" t="s">
        <v>148</v>
      </c>
      <c r="B236" s="166">
        <f>IF(B$44=0,0,B$44/NFM_fec!B$44)</f>
        <v>0.35553766455028563</v>
      </c>
      <c r="C236" s="166">
        <f>IF(C$44=0,0,C$44/NFM_fec!C$44)</f>
        <v>0.3532244205699191</v>
      </c>
      <c r="D236" s="166">
        <f>IF(D$44=0,0,D$44/NFM_fec!D$44)</f>
        <v>0.35237687325047196</v>
      </c>
      <c r="E236" s="166">
        <f>IF(E$44=0,0,E$44/NFM_fec!E$44)</f>
        <v>0.35968215393772185</v>
      </c>
      <c r="F236" s="166">
        <f>IF(F$44=0,0,F$44/NFM_fec!F$44)</f>
        <v>0.35796921765658868</v>
      </c>
      <c r="G236" s="166">
        <f>IF(G$44=0,0,G$44/NFM_fec!G$44)</f>
        <v>0.41641173421814887</v>
      </c>
      <c r="H236" s="166">
        <f>IF(H$44=0,0,H$44/NFM_fec!H$44)</f>
        <v>0.36945654130860328</v>
      </c>
      <c r="I236" s="166">
        <f>IF(I$44=0,0,I$44/NFM_fec!I$44)</f>
        <v>0.3955088270719137</v>
      </c>
      <c r="J236" s="166">
        <f>IF(J$44=0,0,J$44/NFM_fec!J$44)</f>
        <v>0.38808992855987834</v>
      </c>
      <c r="K236" s="166">
        <f>IF(K$44=0,0,K$44/NFM_fec!K$44)</f>
        <v>0.39575090627432474</v>
      </c>
      <c r="L236" s="166">
        <f>IF(L$44=0,0,L$44/NFM_fec!L$44)</f>
        <v>0.41307779242995352</v>
      </c>
      <c r="M236" s="166">
        <f>IF(M$44=0,0,M$44/NFM_fec!M$44)</f>
        <v>0.39565870562716177</v>
      </c>
      <c r="N236" s="166">
        <f>IF(N$44=0,0,N$44/NFM_fec!N$44)</f>
        <v>0.3977052646392733</v>
      </c>
      <c r="O236" s="166">
        <f>IF(O$44=0,0,O$44/NFM_fec!O$44)</f>
        <v>0.40887061176346706</v>
      </c>
      <c r="P236" s="166">
        <f>IF(P$44=0,0,P$44/NFM_fec!P$44)</f>
        <v>0.41031825445979919</v>
      </c>
      <c r="Q236" s="166">
        <f>IF(Q$44=0,0,Q$44/NFM_fec!Q$44)</f>
        <v>0.41062168561194595</v>
      </c>
    </row>
    <row r="237" spans="1:17" x14ac:dyDescent="0.25">
      <c r="A237" s="72" t="s">
        <v>147</v>
      </c>
      <c r="B237" s="165">
        <f>IF(B$51=0,0,B$51/NFM_fec!B$51)</f>
        <v>0.40185443824078404</v>
      </c>
      <c r="C237" s="165">
        <f>IF(C$51=0,0,C$51/NFM_fec!C$51)</f>
        <v>0.40161209314131119</v>
      </c>
      <c r="D237" s="165">
        <f>IF(D$51=0,0,D$51/NFM_fec!D$51)</f>
        <v>0.40243499528476995</v>
      </c>
      <c r="E237" s="165">
        <f>IF(E$51=0,0,E$51/NFM_fec!E$51)</f>
        <v>0.40269173382017165</v>
      </c>
      <c r="F237" s="165">
        <f>IF(F$51=0,0,F$51/NFM_fec!F$51)</f>
        <v>0.4074859246295674</v>
      </c>
      <c r="G237" s="165">
        <f>IF(G$51=0,0,G$51/NFM_fec!G$51)</f>
        <v>0.412269401525521</v>
      </c>
      <c r="H237" s="165">
        <f>IF(H$51=0,0,H$51/NFM_fec!H$51)</f>
        <v>0.40800371854970308</v>
      </c>
      <c r="I237" s="165">
        <f>IF(I$51=0,0,I$51/NFM_fec!I$51)</f>
        <v>0.41060934350868794</v>
      </c>
      <c r="J237" s="165">
        <f>IF(J$51=0,0,J$51/NFM_fec!J$51)</f>
        <v>0.4090766904864595</v>
      </c>
      <c r="K237" s="165">
        <f>IF(K$51=0,0,K$51/NFM_fec!K$51)</f>
        <v>0.41241850285743686</v>
      </c>
      <c r="L237" s="165">
        <f>IF(L$51=0,0,L$51/NFM_fec!L$51)</f>
        <v>0.41122529900724702</v>
      </c>
      <c r="M237" s="165">
        <f>IF(M$51=0,0,M$51/NFM_fec!M$51)</f>
        <v>0.41930470253552565</v>
      </c>
      <c r="N237" s="165">
        <f>IF(N$51=0,0,N$51/NFM_fec!N$51)</f>
        <v>0.41889075848453827</v>
      </c>
      <c r="O237" s="165">
        <f>IF(O$51=0,0,O$51/NFM_fec!O$51)</f>
        <v>0.43297152596018246</v>
      </c>
      <c r="P237" s="165">
        <f>IF(P$51=0,0,P$51/NFM_fec!P$51)</f>
        <v>0.43297148500481231</v>
      </c>
      <c r="Q237" s="165">
        <f>IF(Q$51=0,0,Q$51/NFM_fec!Q$51)</f>
        <v>0.43283716029019342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70">
        <f>IF(B$70=0,0,B$70/NFM_fec!B$70)</f>
        <v>0.45259411076916012</v>
      </c>
      <c r="C239" s="170">
        <f>IF(C$70=0,0,C$70/NFM_fec!C$70)</f>
        <v>0.45106771654215888</v>
      </c>
      <c r="D239" s="170">
        <f>IF(D$70=0,0,D$70/NFM_fec!D$70)</f>
        <v>0.4511810555816248</v>
      </c>
      <c r="E239" s="170">
        <f>IF(E$70=0,0,E$70/NFM_fec!E$70)</f>
        <v>0.45828340908114651</v>
      </c>
      <c r="F239" s="170">
        <f>IF(F$70=0,0,F$70/NFM_fec!F$70)</f>
        <v>0.47549114380410151</v>
      </c>
      <c r="G239" s="170">
        <f>IF(G$70=0,0,G$70/NFM_fec!G$70)</f>
        <v>0.51520878519819602</v>
      </c>
      <c r="H239" s="170">
        <f>IF(H$70=0,0,H$70/NFM_fec!H$70)</f>
        <v>0.48666352525501155</v>
      </c>
      <c r="I239" s="170">
        <f>IF(I$70=0,0,I$70/NFM_fec!I$70)</f>
        <v>0</v>
      </c>
      <c r="J239" s="170">
        <f>IF(J$70=0,0,J$70/NFM_fec!J$70)</f>
        <v>0</v>
      </c>
      <c r="K239" s="170">
        <f>IF(K$70=0,0,K$70/NFM_fec!K$70)</f>
        <v>0</v>
      </c>
      <c r="L239" s="170">
        <f>IF(L$70=0,0,L$70/NFM_fec!L$70)</f>
        <v>0</v>
      </c>
      <c r="M239" s="170">
        <f>IF(M$70=0,0,M$70/NFM_fec!M$70)</f>
        <v>0</v>
      </c>
      <c r="N239" s="170">
        <f>IF(N$70=0,0,N$70/NFM_fec!N$70)</f>
        <v>0</v>
      </c>
      <c r="O239" s="170">
        <f>IF(O$70=0,0,O$70/NFM_fec!O$70)</f>
        <v>0</v>
      </c>
      <c r="P239" s="170">
        <f>IF(P$70=0,0,P$70/NFM_fec!P$70)</f>
        <v>0</v>
      </c>
      <c r="Q239" s="170">
        <f>IF(Q$70=0,0,Q$70/NFM_fec!Q$70)</f>
        <v>0</v>
      </c>
    </row>
    <row r="240" spans="1:17" x14ac:dyDescent="0.25">
      <c r="A240" s="132" t="s">
        <v>83</v>
      </c>
      <c r="B240" s="169">
        <f>IF(B$71=0,0,B$71/NFM_fec!B$71)</f>
        <v>0.47856599582180731</v>
      </c>
      <c r="C240" s="169">
        <f>IF(C$71=0,0,C$71/NFM_fec!C$71)</f>
        <v>0.47856599582180726</v>
      </c>
      <c r="D240" s="169">
        <f>IF(D$71=0,0,D$71/NFM_fec!D$71)</f>
        <v>0.47856599582180726</v>
      </c>
      <c r="E240" s="169">
        <f>IF(E$71=0,0,E$71/NFM_fec!E$71)</f>
        <v>0.48141435106412089</v>
      </c>
      <c r="F240" s="169">
        <f>IF(F$71=0,0,F$71/NFM_fec!F$71)</f>
        <v>0.48141435106412095</v>
      </c>
      <c r="G240" s="169">
        <f>IF(G$71=0,0,G$71/NFM_fec!G$71)</f>
        <v>0.48602188824569731</v>
      </c>
      <c r="H240" s="169">
        <f>IF(H$71=0,0,H$71/NFM_fec!H$71)</f>
        <v>0.48602188824569725</v>
      </c>
      <c r="I240" s="169">
        <f>IF(I$71=0,0,I$71/NFM_fec!I$71)</f>
        <v>0</v>
      </c>
      <c r="J240" s="169">
        <f>IF(J$71=0,0,J$71/NFM_fec!J$71)</f>
        <v>0</v>
      </c>
      <c r="K240" s="169">
        <f>IF(K$71=0,0,K$71/NFM_fec!K$71)</f>
        <v>0</v>
      </c>
      <c r="L240" s="169">
        <f>IF(L$71=0,0,L$71/NFM_fec!L$71)</f>
        <v>0</v>
      </c>
      <c r="M240" s="169">
        <f>IF(M$71=0,0,M$71/NFM_fec!M$71)</f>
        <v>0</v>
      </c>
      <c r="N240" s="169">
        <f>IF(N$71=0,0,N$71/NFM_fec!N$71)</f>
        <v>0</v>
      </c>
      <c r="O240" s="169">
        <f>IF(O$71=0,0,O$71/NFM_fec!O$71)</f>
        <v>0</v>
      </c>
      <c r="P240" s="169">
        <f>IF(P$71=0,0,P$71/NFM_fec!P$71)</f>
        <v>0</v>
      </c>
      <c r="Q240" s="169">
        <f>IF(Q$71=0,0,Q$71/NFM_fec!Q$71)</f>
        <v>0</v>
      </c>
    </row>
    <row r="241" spans="1:17" x14ac:dyDescent="0.25">
      <c r="A241" s="76" t="s">
        <v>82</v>
      </c>
      <c r="B241" s="168">
        <f>IF(B$72=0,0,B$72/NFM_fec!B$72)</f>
        <v>0.12437387962817524</v>
      </c>
      <c r="C241" s="168">
        <f>IF(C$72=0,0,C$72/NFM_fec!C$72)</f>
        <v>0.12437387962817527</v>
      </c>
      <c r="D241" s="168">
        <f>IF(D$72=0,0,D$72/NFM_fec!D$72)</f>
        <v>0.12437387962817525</v>
      </c>
      <c r="E241" s="168">
        <f>IF(E$72=0,0,E$72/NFM_fec!E$72)</f>
        <v>0.12511413488061429</v>
      </c>
      <c r="F241" s="168">
        <f>IF(F$72=0,0,F$72/NFM_fec!F$72)</f>
        <v>0.12511413488061426</v>
      </c>
      <c r="G241" s="168">
        <f>IF(G$72=0,0,G$72/NFM_fec!G$72)</f>
        <v>0.12631158158557634</v>
      </c>
      <c r="H241" s="168">
        <f>IF(H$72=0,0,H$72/NFM_fec!H$72)</f>
        <v>0.12631158158557634</v>
      </c>
      <c r="I241" s="168">
        <f>IF(I$72=0,0,I$72/NFM_fec!I$72)</f>
        <v>0</v>
      </c>
      <c r="J241" s="168">
        <f>IF(J$72=0,0,J$72/NFM_fec!J$72)</f>
        <v>0</v>
      </c>
      <c r="K241" s="168">
        <f>IF(K$72=0,0,K$72/NFM_fec!K$72)</f>
        <v>0</v>
      </c>
      <c r="L241" s="168">
        <f>IF(L$72=0,0,L$72/NFM_fec!L$72)</f>
        <v>0</v>
      </c>
      <c r="M241" s="168">
        <f>IF(M$72=0,0,M$72/NFM_fec!M$72)</f>
        <v>0</v>
      </c>
      <c r="N241" s="168">
        <f>IF(N$72=0,0,N$72/NFM_fec!N$72)</f>
        <v>0</v>
      </c>
      <c r="O241" s="168">
        <f>IF(O$72=0,0,O$72/NFM_fec!O$72)</f>
        <v>0</v>
      </c>
      <c r="P241" s="168">
        <f>IF(P$72=0,0,P$72/NFM_fec!P$72)</f>
        <v>0</v>
      </c>
      <c r="Q241" s="168">
        <f>IF(Q$72=0,0,Q$72/NFM_fec!Q$72)</f>
        <v>0</v>
      </c>
    </row>
    <row r="242" spans="1:17" x14ac:dyDescent="0.25">
      <c r="A242" s="76" t="s">
        <v>81</v>
      </c>
      <c r="B242" s="168">
        <f>IF(B$73=0,0,B$73/NFM_fec!B$73)</f>
        <v>0.68507048942702287</v>
      </c>
      <c r="C242" s="168">
        <f>IF(C$73=0,0,C$73/NFM_fec!C$73)</f>
        <v>0.68507048942702287</v>
      </c>
      <c r="D242" s="168">
        <f>IF(D$73=0,0,D$73/NFM_fec!D$73)</f>
        <v>0.68507048942702287</v>
      </c>
      <c r="E242" s="168">
        <f>IF(E$73=0,0,E$73/NFM_fec!E$73)</f>
        <v>0.68914792939758107</v>
      </c>
      <c r="F242" s="168">
        <f>IF(F$73=0,0,F$73/NFM_fec!F$73)</f>
        <v>0.68914792939758107</v>
      </c>
      <c r="G242" s="168">
        <f>IF(G$73=0,0,G$73/NFM_fec!G$73)</f>
        <v>0.69574365032132801</v>
      </c>
      <c r="H242" s="168">
        <f>IF(H$73=0,0,H$73/NFM_fec!H$73)</f>
        <v>0.69574365032132801</v>
      </c>
      <c r="I242" s="168">
        <f>IF(I$73=0,0,I$73/NFM_fec!I$73)</f>
        <v>0</v>
      </c>
      <c r="J242" s="168">
        <f>IF(J$73=0,0,J$73/NFM_fec!J$73)</f>
        <v>0</v>
      </c>
      <c r="K242" s="168">
        <f>IF(K$73=0,0,K$73/NFM_fec!K$73)</f>
        <v>0</v>
      </c>
      <c r="L242" s="168">
        <f>IF(L$73=0,0,L$73/NFM_fec!L$73)</f>
        <v>0</v>
      </c>
      <c r="M242" s="168">
        <f>IF(M$73=0,0,M$73/NFM_fec!M$73)</f>
        <v>0</v>
      </c>
      <c r="N242" s="168">
        <f>IF(N$73=0,0,N$73/NFM_fec!N$73)</f>
        <v>0</v>
      </c>
      <c r="O242" s="168">
        <f>IF(O$73=0,0,O$73/NFM_fec!O$73)</f>
        <v>0</v>
      </c>
      <c r="P242" s="168">
        <f>IF(P$73=0,0,P$73/NFM_fec!P$73)</f>
        <v>0</v>
      </c>
      <c r="Q242" s="168">
        <f>IF(Q$73=0,0,Q$73/NFM_fec!Q$73)</f>
        <v>0</v>
      </c>
    </row>
    <row r="243" spans="1:17" x14ac:dyDescent="0.25">
      <c r="A243" s="76" t="s">
        <v>80</v>
      </c>
      <c r="B243" s="168">
        <f>IF(B$74=0,0,B$74/NFM_fec!B$74)</f>
        <v>0.47474446909366119</v>
      </c>
      <c r="C243" s="168">
        <f>IF(C$74=0,0,C$74/NFM_fec!C$74)</f>
        <v>0.47474446909366125</v>
      </c>
      <c r="D243" s="168">
        <f>IF(D$74=0,0,D$74/NFM_fec!D$74)</f>
        <v>0.4747444690936613</v>
      </c>
      <c r="E243" s="168">
        <f>IF(E$74=0,0,E$74/NFM_fec!E$74)</f>
        <v>0.47757007916438976</v>
      </c>
      <c r="F243" s="168">
        <f>IF(F$74=0,0,F$74/NFM_fec!F$74)</f>
        <v>0.47757007916438982</v>
      </c>
      <c r="G243" s="168">
        <f>IF(G$74=0,0,G$74/NFM_fec!G$74)</f>
        <v>0.4821408234550294</v>
      </c>
      <c r="H243" s="168">
        <f>IF(H$74=0,0,H$74/NFM_fec!H$74)</f>
        <v>0.48214082345502934</v>
      </c>
      <c r="I243" s="168">
        <f>IF(I$74=0,0,I$74/NFM_fec!I$74)</f>
        <v>0</v>
      </c>
      <c r="J243" s="168">
        <f>IF(J$74=0,0,J$74/NFM_fec!J$74)</f>
        <v>0</v>
      </c>
      <c r="K243" s="168">
        <f>IF(K$74=0,0,K$74/NFM_fec!K$74)</f>
        <v>0</v>
      </c>
      <c r="L243" s="168">
        <f>IF(L$74=0,0,L$74/NFM_fec!L$74)</f>
        <v>0</v>
      </c>
      <c r="M243" s="168">
        <f>IF(M$74=0,0,M$74/NFM_fec!M$74)</f>
        <v>0</v>
      </c>
      <c r="N243" s="168">
        <f>IF(N$74=0,0,N$74/NFM_fec!N$74)</f>
        <v>0</v>
      </c>
      <c r="O243" s="168">
        <f>IF(O$74=0,0,O$74/NFM_fec!O$74)</f>
        <v>0</v>
      </c>
      <c r="P243" s="168">
        <f>IF(P$74=0,0,P$74/NFM_fec!P$74)</f>
        <v>0</v>
      </c>
      <c r="Q243" s="168">
        <f>IF(Q$74=0,0,Q$74/NFM_fec!Q$74)</f>
        <v>0</v>
      </c>
    </row>
    <row r="244" spans="1:17" x14ac:dyDescent="0.25">
      <c r="A244" s="129" t="s">
        <v>79</v>
      </c>
      <c r="B244" s="167">
        <f>IF(B$75=0,0,B$75/NFM_fec!B$75)</f>
        <v>0.75029115968978233</v>
      </c>
      <c r="C244" s="167">
        <f>IF(C$75=0,0,C$75/NFM_fec!C$75)</f>
        <v>0.75029115968978244</v>
      </c>
      <c r="D244" s="167">
        <f>IF(D$75=0,0,D$75/NFM_fec!D$75)</f>
        <v>0.75029115968978222</v>
      </c>
      <c r="E244" s="167">
        <f>IF(E$75=0,0,E$75/NFM_fec!E$75)</f>
        <v>0.75475678360920451</v>
      </c>
      <c r="F244" s="167">
        <f>IF(F$75=0,0,F$75/NFM_fec!F$75)</f>
        <v>0.75475678360920462</v>
      </c>
      <c r="G244" s="167">
        <f>IF(G$75=0,0,G$75/NFM_fec!G$75)</f>
        <v>0.76198043603219434</v>
      </c>
      <c r="H244" s="167">
        <f>IF(H$75=0,0,H$75/NFM_fec!H$75)</f>
        <v>0.76198043603219434</v>
      </c>
      <c r="I244" s="167">
        <f>IF(I$75=0,0,I$75/NFM_fec!I$75)</f>
        <v>0</v>
      </c>
      <c r="J244" s="167">
        <f>IF(J$75=0,0,J$75/NFM_fec!J$75)</f>
        <v>0</v>
      </c>
      <c r="K244" s="167">
        <f>IF(K$75=0,0,K$75/NFM_fec!K$75)</f>
        <v>0</v>
      </c>
      <c r="L244" s="167">
        <f>IF(L$75=0,0,L$75/NFM_fec!L$75)</f>
        <v>0</v>
      </c>
      <c r="M244" s="167">
        <f>IF(M$75=0,0,M$75/NFM_fec!M$75)</f>
        <v>0</v>
      </c>
      <c r="N244" s="167">
        <f>IF(N$75=0,0,N$75/NFM_fec!N$75)</f>
        <v>0</v>
      </c>
      <c r="O244" s="167">
        <f>IF(O$75=0,0,O$75/NFM_fec!O$75)</f>
        <v>0</v>
      </c>
      <c r="P244" s="167">
        <f>IF(P$75=0,0,P$75/NFM_fec!P$75)</f>
        <v>0</v>
      </c>
      <c r="Q244" s="167">
        <f>IF(Q$75=0,0,Q$75/NFM_fec!Q$75)</f>
        <v>0</v>
      </c>
    </row>
    <row r="245" spans="1:17" x14ac:dyDescent="0.25">
      <c r="A245" s="127" t="s">
        <v>149</v>
      </c>
      <c r="B245" s="166">
        <f>IF(B$80=0,0,B$80/NFM_fec!B$80)</f>
        <v>0.43660783161792655</v>
      </c>
      <c r="C245" s="166">
        <f>IF(C$80=0,0,C$80/NFM_fec!C$80)</f>
        <v>0.43605015027535021</v>
      </c>
      <c r="D245" s="166">
        <f>IF(D$80=0,0,D$80/NFM_fec!D$80)</f>
        <v>0.43754165419714941</v>
      </c>
      <c r="E245" s="166">
        <f>IF(E$80=0,0,E$80/NFM_fec!E$80)</f>
        <v>0.44071701436160354</v>
      </c>
      <c r="F245" s="166">
        <f>IF(F$80=0,0,F$80/NFM_fec!F$80)</f>
        <v>0.50172132525917612</v>
      </c>
      <c r="G245" s="166">
        <f>IF(G$80=0,0,G$80/NFM_fec!G$80)</f>
        <v>0.50699258317237594</v>
      </c>
      <c r="H245" s="166">
        <f>IF(H$80=0,0,H$80/NFM_fec!H$80)</f>
        <v>0.50597105980797097</v>
      </c>
      <c r="I245" s="166">
        <f>IF(I$80=0,0,I$80/NFM_fec!I$80)</f>
        <v>0</v>
      </c>
      <c r="J245" s="166">
        <f>IF(J$80=0,0,J$80/NFM_fec!J$80)</f>
        <v>0</v>
      </c>
      <c r="K245" s="166">
        <f>IF(K$80=0,0,K$80/NFM_fec!K$80)</f>
        <v>0</v>
      </c>
      <c r="L245" s="166">
        <f>IF(L$80=0,0,L$80/NFM_fec!L$80)</f>
        <v>0</v>
      </c>
      <c r="M245" s="166">
        <f>IF(M$80=0,0,M$80/NFM_fec!M$80)</f>
        <v>0</v>
      </c>
      <c r="N245" s="166">
        <f>IF(N$80=0,0,N$80/NFM_fec!N$80)</f>
        <v>0</v>
      </c>
      <c r="O245" s="166">
        <f>IF(O$80=0,0,O$80/NFM_fec!O$80)</f>
        <v>0</v>
      </c>
      <c r="P245" s="166">
        <f>IF(P$80=0,0,P$80/NFM_fec!P$80)</f>
        <v>0</v>
      </c>
      <c r="Q245" s="166">
        <f>IF(Q$80=0,0,Q$80/NFM_fec!Q$80)</f>
        <v>0</v>
      </c>
    </row>
    <row r="246" spans="1:17" x14ac:dyDescent="0.25">
      <c r="A246" s="127" t="s">
        <v>148</v>
      </c>
      <c r="B246" s="166">
        <f>IF(B$87=0,0,B$87/NFM_fec!B$87)</f>
        <v>0.43869433249977957</v>
      </c>
      <c r="C246" s="166">
        <f>IF(C$87=0,0,C$87/NFM_fec!C$87)</f>
        <v>0.43584004412175453</v>
      </c>
      <c r="D246" s="166">
        <f>IF(D$87=0,0,D$87/NFM_fec!D$87)</f>
        <v>0.43479426404656307</v>
      </c>
      <c r="E246" s="166">
        <f>IF(E$87=0,0,E$87/NFM_fec!E$87)</f>
        <v>0.44644965783726204</v>
      </c>
      <c r="F246" s="166">
        <f>IF(F$87=0,0,F$87/NFM_fec!F$87)</f>
        <v>0.4443235033749493</v>
      </c>
      <c r="G246" s="166">
        <f>IF(G$87=0,0,G$87/NFM_fec!G$87)</f>
        <v>0.52181115518441623</v>
      </c>
      <c r="H246" s="166">
        <f>IF(H$87=0,0,H$87/NFM_fec!H$87)</f>
        <v>0.46297097024092199</v>
      </c>
      <c r="I246" s="166">
        <f>IF(I$87=0,0,I$87/NFM_fec!I$87)</f>
        <v>0</v>
      </c>
      <c r="J246" s="166">
        <f>IF(J$87=0,0,J$87/NFM_fec!J$87)</f>
        <v>0</v>
      </c>
      <c r="K246" s="166">
        <f>IF(K$87=0,0,K$87/NFM_fec!K$87)</f>
        <v>0</v>
      </c>
      <c r="L246" s="166">
        <f>IF(L$87=0,0,L$87/NFM_fec!L$87)</f>
        <v>0</v>
      </c>
      <c r="M246" s="166">
        <f>IF(M$87=0,0,M$87/NFM_fec!M$87)</f>
        <v>0</v>
      </c>
      <c r="N246" s="166">
        <f>IF(N$87=0,0,N$87/NFM_fec!N$87)</f>
        <v>0</v>
      </c>
      <c r="O246" s="166">
        <f>IF(O$87=0,0,O$87/NFM_fec!O$87)</f>
        <v>0</v>
      </c>
      <c r="P246" s="166">
        <f>IF(P$87=0,0,P$87/NFM_fec!P$87)</f>
        <v>0</v>
      </c>
      <c r="Q246" s="166">
        <f>IF(Q$87=0,0,Q$87/NFM_fec!Q$87)</f>
        <v>0</v>
      </c>
    </row>
    <row r="247" spans="1:17" x14ac:dyDescent="0.25">
      <c r="A247" s="72" t="s">
        <v>147</v>
      </c>
      <c r="B247" s="165">
        <f>IF(B$94=0,0,B$94/NFM_fec!B$94)</f>
        <v>0.47874628366399219</v>
      </c>
      <c r="C247" s="165">
        <f>IF(C$94=0,0,C$94/NFM_fec!C$94)</f>
        <v>0.47854714629388984</v>
      </c>
      <c r="D247" s="165">
        <f>IF(D$94=0,0,D$94/NFM_fec!D$94)</f>
        <v>0.47932861316269465</v>
      </c>
      <c r="E247" s="165">
        <f>IF(E$94=0,0,E$94/NFM_fec!E$94)</f>
        <v>0.48239978655737542</v>
      </c>
      <c r="F247" s="165">
        <f>IF(F$94=0,0,F$94/NFM_fec!F$94)</f>
        <v>0.48717510804543634</v>
      </c>
      <c r="G247" s="165">
        <f>IF(G$94=0,0,G$94/NFM_fec!G$94)</f>
        <v>0.49642731776685478</v>
      </c>
      <c r="H247" s="165">
        <f>IF(H$94=0,0,H$94/NFM_fec!H$94)</f>
        <v>0.49226300408344204</v>
      </c>
      <c r="I247" s="165">
        <f>IF(I$94=0,0,I$94/NFM_fec!I$94)</f>
        <v>0</v>
      </c>
      <c r="J247" s="165">
        <f>IF(J$94=0,0,J$94/NFM_fec!J$94)</f>
        <v>0</v>
      </c>
      <c r="K247" s="165">
        <f>IF(K$94=0,0,K$94/NFM_fec!K$94)</f>
        <v>0</v>
      </c>
      <c r="L247" s="165">
        <f>IF(L$94=0,0,L$94/NFM_fec!L$94)</f>
        <v>0</v>
      </c>
      <c r="M247" s="165">
        <f>IF(M$94=0,0,M$94/NFM_fec!M$94)</f>
        <v>0</v>
      </c>
      <c r="N247" s="165">
        <f>IF(N$94=0,0,N$94/NFM_fec!N$94)</f>
        <v>0</v>
      </c>
      <c r="O247" s="165">
        <f>IF(O$94=0,0,O$94/NFM_fec!O$94)</f>
        <v>0</v>
      </c>
      <c r="P247" s="165">
        <f>IF(P$94=0,0,P$94/NFM_fec!P$94)</f>
        <v>0</v>
      </c>
      <c r="Q247" s="165">
        <f>IF(Q$94=0,0,Q$94/NFM_fec!Q$94)</f>
        <v>0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70">
        <f>IF(B$112=0,0,B$112/NFM_fec!B$112)</f>
        <v>0.24978967014735884</v>
      </c>
      <c r="C249" s="170">
        <f>IF(C$112=0,0,C$112/NFM_fec!C$112)</f>
        <v>0.24943146256807824</v>
      </c>
      <c r="D249" s="170">
        <f>IF(D$112=0,0,D$112/NFM_fec!D$112)</f>
        <v>0.24898980694606263</v>
      </c>
      <c r="E249" s="170">
        <f>IF(E$112=0,0,E$112/NFM_fec!E$112)</f>
        <v>0.25048824208861992</v>
      </c>
      <c r="F249" s="170">
        <f>IF(F$112=0,0,F$112/NFM_fec!F$112)</f>
        <v>0.25088789965919855</v>
      </c>
      <c r="G249" s="170">
        <f>IF(G$112=0,0,G$112/NFM_fec!G$112)</f>
        <v>0.26658665341212728</v>
      </c>
      <c r="H249" s="170">
        <f>IF(H$112=0,0,H$112/NFM_fec!H$112)</f>
        <v>0.25530583990203459</v>
      </c>
      <c r="I249" s="170">
        <f>IF(I$112=0,0,I$112/NFM_fec!I$112)</f>
        <v>0.26406757429533195</v>
      </c>
      <c r="J249" s="170">
        <f>IF(J$112=0,0,J$112/NFM_fec!J$112)</f>
        <v>0.26274347712717527</v>
      </c>
      <c r="K249" s="170">
        <f>IF(K$112=0,0,K$112/NFM_fec!K$112)</f>
        <v>0.29144753926780009</v>
      </c>
      <c r="L249" s="170">
        <f>IF(L$112=0,0,L$112/NFM_fec!L$112)</f>
        <v>0.30680431957553767</v>
      </c>
      <c r="M249" s="170">
        <f>IF(M$112=0,0,M$112/NFM_fec!M$112)</f>
        <v>0.28075300799297775</v>
      </c>
      <c r="N249" s="170">
        <f>IF(N$112=0,0,N$112/NFM_fec!N$112)</f>
        <v>0.29637317804421892</v>
      </c>
      <c r="O249" s="170">
        <f>IF(O$112=0,0,O$112/NFM_fec!O$112)</f>
        <v>0.29198346895169291</v>
      </c>
      <c r="P249" s="170">
        <f>IF(P$112=0,0,P$112/NFM_fec!P$112)</f>
        <v>0.2937649450976495</v>
      </c>
      <c r="Q249" s="170">
        <f>IF(Q$112=0,0,Q$112/NFM_fec!Q$112)</f>
        <v>0.29446396810720299</v>
      </c>
    </row>
    <row r="250" spans="1:17" x14ac:dyDescent="0.25">
      <c r="A250" s="132" t="s">
        <v>83</v>
      </c>
      <c r="B250" s="169">
        <f>IF(B$113=0,0,B$113/NFM_fec!B$113)</f>
        <v>0.35377652443981933</v>
      </c>
      <c r="C250" s="169">
        <f>IF(C$113=0,0,C$113/NFM_fec!C$113)</f>
        <v>0.35377652443981938</v>
      </c>
      <c r="D250" s="169">
        <f>IF(D$113=0,0,D$113/NFM_fec!D$113)</f>
        <v>0.35377652443981933</v>
      </c>
      <c r="E250" s="169">
        <f>IF(E$113=0,0,E$113/NFM_fec!E$113)</f>
        <v>0.35377652443981933</v>
      </c>
      <c r="F250" s="169">
        <f>IF(F$113=0,0,F$113/NFM_fec!F$113)</f>
        <v>0.35377652443981933</v>
      </c>
      <c r="G250" s="169">
        <f>IF(G$113=0,0,G$113/NFM_fec!G$113)</f>
        <v>0.35653066164220704</v>
      </c>
      <c r="H250" s="169">
        <f>IF(H$113=0,0,H$113/NFM_fec!H$113)</f>
        <v>0.35653066164220704</v>
      </c>
      <c r="I250" s="169">
        <f>IF(I$113=0,0,I$113/NFM_fec!I$113)</f>
        <v>0.36021677945184755</v>
      </c>
      <c r="J250" s="169">
        <f>IF(J$113=0,0,J$113/NFM_fec!J$113)</f>
        <v>0.3602167794518476</v>
      </c>
      <c r="K250" s="169">
        <f>IF(K$113=0,0,K$113/NFM_fec!K$113)</f>
        <v>0.3602167794518476</v>
      </c>
      <c r="L250" s="169">
        <f>IF(L$113=0,0,L$113/NFM_fec!L$113)</f>
        <v>0.36021677945184766</v>
      </c>
      <c r="M250" s="169">
        <f>IF(M$113=0,0,M$113/NFM_fec!M$113)</f>
        <v>0.36021677945184755</v>
      </c>
      <c r="N250" s="169">
        <f>IF(N$113=0,0,N$113/NFM_fec!N$113)</f>
        <v>0.36730450853283125</v>
      </c>
      <c r="O250" s="169">
        <f>IF(O$113=0,0,O$113/NFM_fec!O$113)</f>
        <v>0.36730450853283125</v>
      </c>
      <c r="P250" s="169">
        <f>IF(P$113=0,0,P$113/NFM_fec!P$113)</f>
        <v>0.36730450853283131</v>
      </c>
      <c r="Q250" s="169">
        <f>IF(Q$113=0,0,Q$113/NFM_fec!Q$113)</f>
        <v>0.36730450853283125</v>
      </c>
    </row>
    <row r="251" spans="1:17" x14ac:dyDescent="0.25">
      <c r="A251" s="76" t="s">
        <v>82</v>
      </c>
      <c r="B251" s="168">
        <f>IF(B$114=0,0,B$114/NFM_fec!B$114)</f>
        <v>9.2051374337792341E-2</v>
      </c>
      <c r="C251" s="168">
        <f>IF(C$114=0,0,C$114/NFM_fec!C$114)</f>
        <v>9.2051374337792327E-2</v>
      </c>
      <c r="D251" s="168">
        <f>IF(D$114=0,0,D$114/NFM_fec!D$114)</f>
        <v>9.2051374337792341E-2</v>
      </c>
      <c r="E251" s="168">
        <f>IF(E$114=0,0,E$114/NFM_fec!E$114)</f>
        <v>9.2051374337792313E-2</v>
      </c>
      <c r="F251" s="168">
        <f>IF(F$114=0,0,F$114/NFM_fec!F$114)</f>
        <v>9.2051374337792313E-2</v>
      </c>
      <c r="G251" s="168">
        <f>IF(G$114=0,0,G$114/NFM_fec!G$114)</f>
        <v>9.2767990893953198E-2</v>
      </c>
      <c r="H251" s="168">
        <f>IF(H$114=0,0,H$114/NFM_fec!H$114)</f>
        <v>9.2767990893953184E-2</v>
      </c>
      <c r="I251" s="168">
        <f>IF(I$114=0,0,I$114/NFM_fec!I$114)</f>
        <v>9.3727105439175507E-2</v>
      </c>
      <c r="J251" s="168">
        <f>IF(J$114=0,0,J$114/NFM_fec!J$114)</f>
        <v>9.3727105439175507E-2</v>
      </c>
      <c r="K251" s="168">
        <f>IF(K$114=0,0,K$114/NFM_fec!K$114)</f>
        <v>9.372710543917552E-2</v>
      </c>
      <c r="L251" s="168">
        <f>IF(L$114=0,0,L$114/NFM_fec!L$114)</f>
        <v>9.372710543917552E-2</v>
      </c>
      <c r="M251" s="168">
        <f>IF(M$114=0,0,M$114/NFM_fec!M$114)</f>
        <v>9.3727105439175507E-2</v>
      </c>
      <c r="N251" s="168">
        <f>IF(N$114=0,0,N$114/NFM_fec!N$114)</f>
        <v>9.5571306955575072E-2</v>
      </c>
      <c r="O251" s="168">
        <f>IF(O$114=0,0,O$114/NFM_fec!O$114)</f>
        <v>9.5571306955575072E-2</v>
      </c>
      <c r="P251" s="168">
        <f>IF(P$114=0,0,P$114/NFM_fec!P$114)</f>
        <v>9.5571306955575072E-2</v>
      </c>
      <c r="Q251" s="168">
        <f>IF(Q$114=0,0,Q$114/NFM_fec!Q$114)</f>
        <v>9.5571306955575072E-2</v>
      </c>
    </row>
    <row r="252" spans="1:17" x14ac:dyDescent="0.25">
      <c r="A252" s="76" t="s">
        <v>81</v>
      </c>
      <c r="B252" s="168">
        <f>IF(B$115=0,0,B$115/NFM_fec!B$115)</f>
        <v>0.506406652894688</v>
      </c>
      <c r="C252" s="168">
        <f>IF(C$115=0,0,C$115/NFM_fec!C$115)</f>
        <v>0.506406652894688</v>
      </c>
      <c r="D252" s="168">
        <f>IF(D$115=0,0,D$115/NFM_fec!D$115)</f>
        <v>0.506406652894688</v>
      </c>
      <c r="E252" s="168">
        <f>IF(E$115=0,0,E$115/NFM_fec!E$115)</f>
        <v>0.50640665289468811</v>
      </c>
      <c r="F252" s="168">
        <f>IF(F$115=0,0,F$115/NFM_fec!F$115)</f>
        <v>0.506406652894688</v>
      </c>
      <c r="G252" s="168">
        <f>IF(G$115=0,0,G$115/NFM_fec!G$115)</f>
        <v>0.51034901002107524</v>
      </c>
      <c r="H252" s="168">
        <f>IF(H$115=0,0,H$115/NFM_fec!H$115)</f>
        <v>0.51034901002107536</v>
      </c>
      <c r="I252" s="168">
        <f>IF(I$115=0,0,I$115/NFM_fec!I$115)</f>
        <v>0.51562543299773078</v>
      </c>
      <c r="J252" s="168">
        <f>IF(J$115=0,0,J$115/NFM_fec!J$115)</f>
        <v>0.51562543299773078</v>
      </c>
      <c r="K252" s="168">
        <f>IF(K$115=0,0,K$115/NFM_fec!K$115)</f>
        <v>0.51562543299773078</v>
      </c>
      <c r="L252" s="168">
        <f>IF(L$115=0,0,L$115/NFM_fec!L$115)</f>
        <v>0.51562543299773089</v>
      </c>
      <c r="M252" s="168">
        <f>IF(M$115=0,0,M$115/NFM_fec!M$115)</f>
        <v>0.51562543299773078</v>
      </c>
      <c r="N252" s="168">
        <f>IF(N$115=0,0,N$115/NFM_fec!N$115)</f>
        <v>0.52577102749756</v>
      </c>
      <c r="O252" s="168">
        <f>IF(O$115=0,0,O$115/NFM_fec!O$115)</f>
        <v>0.52577102749755988</v>
      </c>
      <c r="P252" s="168">
        <f>IF(P$115=0,0,P$115/NFM_fec!P$115)</f>
        <v>0.52577102749756</v>
      </c>
      <c r="Q252" s="168">
        <f>IF(Q$115=0,0,Q$115/NFM_fec!Q$115)</f>
        <v>0.52577102749756</v>
      </c>
    </row>
    <row r="253" spans="1:17" x14ac:dyDescent="0.25">
      <c r="A253" s="76" t="s">
        <v>80</v>
      </c>
      <c r="B253" s="168">
        <f>IF(B$116=0,0,B$116/NFM_fec!B$116)</f>
        <v>0.35148709190131533</v>
      </c>
      <c r="C253" s="168">
        <f>IF(C$116=0,0,C$116/NFM_fec!C$116)</f>
        <v>0.35148709190131538</v>
      </c>
      <c r="D253" s="168">
        <f>IF(D$116=0,0,D$116/NFM_fec!D$116)</f>
        <v>0.35148709190131533</v>
      </c>
      <c r="E253" s="168">
        <f>IF(E$116=0,0,E$116/NFM_fec!E$116)</f>
        <v>0.35148709190131533</v>
      </c>
      <c r="F253" s="168">
        <f>IF(F$116=0,0,F$116/NFM_fec!F$116)</f>
        <v>0.35148709190131538</v>
      </c>
      <c r="G253" s="168">
        <f>IF(G$116=0,0,G$116/NFM_fec!G$116)</f>
        <v>0.35422340595578039</v>
      </c>
      <c r="H253" s="168">
        <f>IF(H$116=0,0,H$116/NFM_fec!H$116)</f>
        <v>0.35422340595578039</v>
      </c>
      <c r="I253" s="168">
        <f>IF(I$116=0,0,I$116/NFM_fec!I$116)</f>
        <v>0.35788566938992922</v>
      </c>
      <c r="J253" s="168">
        <f>IF(J$116=0,0,J$116/NFM_fec!J$116)</f>
        <v>0.35788566938992927</v>
      </c>
      <c r="K253" s="168">
        <f>IF(K$116=0,0,K$116/NFM_fec!K$116)</f>
        <v>0.35788566938992916</v>
      </c>
      <c r="L253" s="168">
        <f>IF(L$116=0,0,L$116/NFM_fec!L$116)</f>
        <v>0.35788566938992927</v>
      </c>
      <c r="M253" s="168">
        <f>IF(M$116=0,0,M$116/NFM_fec!M$116)</f>
        <v>0.35788566938992922</v>
      </c>
      <c r="N253" s="168">
        <f>IF(N$116=0,0,N$116/NFM_fec!N$116)</f>
        <v>0.36492753087806512</v>
      </c>
      <c r="O253" s="168">
        <f>IF(O$116=0,0,O$116/NFM_fec!O$116)</f>
        <v>0.36492753087806512</v>
      </c>
      <c r="P253" s="168">
        <f>IF(P$116=0,0,P$116/NFM_fec!P$116)</f>
        <v>0.36492753087806512</v>
      </c>
      <c r="Q253" s="168">
        <f>IF(Q$116=0,0,Q$116/NFM_fec!Q$116)</f>
        <v>0.36492753087806518</v>
      </c>
    </row>
    <row r="254" spans="1:17" x14ac:dyDescent="0.25">
      <c r="A254" s="129" t="s">
        <v>79</v>
      </c>
      <c r="B254" s="167">
        <f>IF(B$117=0,0,B$117/NFM_fec!B$117)</f>
        <v>0.55458114436913641</v>
      </c>
      <c r="C254" s="167">
        <f>IF(C$117=0,0,C$117/NFM_fec!C$117)</f>
        <v>0.55458114436913619</v>
      </c>
      <c r="D254" s="167">
        <f>IF(D$117=0,0,D$117/NFM_fec!D$117)</f>
        <v>0.55458114436913641</v>
      </c>
      <c r="E254" s="167">
        <f>IF(E$117=0,0,E$117/NFM_fec!E$117)</f>
        <v>0.5545811443691363</v>
      </c>
      <c r="F254" s="167">
        <f>IF(F$117=0,0,F$117/NFM_fec!F$117)</f>
        <v>0.55458114436913641</v>
      </c>
      <c r="G254" s="167">
        <f>IF(G$117=0,0,G$117/NFM_fec!G$117)</f>
        <v>0.55889853813591683</v>
      </c>
      <c r="H254" s="167">
        <f>IF(H$117=0,0,H$117/NFM_fec!H$117)</f>
        <v>0.55889853813591683</v>
      </c>
      <c r="I254" s="167">
        <f>IF(I$117=0,0,I$117/NFM_fec!I$117)</f>
        <v>0.56467690750733546</v>
      </c>
      <c r="J254" s="167">
        <f>IF(J$117=0,0,J$117/NFM_fec!J$117)</f>
        <v>0.56467690750733524</v>
      </c>
      <c r="K254" s="167">
        <f>IF(K$117=0,0,K$117/NFM_fec!K$117)</f>
        <v>0.56467690750733546</v>
      </c>
      <c r="L254" s="167">
        <f>IF(L$117=0,0,L$117/NFM_fec!L$117)</f>
        <v>0.56467690750733535</v>
      </c>
      <c r="M254" s="167">
        <f>IF(M$117=0,0,M$117/NFM_fec!M$117)</f>
        <v>0.56467690750733535</v>
      </c>
      <c r="N254" s="167">
        <f>IF(N$117=0,0,N$117/NFM_fec!N$117)</f>
        <v>0.57578765294454126</v>
      </c>
      <c r="O254" s="167">
        <f>IF(O$117=0,0,O$117/NFM_fec!O$117)</f>
        <v>0.57578765294454137</v>
      </c>
      <c r="P254" s="167">
        <f>IF(P$117=0,0,P$117/NFM_fec!P$117)</f>
        <v>0.61176010151702154</v>
      </c>
      <c r="Q254" s="167">
        <f>IF(Q$117=0,0,Q$117/NFM_fec!Q$117)</f>
        <v>0.61176010151702154</v>
      </c>
    </row>
    <row r="255" spans="1:17" x14ac:dyDescent="0.25">
      <c r="A255" s="127" t="s">
        <v>146</v>
      </c>
      <c r="B255" s="166">
        <f>IF(B$122=0,0,B$122/NFM_fec!B$122)</f>
        <v>0.20685122688073629</v>
      </c>
      <c r="C255" s="166">
        <f>IF(C$122=0,0,C$122/NFM_fec!C$122)</f>
        <v>0.20714640178363003</v>
      </c>
      <c r="D255" s="166">
        <f>IF(D$122=0,0,D$122/NFM_fec!D$122)</f>
        <v>0.20664671675608554</v>
      </c>
      <c r="E255" s="166">
        <f>IF(E$122=0,0,E$122/NFM_fec!E$122)</f>
        <v>0.20636489687149354</v>
      </c>
      <c r="F255" s="166">
        <f>IF(F$122=0,0,F$122/NFM_fec!F$122)</f>
        <v>0.20709823293176916</v>
      </c>
      <c r="G255" s="166">
        <f>IF(G$122=0,0,G$122/NFM_fec!G$122)</f>
        <v>0.20883245784849014</v>
      </c>
      <c r="H255" s="166">
        <f>IF(H$122=0,0,H$122/NFM_fec!H$122)</f>
        <v>0.20840099020555936</v>
      </c>
      <c r="I255" s="166">
        <f>IF(I$122=0,0,I$122/NFM_fec!I$122)</f>
        <v>0.2104409743378842</v>
      </c>
      <c r="J255" s="166">
        <f>IF(J$122=0,0,J$122/NFM_fec!J$122)</f>
        <v>0.21124836030354049</v>
      </c>
      <c r="K255" s="166">
        <f>IF(K$122=0,0,K$122/NFM_fec!K$122)</f>
        <v>0.25468193477550916</v>
      </c>
      <c r="L255" s="166">
        <f>IF(L$122=0,0,L$122/NFM_fec!L$122)</f>
        <v>0.27354837006081478</v>
      </c>
      <c r="M255" s="166">
        <f>IF(M$122=0,0,M$122/NFM_fec!M$122)</f>
        <v>0.24241456374670975</v>
      </c>
      <c r="N255" s="166">
        <f>IF(N$122=0,0,N$122/NFM_fec!N$122)</f>
        <v>0.26298963399877612</v>
      </c>
      <c r="O255" s="166">
        <f>IF(O$122=0,0,O$122/NFM_fec!O$122)</f>
        <v>0.25639301671548126</v>
      </c>
      <c r="P255" s="166">
        <f>IF(P$122=0,0,P$122/NFM_fec!P$122)</f>
        <v>0.25874070505297669</v>
      </c>
      <c r="Q255" s="166">
        <f>IF(Q$122=0,0,Q$122/NFM_fec!Q$122)</f>
        <v>0.25979432865069391</v>
      </c>
    </row>
    <row r="256" spans="1:17" x14ac:dyDescent="0.25">
      <c r="A256" s="127" t="s">
        <v>145</v>
      </c>
      <c r="B256" s="166">
        <f>IF(B$130=0,0,B$130/NFM_fec!B$130)</f>
        <v>0.29796158298661202</v>
      </c>
      <c r="C256" s="166">
        <f>IF(C$130=0,0,C$130/NFM_fec!C$130)</f>
        <v>0.29602294776748239</v>
      </c>
      <c r="D256" s="166">
        <f>IF(D$130=0,0,D$130/NFM_fec!D$130)</f>
        <v>0.29531265300510345</v>
      </c>
      <c r="E256" s="166">
        <f>IF(E$130=0,0,E$130/NFM_fec!E$130)</f>
        <v>0.30143491012373463</v>
      </c>
      <c r="F256" s="166">
        <f>IF(F$130=0,0,F$130/NFM_fec!F$130)</f>
        <v>0.2999993682479471</v>
      </c>
      <c r="G256" s="166">
        <f>IF(G$130=0,0,G$130/NFM_fec!G$130)</f>
        <v>0.35169443052445515</v>
      </c>
      <c r="H256" s="166">
        <f>IF(H$130=0,0,H$130/NFM_fec!H$130)</f>
        <v>0.31203685492444266</v>
      </c>
      <c r="I256" s="166">
        <f>IF(I$130=0,0,I$130/NFM_fec!I$130)</f>
        <v>0.33749377459713426</v>
      </c>
      <c r="J256" s="166">
        <f>IF(J$130=0,0,J$130/NFM_fec!J$130)</f>
        <v>0.33116311421537592</v>
      </c>
      <c r="K256" s="166">
        <f>IF(K$130=0,0,K$130/NFM_fec!K$130)</f>
        <v>0.33770034450956332</v>
      </c>
      <c r="L256" s="166">
        <f>IF(L$130=0,0,L$130/NFM_fec!L$130)</f>
        <v>0.35248564337121102</v>
      </c>
      <c r="M256" s="166">
        <f>IF(M$130=0,0,M$130/NFM_fec!M$130)</f>
        <v>0.327761467453761</v>
      </c>
      <c r="N256" s="166">
        <f>IF(N$130=0,0,N$130/NFM_fec!N$130)</f>
        <v>0.33593931290772727</v>
      </c>
      <c r="O256" s="166">
        <f>IF(O$130=0,0,O$130/NFM_fec!O$130)</f>
        <v>0.33448396968036609</v>
      </c>
      <c r="P256" s="166">
        <f>IF(P$130=0,0,P$130/NFM_fec!P$130)</f>
        <v>0.33566823986711175</v>
      </c>
      <c r="Q256" s="166">
        <f>IF(Q$130=0,0,Q$130/NFM_fec!Q$130)</f>
        <v>0.33591646718738061</v>
      </c>
    </row>
    <row r="257" spans="1:17" x14ac:dyDescent="0.25">
      <c r="A257" s="72" t="s">
        <v>144</v>
      </c>
      <c r="B257" s="165">
        <f>IF(B$137=0,0,B$137/NFM_fec!B$137)</f>
        <v>0.33771355557044946</v>
      </c>
      <c r="C257" s="165">
        <f>IF(C$137=0,0,C$137/NFM_fec!C$137)</f>
        <v>0.33755877462565492</v>
      </c>
      <c r="D257" s="165">
        <f>IF(D$137=0,0,D$137/NFM_fec!D$137)</f>
        <v>0.33814179680908746</v>
      </c>
      <c r="E257" s="165">
        <f>IF(E$137=0,0,E$137/NFM_fec!E$137)</f>
        <v>0.33830905733985317</v>
      </c>
      <c r="F257" s="165">
        <f>IF(F$137=0,0,F$137/NFM_fec!F$137)</f>
        <v>0.34181173485245109</v>
      </c>
      <c r="G257" s="165">
        <f>IF(G$137=0,0,G$137/NFM_fec!G$137)</f>
        <v>0.3478752648254041</v>
      </c>
      <c r="H257" s="165">
        <f>IF(H$137=0,0,H$137/NFM_fec!H$137)</f>
        <v>0.34480227926581858</v>
      </c>
      <c r="I257" s="165">
        <f>IF(I$137=0,0,I$137/NFM_fec!I$137)</f>
        <v>0.35026379454076501</v>
      </c>
      <c r="J257" s="165">
        <f>IF(J$137=0,0,J$137/NFM_fec!J$137)</f>
        <v>0.34915306537729507</v>
      </c>
      <c r="K257" s="165">
        <f>IF(K$137=0,0,K$137/NFM_fec!K$137)</f>
        <v>0.35264350281313828</v>
      </c>
      <c r="L257" s="165">
        <f>IF(L$137=0,0,L$137/NFM_fec!L$137)</f>
        <v>0.35063731174318635</v>
      </c>
      <c r="M257" s="165">
        <f>IF(M$137=0,0,M$137/NFM_fec!M$137)</f>
        <v>0.34752017729208406</v>
      </c>
      <c r="N257" s="165">
        <f>IF(N$137=0,0,N$137/NFM_fec!N$137)</f>
        <v>0.35383302643298342</v>
      </c>
      <c r="O257" s="165">
        <f>IF(O$137=0,0,O$137/NFM_fec!O$137)</f>
        <v>0.35428388891139545</v>
      </c>
      <c r="P257" s="165">
        <f>IF(P$137=0,0,P$137/NFM_fec!P$137)</f>
        <v>0.35419156805898377</v>
      </c>
      <c r="Q257" s="165">
        <f>IF(Q$137=0,0,Q$137/NFM_fec!Q$137)</f>
        <v>0.35405361600603913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564.7494062360928</v>
      </c>
      <c r="C5" s="96">
        <v>510.90768455549852</v>
      </c>
      <c r="D5" s="96">
        <v>522.46766964437506</v>
      </c>
      <c r="E5" s="96">
        <v>626.72967416722554</v>
      </c>
      <c r="F5" s="96">
        <v>534.94566866328887</v>
      </c>
      <c r="G5" s="96">
        <v>532.61700500837856</v>
      </c>
      <c r="H5" s="96">
        <v>510.25795193148502</v>
      </c>
      <c r="I5" s="96">
        <v>536.00364414698424</v>
      </c>
      <c r="J5" s="96">
        <v>484.13359448882932</v>
      </c>
      <c r="K5" s="96">
        <v>474.78365067413176</v>
      </c>
      <c r="L5" s="96">
        <v>547.04163681172588</v>
      </c>
      <c r="M5" s="96">
        <v>520.16223277109361</v>
      </c>
      <c r="N5" s="96">
        <v>491.99124561775449</v>
      </c>
      <c r="O5" s="96">
        <v>574.43416686128467</v>
      </c>
      <c r="P5" s="96">
        <v>540.99108887263958</v>
      </c>
      <c r="Q5" s="96">
        <v>554.25252600590909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0.30516326119022635</v>
      </c>
      <c r="C10" s="158">
        <v>0.30214876552307712</v>
      </c>
      <c r="D10" s="158">
        <v>0.31906355875219689</v>
      </c>
      <c r="E10" s="158">
        <v>0.32447723187263056</v>
      </c>
      <c r="F10" s="158">
        <v>0.33113176928921917</v>
      </c>
      <c r="G10" s="158">
        <v>0.32599000952202911</v>
      </c>
      <c r="H10" s="158">
        <v>0.31171173454459933</v>
      </c>
      <c r="I10" s="158">
        <v>0.3281383752982725</v>
      </c>
      <c r="J10" s="158">
        <v>0.29722550375136736</v>
      </c>
      <c r="K10" s="158">
        <v>0.30812136242226273</v>
      </c>
      <c r="L10" s="158">
        <v>0.33788063001083779</v>
      </c>
      <c r="M10" s="158">
        <v>0.31926735242000942</v>
      </c>
      <c r="N10" s="158">
        <v>0.31147976196356048</v>
      </c>
      <c r="O10" s="158">
        <v>0.36384456194778253</v>
      </c>
      <c r="P10" s="158">
        <v>0.1786510778259304</v>
      </c>
      <c r="Q10" s="158">
        <v>0.18399386707432933</v>
      </c>
    </row>
    <row r="11" spans="1:17" x14ac:dyDescent="0.25">
      <c r="A11" s="92" t="s">
        <v>125</v>
      </c>
      <c r="B11" s="91">
        <v>0.14289161234878844</v>
      </c>
      <c r="C11" s="91">
        <v>0.14148008546767782</v>
      </c>
      <c r="D11" s="91">
        <v>0.14940037727354052</v>
      </c>
      <c r="E11" s="91">
        <v>0.15193531046926967</v>
      </c>
      <c r="F11" s="91">
        <v>0.15505127396101825</v>
      </c>
      <c r="G11" s="91">
        <v>0.15264366322642881</v>
      </c>
      <c r="H11" s="91">
        <v>0.14595791172040953</v>
      </c>
      <c r="I11" s="91">
        <v>0.15364962786478351</v>
      </c>
      <c r="J11" s="91">
        <v>0.13917478564282035</v>
      </c>
      <c r="K11" s="91">
        <v>0.14427673273611166</v>
      </c>
      <c r="L11" s="91">
        <v>0.15821140400507475</v>
      </c>
      <c r="M11" s="91">
        <v>0.14949580293410869</v>
      </c>
      <c r="N11" s="91">
        <v>0.14584929138388519</v>
      </c>
      <c r="O11" s="91">
        <v>0.17036892284569152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0.16227164884143791</v>
      </c>
      <c r="C12" s="91">
        <v>0.1606686800553993</v>
      </c>
      <c r="D12" s="91">
        <v>0.16966318147865636</v>
      </c>
      <c r="E12" s="91">
        <v>0.17254192140336091</v>
      </c>
      <c r="F12" s="91">
        <v>0.17608049532820094</v>
      </c>
      <c r="G12" s="91">
        <v>0.17334634629560031</v>
      </c>
      <c r="H12" s="91">
        <v>0.16575382282418977</v>
      </c>
      <c r="I12" s="91">
        <v>0.17448874743348897</v>
      </c>
      <c r="J12" s="91">
        <v>0.15805071810854698</v>
      </c>
      <c r="K12" s="91">
        <v>0.16384462968615107</v>
      </c>
      <c r="L12" s="91">
        <v>0.17966922600576304</v>
      </c>
      <c r="M12" s="91">
        <v>0.16977154948590073</v>
      </c>
      <c r="N12" s="91">
        <v>0.16563047057967528</v>
      </c>
      <c r="O12" s="91">
        <v>0.19347563910209101</v>
      </c>
      <c r="P12" s="91">
        <v>0.1786510778259304</v>
      </c>
      <c r="Q12" s="91">
        <v>0.18399386707432933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407.12145359632729</v>
      </c>
      <c r="C15" s="206">
        <v>395.80868293448111</v>
      </c>
      <c r="D15" s="206">
        <v>417.70984193597053</v>
      </c>
      <c r="E15" s="206">
        <v>426.64136561636758</v>
      </c>
      <c r="F15" s="206">
        <v>434.01638069238447</v>
      </c>
      <c r="G15" s="206">
        <v>433.25493045627081</v>
      </c>
      <c r="H15" s="206">
        <v>415.24790959307308</v>
      </c>
      <c r="I15" s="206">
        <v>435.9867455996955</v>
      </c>
      <c r="J15" s="206">
        <v>393.53896950068093</v>
      </c>
      <c r="K15" s="206">
        <v>380.86795727915063</v>
      </c>
      <c r="L15" s="206">
        <v>444.05528947527074</v>
      </c>
      <c r="M15" s="206">
        <v>422.84923069558886</v>
      </c>
      <c r="N15" s="206">
        <v>421.80490910742077</v>
      </c>
      <c r="O15" s="206">
        <v>493.30887144073057</v>
      </c>
      <c r="P15" s="206">
        <v>462.10751642624268</v>
      </c>
      <c r="Q15" s="206">
        <v>476.91145883611188</v>
      </c>
    </row>
    <row r="16" spans="1:17" x14ac:dyDescent="0.25">
      <c r="A16" s="88" t="s">
        <v>33</v>
      </c>
      <c r="B16" s="87">
        <v>319.90075581013411</v>
      </c>
      <c r="C16" s="87">
        <v>304.86237122662681</v>
      </c>
      <c r="D16" s="87">
        <v>324.51705170243378</v>
      </c>
      <c r="E16" s="87">
        <v>336.29465676953907</v>
      </c>
      <c r="F16" s="87">
        <v>332.96540933544395</v>
      </c>
      <c r="G16" s="87">
        <v>353.76944622097619</v>
      </c>
      <c r="H16" s="87">
        <v>331.08989615814676</v>
      </c>
      <c r="I16" s="87">
        <v>352.59774387403689</v>
      </c>
      <c r="J16" s="87">
        <v>314.17132700821719</v>
      </c>
      <c r="K16" s="87">
        <v>258.9527650120678</v>
      </c>
      <c r="L16" s="87">
        <v>377.88798072331423</v>
      </c>
      <c r="M16" s="87">
        <v>371.87543598043112</v>
      </c>
      <c r="N16" s="87">
        <v>421.80490910742077</v>
      </c>
      <c r="O16" s="87">
        <v>489.40484174709576</v>
      </c>
      <c r="P16" s="87">
        <v>452.83632273850554</v>
      </c>
      <c r="Q16" s="87">
        <v>476.91145883611188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1.0668265223093476</v>
      </c>
      <c r="L19" s="87">
        <v>0</v>
      </c>
      <c r="M19" s="87">
        <v>0</v>
      </c>
      <c r="N19" s="87">
        <v>0</v>
      </c>
      <c r="O19" s="87">
        <v>6.2026149304615905E-2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87.220697786193156</v>
      </c>
      <c r="C20" s="87">
        <v>90.946311707854306</v>
      </c>
      <c r="D20" s="87">
        <v>93.192790233536769</v>
      </c>
      <c r="E20" s="87">
        <v>90.346708846828506</v>
      </c>
      <c r="F20" s="87">
        <v>101.05097135694054</v>
      </c>
      <c r="G20" s="87">
        <v>79.485484235294621</v>
      </c>
      <c r="H20" s="87">
        <v>84.158013434926318</v>
      </c>
      <c r="I20" s="87">
        <v>83.389001725658588</v>
      </c>
      <c r="J20" s="87">
        <v>79.36764249246373</v>
      </c>
      <c r="K20" s="87">
        <v>97.643334639214785</v>
      </c>
      <c r="L20" s="87">
        <v>66.167308751956512</v>
      </c>
      <c r="M20" s="87">
        <v>50.973794715157766</v>
      </c>
      <c r="N20" s="87">
        <v>0</v>
      </c>
      <c r="O20" s="87">
        <v>0</v>
      </c>
      <c r="P20" s="87">
        <v>4.0835970723489137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5.1875966153882276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23.205031105558721</v>
      </c>
      <c r="L22" s="87">
        <v>0</v>
      </c>
      <c r="M22" s="87">
        <v>0</v>
      </c>
      <c r="N22" s="87">
        <v>0</v>
      </c>
      <c r="O22" s="87">
        <v>3.8420035443301557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157.32278937857527</v>
      </c>
      <c r="C26" s="204">
        <v>114.79685285549429</v>
      </c>
      <c r="D26" s="204">
        <v>104.43876414965233</v>
      </c>
      <c r="E26" s="204">
        <v>199.76383131898538</v>
      </c>
      <c r="F26" s="204">
        <v>100.59815620161517</v>
      </c>
      <c r="G26" s="204">
        <v>99.036084542585712</v>
      </c>
      <c r="H26" s="204">
        <v>94.698330603867348</v>
      </c>
      <c r="I26" s="204">
        <v>99.688760171990424</v>
      </c>
      <c r="J26" s="204">
        <v>90.297399484397019</v>
      </c>
      <c r="K26" s="204">
        <v>93.60757203255892</v>
      </c>
      <c r="L26" s="204">
        <v>102.6484667064443</v>
      </c>
      <c r="M26" s="204">
        <v>96.993734723084728</v>
      </c>
      <c r="N26" s="204">
        <v>69.87485674837022</v>
      </c>
      <c r="O26" s="204">
        <v>80.761450858606267</v>
      </c>
      <c r="P26" s="204">
        <v>78.704921368571036</v>
      </c>
      <c r="Q26" s="204">
        <v>77.157073302722949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11.61039169161924</v>
      </c>
      <c r="O27" s="208">
        <v>5.8054702501540101</v>
      </c>
      <c r="P27" s="208">
        <v>8.7078737818580052</v>
      </c>
      <c r="Q27" s="208">
        <v>8.7079171156889412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157.32278937857527</v>
      </c>
      <c r="C29" s="208">
        <v>114.79685285549429</v>
      </c>
      <c r="D29" s="208">
        <v>104.43876414965233</v>
      </c>
      <c r="E29" s="208">
        <v>199.76383131898538</v>
      </c>
      <c r="F29" s="208">
        <v>100.59815620161517</v>
      </c>
      <c r="G29" s="208">
        <v>99.036084542585712</v>
      </c>
      <c r="H29" s="208">
        <v>94.698330603867348</v>
      </c>
      <c r="I29" s="208">
        <v>99.688760171990424</v>
      </c>
      <c r="J29" s="208">
        <v>90.297399484397019</v>
      </c>
      <c r="K29" s="208">
        <v>93.60757203255892</v>
      </c>
      <c r="L29" s="208">
        <v>102.6484667064443</v>
      </c>
      <c r="M29" s="208">
        <v>96.993734723084728</v>
      </c>
      <c r="N29" s="208">
        <v>0</v>
      </c>
      <c r="O29" s="208">
        <v>0</v>
      </c>
      <c r="P29" s="208">
        <v>13.664111220656828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58.264465056750979</v>
      </c>
      <c r="O30" s="208">
        <v>74.955980608452251</v>
      </c>
      <c r="P30" s="208">
        <v>56.332936366056195</v>
      </c>
      <c r="Q30" s="208">
        <v>68.449156187034006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373.15600910168075</v>
      </c>
      <c r="C33" s="96">
        <v>367.911719371674</v>
      </c>
      <c r="D33" s="96">
        <v>364.84438076689941</v>
      </c>
      <c r="E33" s="96">
        <v>372.8655729288123</v>
      </c>
      <c r="F33" s="96">
        <v>372.28702222076515</v>
      </c>
      <c r="G33" s="96">
        <v>332.79499939772165</v>
      </c>
      <c r="H33" s="96">
        <v>357.57000742342473</v>
      </c>
      <c r="I33" s="96">
        <v>349.72369184681207</v>
      </c>
      <c r="J33" s="96">
        <v>344.65259901992283</v>
      </c>
      <c r="K33" s="96">
        <v>273.01920198822182</v>
      </c>
      <c r="L33" s="96">
        <v>285.31949315164775</v>
      </c>
      <c r="M33" s="96">
        <v>343.42202876171291</v>
      </c>
      <c r="N33" s="96">
        <v>372.04265558746306</v>
      </c>
      <c r="O33" s="96">
        <v>393.75865672569745</v>
      </c>
      <c r="P33" s="96">
        <v>388.3407261227498</v>
      </c>
      <c r="Q33" s="96">
        <v>395.4393853478897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0.23668073355369068</v>
      </c>
      <c r="C38" s="158">
        <v>0.22755431936081744</v>
      </c>
      <c r="D38" s="158">
        <v>0.21712632328775469</v>
      </c>
      <c r="E38" s="158">
        <v>0.22974335678678401</v>
      </c>
      <c r="F38" s="158">
        <v>0.23376061037679147</v>
      </c>
      <c r="G38" s="158">
        <v>0.22460932511804166</v>
      </c>
      <c r="H38" s="158">
        <v>0.2231213390576875</v>
      </c>
      <c r="I38" s="158">
        <v>0.23701728616576295</v>
      </c>
      <c r="J38" s="158">
        <v>0.20989040679537097</v>
      </c>
      <c r="K38" s="158">
        <v>0.1876642092803405</v>
      </c>
      <c r="L38" s="158">
        <v>0.2034555739414971</v>
      </c>
      <c r="M38" s="158">
        <v>0.21456899122319617</v>
      </c>
      <c r="N38" s="158">
        <v>0.21614125273928536</v>
      </c>
      <c r="O38" s="158">
        <v>0.24682236040261069</v>
      </c>
      <c r="P38" s="158">
        <v>0.12570090126525676</v>
      </c>
      <c r="Q38" s="158">
        <v>0.12275684627613445</v>
      </c>
    </row>
    <row r="39" spans="1:17" x14ac:dyDescent="0.25">
      <c r="A39" s="92" t="s">
        <v>125</v>
      </c>
      <c r="B39" s="91">
        <v>0.11082491220428738</v>
      </c>
      <c r="C39" s="91">
        <v>0.10655150119833538</v>
      </c>
      <c r="D39" s="91">
        <v>0.10166862910346049</v>
      </c>
      <c r="E39" s="91">
        <v>0.1075765101921055</v>
      </c>
      <c r="F39" s="91">
        <v>0.10945757490628909</v>
      </c>
      <c r="G39" s="91">
        <v>0.10517251811214461</v>
      </c>
      <c r="H39" s="91">
        <v>0.10447577392843377</v>
      </c>
      <c r="I39" s="91">
        <v>0.11098250176861318</v>
      </c>
      <c r="J39" s="91">
        <v>9.8280436925984135E-2</v>
      </c>
      <c r="K39" s="91">
        <v>8.7873098942642849E-2</v>
      </c>
      <c r="L39" s="91">
        <v>9.5267349314786323E-2</v>
      </c>
      <c r="M39" s="91">
        <v>0.10047116745427385</v>
      </c>
      <c r="N39" s="91">
        <v>0.10120737332057532</v>
      </c>
      <c r="O39" s="91">
        <v>0.1155736929278575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0.12585582134940329</v>
      </c>
      <c r="C40" s="91">
        <v>0.12100281816248207</v>
      </c>
      <c r="D40" s="91">
        <v>0.1154576941842942</v>
      </c>
      <c r="E40" s="91">
        <v>0.12216684659467851</v>
      </c>
      <c r="F40" s="91">
        <v>0.12430303547050239</v>
      </c>
      <c r="G40" s="91">
        <v>0.11943680700589704</v>
      </c>
      <c r="H40" s="91">
        <v>0.11864556512925371</v>
      </c>
      <c r="I40" s="91">
        <v>0.12603478439714977</v>
      </c>
      <c r="J40" s="91">
        <v>0.11160996986938684</v>
      </c>
      <c r="K40" s="91">
        <v>9.9791110337697636E-2</v>
      </c>
      <c r="L40" s="91">
        <v>0.10818822462671078</v>
      </c>
      <c r="M40" s="91">
        <v>0.11409782376892233</v>
      </c>
      <c r="N40" s="91">
        <v>0.11493387941871003</v>
      </c>
      <c r="O40" s="91">
        <v>0.13124866747475319</v>
      </c>
      <c r="P40" s="91">
        <v>0.12570090126525676</v>
      </c>
      <c r="Q40" s="91">
        <v>0.12275684627613445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75.349421703447888</v>
      </c>
      <c r="C44" s="206">
        <v>73.367644274110404</v>
      </c>
      <c r="D44" s="206">
        <v>70.124179880032713</v>
      </c>
      <c r="E44" s="206">
        <v>71.368491971663971</v>
      </c>
      <c r="F44" s="206">
        <v>71.632705676606193</v>
      </c>
      <c r="G44" s="206">
        <v>37.4123792542362</v>
      </c>
      <c r="H44" s="206">
        <v>62.284326060598303</v>
      </c>
      <c r="I44" s="206">
        <v>51.061882077403709</v>
      </c>
      <c r="J44" s="206">
        <v>50.05368255970437</v>
      </c>
      <c r="K44" s="206">
        <v>42.419054503334358</v>
      </c>
      <c r="L44" s="206">
        <v>36.191558554709275</v>
      </c>
      <c r="M44" s="206">
        <v>55.610366818835374</v>
      </c>
      <c r="N44" s="206">
        <v>54.89027174923833</v>
      </c>
      <c r="O44" s="206">
        <v>63.835838151184639</v>
      </c>
      <c r="P44" s="206">
        <v>60.232934905414488</v>
      </c>
      <c r="Q44" s="206">
        <v>58.637681206818741</v>
      </c>
    </row>
    <row r="45" spans="1:17" x14ac:dyDescent="0.25">
      <c r="A45" s="152" t="s">
        <v>164</v>
      </c>
      <c r="B45" s="151">
        <v>75.349421703447888</v>
      </c>
      <c r="C45" s="151">
        <v>73.367644274110404</v>
      </c>
      <c r="D45" s="151">
        <v>70.124179880032713</v>
      </c>
      <c r="E45" s="151">
        <v>71.368491971663971</v>
      </c>
      <c r="F45" s="151">
        <v>71.632705676606193</v>
      </c>
      <c r="G45" s="151">
        <v>37.4123792542362</v>
      </c>
      <c r="H45" s="151">
        <v>62.284326060598303</v>
      </c>
      <c r="I45" s="151">
        <v>51.061882077403709</v>
      </c>
      <c r="J45" s="151">
        <v>50.05368255970437</v>
      </c>
      <c r="K45" s="151">
        <v>42.419054503334358</v>
      </c>
      <c r="L45" s="151">
        <v>36.191558554709275</v>
      </c>
      <c r="M45" s="151">
        <v>55.610366818835374</v>
      </c>
      <c r="N45" s="151">
        <v>54.89027174923833</v>
      </c>
      <c r="O45" s="151">
        <v>63.835838151184639</v>
      </c>
      <c r="P45" s="151">
        <v>60.232934905414488</v>
      </c>
      <c r="Q45" s="151">
        <v>58.637681206818741</v>
      </c>
    </row>
    <row r="46" spans="1:17" x14ac:dyDescent="0.25">
      <c r="A46" s="154" t="s">
        <v>30</v>
      </c>
      <c r="B46" s="205">
        <v>11.884086375954451</v>
      </c>
      <c r="C46" s="205">
        <v>10.424862890081753</v>
      </c>
      <c r="D46" s="205">
        <v>8.6313866803348027</v>
      </c>
      <c r="E46" s="205">
        <v>10.341472627406576</v>
      </c>
      <c r="F46" s="205">
        <v>9.9153051223743862</v>
      </c>
      <c r="G46" s="205">
        <v>9.0326517123593391</v>
      </c>
      <c r="H46" s="205">
        <v>9.8154175067075471</v>
      </c>
      <c r="I46" s="205">
        <v>8.9998027070592475</v>
      </c>
      <c r="J46" s="205">
        <v>8.9754556066358777</v>
      </c>
      <c r="K46" s="205">
        <v>11.322948148211417</v>
      </c>
      <c r="L46" s="205">
        <v>6.4669109222065737</v>
      </c>
      <c r="M46" s="205">
        <v>5.0406993087647116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12.903749411173941</v>
      </c>
      <c r="C47" s="205">
        <v>12.180485922020555</v>
      </c>
      <c r="D47" s="205">
        <v>9.4622288571261866</v>
      </c>
      <c r="E47" s="205">
        <v>12.751142191236015</v>
      </c>
      <c r="F47" s="205">
        <v>0.40434782775465677</v>
      </c>
      <c r="G47" s="205">
        <v>0.97966756212246109</v>
      </c>
      <c r="H47" s="205">
        <v>0.92314605586111609</v>
      </c>
      <c r="I47" s="205">
        <v>0.94605940040829939</v>
      </c>
      <c r="J47" s="205">
        <v>1.0986337590861996</v>
      </c>
      <c r="K47" s="205">
        <v>1.3293762837528031</v>
      </c>
      <c r="L47" s="205">
        <v>1.1279821278989306</v>
      </c>
      <c r="M47" s="205">
        <v>0.30767531173576573</v>
      </c>
      <c r="N47" s="205">
        <v>1.8132721671671916</v>
      </c>
      <c r="O47" s="205">
        <v>1.1120807373232935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34.247277695377477</v>
      </c>
      <c r="C48" s="205">
        <v>36.88596793937019</v>
      </c>
      <c r="D48" s="205">
        <v>38.064089553136533</v>
      </c>
      <c r="E48" s="205">
        <v>27.085346855926428</v>
      </c>
      <c r="F48" s="205">
        <v>42.12663678378965</v>
      </c>
      <c r="G48" s="205">
        <v>2.9213262469700259</v>
      </c>
      <c r="H48" s="205">
        <v>32.518049594693927</v>
      </c>
      <c r="I48" s="205">
        <v>19.255260376061766</v>
      </c>
      <c r="J48" s="205">
        <v>13.641969578351787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16.314308220942017</v>
      </c>
      <c r="C49" s="205">
        <v>13.876327522637915</v>
      </c>
      <c r="D49" s="205">
        <v>13.966474789435189</v>
      </c>
      <c r="E49" s="205">
        <v>21.190530297094956</v>
      </c>
      <c r="F49" s="205">
        <v>19.1864159426875</v>
      </c>
      <c r="G49" s="205">
        <v>24.47873373278437</v>
      </c>
      <c r="H49" s="205">
        <v>19.027712903335708</v>
      </c>
      <c r="I49" s="205">
        <v>21.860759593874398</v>
      </c>
      <c r="J49" s="205">
        <v>26.337623615630502</v>
      </c>
      <c r="K49" s="205">
        <v>29.766730071370141</v>
      </c>
      <c r="L49" s="205">
        <v>28.596665504603767</v>
      </c>
      <c r="M49" s="205">
        <v>50.261992198334895</v>
      </c>
      <c r="N49" s="205">
        <v>53.076999582071139</v>
      </c>
      <c r="O49" s="205">
        <v>62.723757413861343</v>
      </c>
      <c r="P49" s="205">
        <v>60.232934905414488</v>
      </c>
      <c r="Q49" s="205">
        <v>58.637681206818741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52.711246664679159</v>
      </c>
      <c r="C51" s="206">
        <v>50.271160778202791</v>
      </c>
      <c r="D51" s="206">
        <v>47.650164563578898</v>
      </c>
      <c r="E51" s="206">
        <v>50.416137600361537</v>
      </c>
      <c r="F51" s="206">
        <v>49.448315933782155</v>
      </c>
      <c r="G51" s="206">
        <v>46.073250818367455</v>
      </c>
      <c r="H51" s="206">
        <v>47.407340023768711</v>
      </c>
      <c r="I51" s="206">
        <v>49.263892483242586</v>
      </c>
      <c r="J51" s="206">
        <v>44.065756053423044</v>
      </c>
      <c r="K51" s="206">
        <v>38.02318327560711</v>
      </c>
      <c r="L51" s="206">
        <v>41.703429022997014</v>
      </c>
      <c r="M51" s="206">
        <v>45.563102951654351</v>
      </c>
      <c r="N51" s="206">
        <v>46.379712585485407</v>
      </c>
      <c r="O51" s="206">
        <v>53.046226214110177</v>
      </c>
      <c r="P51" s="206">
        <v>51.115700316070019</v>
      </c>
      <c r="Q51" s="206">
        <v>49.966037294794774</v>
      </c>
    </row>
    <row r="52" spans="1:17" x14ac:dyDescent="0.25">
      <c r="A52" s="152" t="s">
        <v>162</v>
      </c>
      <c r="B52" s="151">
        <v>22.074956992719557</v>
      </c>
      <c r="C52" s="151">
        <v>21.348976024513995</v>
      </c>
      <c r="D52" s="151">
        <v>20.070339890891816</v>
      </c>
      <c r="E52" s="151">
        <v>21.106988230923232</v>
      </c>
      <c r="F52" s="151">
        <v>19.720834024985592</v>
      </c>
      <c r="G52" s="151">
        <v>17.109918618038531</v>
      </c>
      <c r="H52" s="151">
        <v>18.568556953571978</v>
      </c>
      <c r="I52" s="151">
        <v>18.709207977280883</v>
      </c>
      <c r="J52" s="151">
        <v>17.10228610903922</v>
      </c>
      <c r="K52" s="151">
        <v>15.516287494716249</v>
      </c>
      <c r="L52" s="151">
        <v>15.760150135587486</v>
      </c>
      <c r="M52" s="151">
        <v>17.990389153092291</v>
      </c>
      <c r="N52" s="151">
        <v>17.980847824109834</v>
      </c>
      <c r="O52" s="151">
        <v>20.577215376494824</v>
      </c>
      <c r="P52" s="151">
        <v>19.568755726261504</v>
      </c>
      <c r="Q52" s="151">
        <v>19.094258607115293</v>
      </c>
    </row>
    <row r="53" spans="1:17" x14ac:dyDescent="0.25">
      <c r="A53" s="154" t="s">
        <v>30</v>
      </c>
      <c r="B53" s="153">
        <v>3.8071278299617326</v>
      </c>
      <c r="C53" s="153">
        <v>3.3396581257327007</v>
      </c>
      <c r="D53" s="153">
        <v>2.7651088524863234</v>
      </c>
      <c r="E53" s="153">
        <v>3.3129436287377243</v>
      </c>
      <c r="F53" s="153">
        <v>3.1764186896463853</v>
      </c>
      <c r="G53" s="153">
        <v>2.8936561570315069</v>
      </c>
      <c r="H53" s="153">
        <v>3.1444191812749849</v>
      </c>
      <c r="I53" s="153">
        <v>2.8831328102374596</v>
      </c>
      <c r="J53" s="153">
        <v>2.8753330921381144</v>
      </c>
      <c r="K53" s="153">
        <v>3.6273643297890636</v>
      </c>
      <c r="L53" s="153">
        <v>2.0717079771173297</v>
      </c>
      <c r="M53" s="153">
        <v>1.614813795000356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8.0677330700881296</v>
      </c>
      <c r="C54" s="153">
        <v>8.4186135652081013</v>
      </c>
      <c r="D54" s="153">
        <v>6.9891215058699698</v>
      </c>
      <c r="E54" s="153">
        <v>6.6848324270900239</v>
      </c>
      <c r="F54" s="153">
        <v>0.3414720569704619</v>
      </c>
      <c r="G54" s="153">
        <v>0.54705757153942236</v>
      </c>
      <c r="H54" s="153">
        <v>0.71369017136932711</v>
      </c>
      <c r="I54" s="153">
        <v>0.65648818395512443</v>
      </c>
      <c r="J54" s="153">
        <v>0.56969180088332683</v>
      </c>
      <c r="K54" s="153">
        <v>0.50825824668591824</v>
      </c>
      <c r="L54" s="153">
        <v>0.51944495034650029</v>
      </c>
      <c r="M54" s="153">
        <v>9.963206208840733E-2</v>
      </c>
      <c r="N54" s="153">
        <v>0.59398814876480432</v>
      </c>
      <c r="O54" s="153">
        <v>0.35847457338551303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10.200096092669693</v>
      </c>
      <c r="C55" s="153">
        <v>9.5907043335731927</v>
      </c>
      <c r="D55" s="153">
        <v>10.316109532535522</v>
      </c>
      <c r="E55" s="153">
        <v>11.109212175095484</v>
      </c>
      <c r="F55" s="153">
        <v>16.202943278368746</v>
      </c>
      <c r="G55" s="153">
        <v>13.669204889467601</v>
      </c>
      <c r="H55" s="153">
        <v>14.710447600927665</v>
      </c>
      <c r="I55" s="153">
        <v>15.169586983088299</v>
      </c>
      <c r="J55" s="153">
        <v>13.65726121601778</v>
      </c>
      <c r="K55" s="153">
        <v>11.380664918241267</v>
      </c>
      <c r="L55" s="153">
        <v>13.168997208123656</v>
      </c>
      <c r="M55" s="153">
        <v>16.275943296003529</v>
      </c>
      <c r="N55" s="153">
        <v>17.386859675345029</v>
      </c>
      <c r="O55" s="153">
        <v>20.218740803109309</v>
      </c>
      <c r="P55" s="153">
        <v>19.568755726261504</v>
      </c>
      <c r="Q55" s="153">
        <v>19.094258607115293</v>
      </c>
    </row>
    <row r="56" spans="1:17" x14ac:dyDescent="0.25">
      <c r="A56" s="152" t="s">
        <v>161</v>
      </c>
      <c r="B56" s="151">
        <v>30.636289671959602</v>
      </c>
      <c r="C56" s="151">
        <v>28.922184753688796</v>
      </c>
      <c r="D56" s="151">
        <v>27.579824672687081</v>
      </c>
      <c r="E56" s="151">
        <v>29.309149369438302</v>
      </c>
      <c r="F56" s="151">
        <v>29.727481908796562</v>
      </c>
      <c r="G56" s="151">
        <v>28.963332200328921</v>
      </c>
      <c r="H56" s="151">
        <v>28.838783070196733</v>
      </c>
      <c r="I56" s="151">
        <v>30.554684505961703</v>
      </c>
      <c r="J56" s="151">
        <v>26.963469944383824</v>
      </c>
      <c r="K56" s="151">
        <v>22.506895780890861</v>
      </c>
      <c r="L56" s="151">
        <v>25.943278887409527</v>
      </c>
      <c r="M56" s="151">
        <v>27.572713798562059</v>
      </c>
      <c r="N56" s="151">
        <v>28.398864761375577</v>
      </c>
      <c r="O56" s="151">
        <v>32.469010837615357</v>
      </c>
      <c r="P56" s="151">
        <v>31.546944589808515</v>
      </c>
      <c r="Q56" s="151">
        <v>30.871778687679477</v>
      </c>
    </row>
    <row r="57" spans="1:17" x14ac:dyDescent="0.25">
      <c r="A57" s="150" t="s">
        <v>33</v>
      </c>
      <c r="B57" s="87">
        <v>24.072846406653959</v>
      </c>
      <c r="C57" s="87">
        <v>22.276635670783655</v>
      </c>
      <c r="D57" s="87">
        <v>21.426651926057296</v>
      </c>
      <c r="E57" s="87">
        <v>23.102566046690605</v>
      </c>
      <c r="F57" s="87">
        <v>22.806105074845007</v>
      </c>
      <c r="G57" s="87">
        <v>23.649683530280591</v>
      </c>
      <c r="H57" s="87">
        <v>22.994046379175401</v>
      </c>
      <c r="I57" s="87">
        <v>24.710642996190693</v>
      </c>
      <c r="J57" s="87">
        <v>21.52556618197525</v>
      </c>
      <c r="K57" s="87">
        <v>15.302476312094784</v>
      </c>
      <c r="L57" s="87">
        <v>22.07755093670816</v>
      </c>
      <c r="M57" s="87">
        <v>24.248867493826754</v>
      </c>
      <c r="N57" s="87">
        <v>28.398864761375577</v>
      </c>
      <c r="O57" s="87">
        <v>32.212052186004669</v>
      </c>
      <c r="P57" s="87">
        <v>30.914022979248411</v>
      </c>
      <c r="Q57" s="87">
        <v>30.871778687679477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6.3042723587031266E-2</v>
      </c>
      <c r="L60" s="87">
        <v>0</v>
      </c>
      <c r="M60" s="87">
        <v>0</v>
      </c>
      <c r="N60" s="87">
        <v>0</v>
      </c>
      <c r="O60" s="87">
        <v>4.0824883365777644E-3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6.5634432653056454</v>
      </c>
      <c r="C61" s="87">
        <v>6.6455490829051405</v>
      </c>
      <c r="D61" s="87">
        <v>6.1531727466297852</v>
      </c>
      <c r="E61" s="87">
        <v>6.2065833227476954</v>
      </c>
      <c r="F61" s="87">
        <v>6.9213768339515571</v>
      </c>
      <c r="G61" s="87">
        <v>5.3136486700483303</v>
      </c>
      <c r="H61" s="87">
        <v>5.8447366910213301</v>
      </c>
      <c r="I61" s="87">
        <v>5.844041509771011</v>
      </c>
      <c r="J61" s="87">
        <v>5.4379037624085758</v>
      </c>
      <c r="K61" s="87">
        <v>5.7701056610880208</v>
      </c>
      <c r="L61" s="87">
        <v>3.865727950701368</v>
      </c>
      <c r="M61" s="87">
        <v>3.323846304735306</v>
      </c>
      <c r="N61" s="87">
        <v>0</v>
      </c>
      <c r="O61" s="87">
        <v>0</v>
      </c>
      <c r="P61" s="87">
        <v>0.27877713733110698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0.35414447322899445</v>
      </c>
      <c r="Q62" s="87">
        <v>0</v>
      </c>
    </row>
    <row r="63" spans="1:17" x14ac:dyDescent="0.25">
      <c r="A63" s="150" t="s">
        <v>26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1.3712710841210238</v>
      </c>
      <c r="L63" s="87">
        <v>0</v>
      </c>
      <c r="M63" s="87">
        <v>0</v>
      </c>
      <c r="N63" s="87">
        <v>0</v>
      </c>
      <c r="O63" s="87">
        <v>0.25287616327410867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52" t="s">
        <v>160</v>
      </c>
      <c r="B67" s="151">
        <v>0</v>
      </c>
      <c r="C67" s="151">
        <v>0</v>
      </c>
      <c r="D67" s="151">
        <v>0</v>
      </c>
      <c r="E67" s="151">
        <v>0</v>
      </c>
      <c r="F67" s="151">
        <v>0</v>
      </c>
      <c r="G67" s="151">
        <v>0</v>
      </c>
      <c r="H67" s="151">
        <v>0</v>
      </c>
      <c r="I67" s="151">
        <v>0</v>
      </c>
      <c r="J67" s="151">
        <v>0</v>
      </c>
      <c r="K67" s="151">
        <v>0</v>
      </c>
      <c r="L67" s="151">
        <v>0</v>
      </c>
      <c r="M67" s="151">
        <v>0</v>
      </c>
      <c r="N67" s="151">
        <v>0</v>
      </c>
      <c r="O67" s="151">
        <v>0</v>
      </c>
      <c r="P67" s="151">
        <v>0</v>
      </c>
      <c r="Q67" s="151">
        <v>0</v>
      </c>
    </row>
    <row r="68" spans="1:17" x14ac:dyDescent="0.25">
      <c r="A68" s="177" t="s">
        <v>98</v>
      </c>
      <c r="B68" s="176">
        <v>244.85865999999999</v>
      </c>
      <c r="C68" s="176">
        <v>244.04535999999999</v>
      </c>
      <c r="D68" s="176">
        <v>246.85291000000004</v>
      </c>
      <c r="E68" s="176">
        <v>250.85120000000001</v>
      </c>
      <c r="F68" s="176">
        <v>250.97224</v>
      </c>
      <c r="G68" s="176">
        <v>249.08475999999999</v>
      </c>
      <c r="H68" s="176">
        <v>247.65522000000004</v>
      </c>
      <c r="I68" s="176">
        <v>249.1609</v>
      </c>
      <c r="J68" s="176">
        <v>250.32327000000001</v>
      </c>
      <c r="K68" s="176">
        <v>192.38929999999999</v>
      </c>
      <c r="L68" s="176">
        <v>207.22104999999999</v>
      </c>
      <c r="M68" s="176">
        <v>242.03398999999999</v>
      </c>
      <c r="N68" s="176">
        <v>270.55653000000001</v>
      </c>
      <c r="O68" s="176">
        <v>276.62977000000001</v>
      </c>
      <c r="P68" s="176">
        <v>276.86639000000002</v>
      </c>
      <c r="Q68" s="176">
        <v>286.71291000000002</v>
      </c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1.4416000068973402</v>
      </c>
      <c r="C70" s="96">
        <v>1.4082280743426792</v>
      </c>
      <c r="D70" s="96">
        <v>0.89425721166691952</v>
      </c>
      <c r="E70" s="96">
        <v>1.3438887347069892</v>
      </c>
      <c r="F70" s="96">
        <v>1.1782147199502</v>
      </c>
      <c r="G70" s="96">
        <v>0.84928803889165227</v>
      </c>
      <c r="H70" s="96">
        <v>1.0635932056506114</v>
      </c>
      <c r="I70" s="96">
        <v>0</v>
      </c>
      <c r="J70" s="9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7.4141137233546235E-4</v>
      </c>
      <c r="C75" s="158">
        <v>7.2111392111788488E-4</v>
      </c>
      <c r="D75" s="158">
        <v>4.5959734609006862E-4</v>
      </c>
      <c r="E75" s="158">
        <v>7.0397771204997752E-4</v>
      </c>
      <c r="F75" s="158">
        <v>7.1841523051081012E-4</v>
      </c>
      <c r="G75" s="158">
        <v>6.8888441419024554E-4</v>
      </c>
      <c r="H75" s="158">
        <v>6.7803392921717085E-4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0</v>
      </c>
      <c r="P75" s="158">
        <v>0</v>
      </c>
      <c r="Q75" s="158">
        <v>0</v>
      </c>
    </row>
    <row r="76" spans="1:17" x14ac:dyDescent="0.25">
      <c r="A76" s="92" t="s">
        <v>125</v>
      </c>
      <c r="B76" s="91">
        <v>3.4716323974760035E-4</v>
      </c>
      <c r="C76" s="91">
        <v>3.3765903036230824E-4</v>
      </c>
      <c r="D76" s="91">
        <v>2.1520482366681887E-4</v>
      </c>
      <c r="E76" s="91">
        <v>3.2963506137695625E-4</v>
      </c>
      <c r="F76" s="91">
        <v>3.3639537807804757E-4</v>
      </c>
      <c r="G76" s="91">
        <v>3.2256767830329982E-4</v>
      </c>
      <c r="H76" s="91">
        <v>3.1748697728273213E-4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3.9424813258786201E-4</v>
      </c>
      <c r="C77" s="91">
        <v>3.834548907555767E-4</v>
      </c>
      <c r="D77" s="91">
        <v>2.4439252242324975E-4</v>
      </c>
      <c r="E77" s="91">
        <v>3.7434265067302122E-4</v>
      </c>
      <c r="F77" s="91">
        <v>3.8201985243276255E-4</v>
      </c>
      <c r="G77" s="91">
        <v>3.6631673588694567E-4</v>
      </c>
      <c r="H77" s="91">
        <v>3.6054695193443866E-4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0.3852364805262557</v>
      </c>
      <c r="C80" s="204">
        <v>0.37638058401159652</v>
      </c>
      <c r="D80" s="204">
        <v>0.23717588555041658</v>
      </c>
      <c r="E80" s="204">
        <v>0.36159665419574283</v>
      </c>
      <c r="F80" s="204">
        <v>0.19505357718585292</v>
      </c>
      <c r="G80" s="204">
        <v>0.18579859087854583</v>
      </c>
      <c r="H80" s="204">
        <v>0.18554410579628047</v>
      </c>
      <c r="I80" s="204">
        <v>0</v>
      </c>
      <c r="J80" s="204">
        <v>0</v>
      </c>
      <c r="K80" s="204">
        <v>0</v>
      </c>
      <c r="L80" s="204">
        <v>0</v>
      </c>
      <c r="M80" s="204">
        <v>0</v>
      </c>
      <c r="N80" s="204">
        <v>0</v>
      </c>
      <c r="O80" s="204">
        <v>0</v>
      </c>
      <c r="P80" s="204">
        <v>0</v>
      </c>
      <c r="Q80" s="204">
        <v>0</v>
      </c>
    </row>
    <row r="81" spans="1:17" x14ac:dyDescent="0.25">
      <c r="A81" s="152" t="s">
        <v>166</v>
      </c>
      <c r="B81" s="151">
        <v>0.3852364805262557</v>
      </c>
      <c r="C81" s="151">
        <v>0.37638058401159652</v>
      </c>
      <c r="D81" s="151">
        <v>0.23717588555041658</v>
      </c>
      <c r="E81" s="151">
        <v>0.36159665419574283</v>
      </c>
      <c r="F81" s="151">
        <v>0.19505357718585292</v>
      </c>
      <c r="G81" s="151">
        <v>0.18579859087854583</v>
      </c>
      <c r="H81" s="151">
        <v>0.18554410579628047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>
        <v>0</v>
      </c>
    </row>
    <row r="82" spans="1:17" x14ac:dyDescent="0.25">
      <c r="A82" s="154" t="s">
        <v>30</v>
      </c>
      <c r="B82" s="153">
        <v>5.0806243838620917E-2</v>
      </c>
      <c r="C82" s="153">
        <v>4.5086248438707524E-2</v>
      </c>
      <c r="D82" s="153">
        <v>2.493449397348807E-2</v>
      </c>
      <c r="E82" s="153">
        <v>4.3246731104882988E-2</v>
      </c>
      <c r="F82" s="153">
        <v>4.1587731691629992E-2</v>
      </c>
      <c r="G82" s="153">
        <v>3.7808442984367377E-2</v>
      </c>
      <c r="H82" s="153">
        <v>4.0707464084324775E-2</v>
      </c>
      <c r="I82" s="153">
        <v>0</v>
      </c>
      <c r="J82" s="153">
        <v>0</v>
      </c>
      <c r="K82" s="153">
        <v>0</v>
      </c>
      <c r="L82" s="153">
        <v>0</v>
      </c>
      <c r="M82" s="153">
        <v>0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0.10766415836053574</v>
      </c>
      <c r="C83" s="153">
        <v>0.11365346045028825</v>
      </c>
      <c r="D83" s="153">
        <v>6.3024718868261276E-2</v>
      </c>
      <c r="E83" s="153">
        <v>8.7262924713788229E-2</v>
      </c>
      <c r="F83" s="153">
        <v>1.3546239322740634E-3</v>
      </c>
      <c r="G83" s="153">
        <v>2.4538120468858729E-3</v>
      </c>
      <c r="H83" s="153">
        <v>2.86601351491539E-3</v>
      </c>
      <c r="I83" s="153">
        <v>0</v>
      </c>
      <c r="J83" s="153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9.0645466567459101E-2</v>
      </c>
      <c r="C84" s="153">
        <v>8.8163886159605478E-2</v>
      </c>
      <c r="D84" s="153">
        <v>5.6190689034441174E-2</v>
      </c>
      <c r="E84" s="153">
        <v>8.6068801400836517E-2</v>
      </c>
      <c r="F84" s="153">
        <v>8.7833942381660798E-2</v>
      </c>
      <c r="G84" s="153">
        <v>8.422348437767388E-2</v>
      </c>
      <c r="H84" s="153">
        <v>8.2896896589076327E-2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0.13612061175963999</v>
      </c>
      <c r="C85" s="153">
        <v>0.12947698896299525</v>
      </c>
      <c r="D85" s="153">
        <v>9.3025983674226057E-2</v>
      </c>
      <c r="E85" s="153">
        <v>0.14501819697623508</v>
      </c>
      <c r="F85" s="153">
        <v>6.4277279180288083E-2</v>
      </c>
      <c r="G85" s="153">
        <v>6.1312851469618714E-2</v>
      </c>
      <c r="H85" s="153">
        <v>5.9073731607963975E-2</v>
      </c>
      <c r="I85" s="153">
        <v>0</v>
      </c>
      <c r="J85" s="153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0.66678618813128543</v>
      </c>
      <c r="C87" s="206">
        <v>0.65680084971734409</v>
      </c>
      <c r="D87" s="206">
        <v>0.41931767019116323</v>
      </c>
      <c r="E87" s="206">
        <v>0.61777851801667771</v>
      </c>
      <c r="F87" s="206">
        <v>0.62190763530544146</v>
      </c>
      <c r="G87" s="206">
        <v>0.32414866657055763</v>
      </c>
      <c r="H87" s="206">
        <v>0.53468675209187932</v>
      </c>
      <c r="I87" s="206">
        <v>0</v>
      </c>
      <c r="J87" s="206">
        <v>0</v>
      </c>
      <c r="K87" s="206">
        <v>0</v>
      </c>
      <c r="L87" s="206">
        <v>0</v>
      </c>
      <c r="M87" s="206">
        <v>0</v>
      </c>
      <c r="N87" s="206">
        <v>0</v>
      </c>
      <c r="O87" s="206">
        <v>0</v>
      </c>
      <c r="P87" s="206">
        <v>0</v>
      </c>
      <c r="Q87" s="206">
        <v>0</v>
      </c>
    </row>
    <row r="88" spans="1:17" x14ac:dyDescent="0.25">
      <c r="A88" s="152" t="s">
        <v>164</v>
      </c>
      <c r="B88" s="151">
        <v>0.66678618813128543</v>
      </c>
      <c r="C88" s="151">
        <v>0.65680084971734409</v>
      </c>
      <c r="D88" s="151">
        <v>0.41931767019116323</v>
      </c>
      <c r="E88" s="151">
        <v>0.61777851801667771</v>
      </c>
      <c r="F88" s="151">
        <v>0.62190763530544146</v>
      </c>
      <c r="G88" s="151">
        <v>0.32414866657055763</v>
      </c>
      <c r="H88" s="151">
        <v>0.53468675209187932</v>
      </c>
      <c r="I88" s="151">
        <v>0</v>
      </c>
      <c r="J88" s="151">
        <v>0</v>
      </c>
      <c r="K88" s="151">
        <v>0</v>
      </c>
      <c r="L88" s="151">
        <v>0</v>
      </c>
      <c r="M88" s="151">
        <v>0</v>
      </c>
      <c r="N88" s="151">
        <v>0</v>
      </c>
      <c r="O88" s="151">
        <v>0</v>
      </c>
      <c r="P88" s="151">
        <v>0</v>
      </c>
      <c r="Q88" s="151">
        <v>0</v>
      </c>
    </row>
    <row r="89" spans="1:17" x14ac:dyDescent="0.25">
      <c r="A89" s="154" t="s">
        <v>30</v>
      </c>
      <c r="B89" s="205">
        <v>0.10516530153652144</v>
      </c>
      <c r="C89" s="205">
        <v>9.3325318975910704E-2</v>
      </c>
      <c r="D89" s="205">
        <v>5.1612624340261155E-2</v>
      </c>
      <c r="E89" s="205">
        <v>8.9517649278701955E-2</v>
      </c>
      <c r="F89" s="205">
        <v>8.608363880357528E-2</v>
      </c>
      <c r="G89" s="205">
        <v>7.8260780696699908E-2</v>
      </c>
      <c r="H89" s="205">
        <v>8.4261547632082004E-2</v>
      </c>
      <c r="I89" s="205">
        <v>0</v>
      </c>
      <c r="J89" s="205">
        <v>0</v>
      </c>
      <c r="K89" s="205">
        <v>0</v>
      </c>
      <c r="L89" s="205">
        <v>0</v>
      </c>
      <c r="M89" s="205">
        <v>0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0.11418855895591143</v>
      </c>
      <c r="C90" s="205">
        <v>0.1090419841430877</v>
      </c>
      <c r="D90" s="205">
        <v>5.6580765236379046E-2</v>
      </c>
      <c r="E90" s="205">
        <v>0.11037618293867467</v>
      </c>
      <c r="F90" s="205">
        <v>3.5105054182242709E-3</v>
      </c>
      <c r="G90" s="205">
        <v>8.4880443391866806E-3</v>
      </c>
      <c r="H90" s="205">
        <v>7.9248504003170284E-3</v>
      </c>
      <c r="I90" s="205">
        <v>0</v>
      </c>
      <c r="J90" s="205">
        <v>0</v>
      </c>
      <c r="K90" s="205">
        <v>0</v>
      </c>
      <c r="L90" s="205">
        <v>0</v>
      </c>
      <c r="M90" s="205">
        <v>0</v>
      </c>
      <c r="N90" s="205">
        <v>0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0.30306286673636695</v>
      </c>
      <c r="C91" s="205">
        <v>0.3302100718228192</v>
      </c>
      <c r="D91" s="205">
        <v>0.22760972572762672</v>
      </c>
      <c r="E91" s="205">
        <v>0.23445563971374719</v>
      </c>
      <c r="F91" s="205">
        <v>0.36573904082104047</v>
      </c>
      <c r="G91" s="205">
        <v>2.5310980655304974E-2</v>
      </c>
      <c r="H91" s="205">
        <v>0.2791548278973629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0.14436946090248562</v>
      </c>
      <c r="C92" s="205">
        <v>0.12422347477552644</v>
      </c>
      <c r="D92" s="205">
        <v>8.3514554886896283E-2</v>
      </c>
      <c r="E92" s="205">
        <v>0.18342904608555385</v>
      </c>
      <c r="F92" s="205">
        <v>0.1665744502626014</v>
      </c>
      <c r="G92" s="205">
        <v>0.2120888608793661</v>
      </c>
      <c r="H92" s="205">
        <v>0.16334552616211742</v>
      </c>
      <c r="I92" s="205">
        <v>0</v>
      </c>
      <c r="J92" s="205">
        <v>0</v>
      </c>
      <c r="K92" s="205">
        <v>0</v>
      </c>
      <c r="L92" s="205">
        <v>0</v>
      </c>
      <c r="M92" s="205">
        <v>0</v>
      </c>
      <c r="N92" s="205">
        <v>0</v>
      </c>
      <c r="O92" s="205">
        <v>0</v>
      </c>
      <c r="P92" s="205">
        <v>0</v>
      </c>
      <c r="Q92" s="205">
        <v>0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0.38883592686746343</v>
      </c>
      <c r="C94" s="206">
        <v>0.37432552669262065</v>
      </c>
      <c r="D94" s="206">
        <v>0.23730405857924963</v>
      </c>
      <c r="E94" s="206">
        <v>0.36380958478251901</v>
      </c>
      <c r="F94" s="206">
        <v>0.36053509222839486</v>
      </c>
      <c r="G94" s="206">
        <v>0.33865189702835857</v>
      </c>
      <c r="H94" s="206">
        <v>0.34268431383323444</v>
      </c>
      <c r="I94" s="206">
        <v>0</v>
      </c>
      <c r="J94" s="206">
        <v>0</v>
      </c>
      <c r="K94" s="206">
        <v>0</v>
      </c>
      <c r="L94" s="206">
        <v>0</v>
      </c>
      <c r="M94" s="206">
        <v>0</v>
      </c>
      <c r="N94" s="206">
        <v>0</v>
      </c>
      <c r="O94" s="206">
        <v>0</v>
      </c>
      <c r="P94" s="206">
        <v>0</v>
      </c>
      <c r="Q94" s="206">
        <v>0</v>
      </c>
    </row>
    <row r="95" spans="1:17" x14ac:dyDescent="0.25">
      <c r="A95" s="152" t="s">
        <v>162</v>
      </c>
      <c r="B95" s="151">
        <v>0.12752088405311079</v>
      </c>
      <c r="C95" s="151">
        <v>0.12476160632005848</v>
      </c>
      <c r="D95" s="151">
        <v>7.8343843385091275E-2</v>
      </c>
      <c r="E95" s="151">
        <v>0.11926893117851858</v>
      </c>
      <c r="F95" s="151">
        <v>0.1117672559075405</v>
      </c>
      <c r="G95" s="151">
        <v>9.6772426780461704E-2</v>
      </c>
      <c r="H95" s="151">
        <v>0.10405754732956418</v>
      </c>
      <c r="I95" s="151">
        <v>0</v>
      </c>
      <c r="J95" s="151">
        <v>0</v>
      </c>
      <c r="K95" s="151">
        <v>0</v>
      </c>
      <c r="L95" s="151">
        <v>0</v>
      </c>
      <c r="M95" s="151">
        <v>0</v>
      </c>
      <c r="N95" s="151">
        <v>0</v>
      </c>
      <c r="O95" s="151">
        <v>0</v>
      </c>
      <c r="P95" s="151">
        <v>0</v>
      </c>
      <c r="Q95" s="151">
        <v>0</v>
      </c>
    </row>
    <row r="96" spans="1:17" x14ac:dyDescent="0.25">
      <c r="A96" s="154" t="s">
        <v>30</v>
      </c>
      <c r="B96" s="153">
        <v>2.1992718116734644E-2</v>
      </c>
      <c r="C96" s="153">
        <v>1.9516679012980098E-2</v>
      </c>
      <c r="D96" s="153">
        <v>1.0793502056247047E-2</v>
      </c>
      <c r="E96" s="153">
        <v>1.8720399202920672E-2</v>
      </c>
      <c r="F96" s="153">
        <v>1.8002260964490892E-2</v>
      </c>
      <c r="G96" s="153">
        <v>1.6366303945416757E-2</v>
      </c>
      <c r="H96" s="153">
        <v>1.7621215724928401E-2</v>
      </c>
      <c r="I96" s="153">
        <v>0</v>
      </c>
      <c r="J96" s="153">
        <v>0</v>
      </c>
      <c r="K96" s="153">
        <v>0</v>
      </c>
      <c r="L96" s="153">
        <v>0</v>
      </c>
      <c r="M96" s="153">
        <v>0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4.660504904908587E-2</v>
      </c>
      <c r="C97" s="153">
        <v>4.9197664102351595E-2</v>
      </c>
      <c r="D97" s="153">
        <v>2.7281782153761019E-2</v>
      </c>
      <c r="E97" s="153">
        <v>3.7773878961965733E-2</v>
      </c>
      <c r="F97" s="153">
        <v>1.9352829970749545E-3</v>
      </c>
      <c r="G97" s="153">
        <v>3.0941169252951687E-3</v>
      </c>
      <c r="H97" s="153">
        <v>3.9994948972931592E-3</v>
      </c>
      <c r="I97" s="153">
        <v>0</v>
      </c>
      <c r="J97" s="153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5.8923116887290294E-2</v>
      </c>
      <c r="C98" s="153">
        <v>5.6047263204726784E-2</v>
      </c>
      <c r="D98" s="153">
        <v>4.0268559175083207E-2</v>
      </c>
      <c r="E98" s="153">
        <v>6.2774653013632178E-2</v>
      </c>
      <c r="F98" s="153">
        <v>9.1829711945974654E-2</v>
      </c>
      <c r="G98" s="153">
        <v>7.7312005909749779E-2</v>
      </c>
      <c r="H98" s="153">
        <v>8.2436836707342628E-2</v>
      </c>
      <c r="I98" s="153">
        <v>0</v>
      </c>
      <c r="J98" s="153">
        <v>0</v>
      </c>
      <c r="K98" s="153">
        <v>0</v>
      </c>
      <c r="L98" s="153">
        <v>0</v>
      </c>
      <c r="M98" s="153">
        <v>0</v>
      </c>
      <c r="N98" s="153">
        <v>0</v>
      </c>
      <c r="O98" s="153">
        <v>0</v>
      </c>
      <c r="P98" s="153">
        <v>0</v>
      </c>
      <c r="Q98" s="153">
        <v>0</v>
      </c>
    </row>
    <row r="99" spans="1:17" x14ac:dyDescent="0.25">
      <c r="A99" s="152" t="s">
        <v>161</v>
      </c>
      <c r="B99" s="151">
        <v>0.26131504281435264</v>
      </c>
      <c r="C99" s="151">
        <v>0.24956392037256214</v>
      </c>
      <c r="D99" s="151">
        <v>0.15896021519415837</v>
      </c>
      <c r="E99" s="151">
        <v>0.2445406536040004</v>
      </c>
      <c r="F99" s="151">
        <v>0.24876783632085439</v>
      </c>
      <c r="G99" s="151">
        <v>0.24187947024789686</v>
      </c>
      <c r="H99" s="151">
        <v>0.23862676650367026</v>
      </c>
      <c r="I99" s="151">
        <v>0</v>
      </c>
      <c r="J99" s="151">
        <v>0</v>
      </c>
      <c r="K99" s="151">
        <v>0</v>
      </c>
      <c r="L99" s="151">
        <v>0</v>
      </c>
      <c r="M99" s="151">
        <v>0</v>
      </c>
      <c r="N99" s="151">
        <v>0</v>
      </c>
      <c r="O99" s="151">
        <v>0</v>
      </c>
      <c r="P99" s="151">
        <v>0</v>
      </c>
      <c r="Q99" s="151">
        <v>0</v>
      </c>
    </row>
    <row r="100" spans="1:17" x14ac:dyDescent="0.25">
      <c r="A100" s="150" t="s">
        <v>33</v>
      </c>
      <c r="B100" s="87">
        <v>0.20533155146315554</v>
      </c>
      <c r="C100" s="87">
        <v>0.19222076679400807</v>
      </c>
      <c r="D100" s="87">
        <v>0.1234955349237379</v>
      </c>
      <c r="E100" s="87">
        <v>0.19275607523697913</v>
      </c>
      <c r="F100" s="87">
        <v>0.19084783002412473</v>
      </c>
      <c r="G100" s="87">
        <v>0.19750396412501586</v>
      </c>
      <c r="H100" s="87">
        <v>0.19026444087263014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5.5983491351197096E-2</v>
      </c>
      <c r="C104" s="87">
        <v>5.7343153578554081E-2</v>
      </c>
      <c r="D104" s="87">
        <v>3.5464680270420469E-2</v>
      </c>
      <c r="E104" s="87">
        <v>5.1784578367021279E-2</v>
      </c>
      <c r="F104" s="87">
        <v>5.7920006296729665E-2</v>
      </c>
      <c r="G104" s="87">
        <v>4.4375506122880978E-2</v>
      </c>
      <c r="H104" s="87">
        <v>4.8362325631040121E-2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</v>
      </c>
      <c r="C106" s="87">
        <v>0</v>
      </c>
      <c r="D106" s="87">
        <v>0</v>
      </c>
      <c r="E106" s="87">
        <v>0</v>
      </c>
      <c r="F106" s="87">
        <v>0</v>
      </c>
      <c r="G106" s="87">
        <v>0</v>
      </c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0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1028.588414138261</v>
      </c>
      <c r="C112" s="96">
        <v>1025.386669973585</v>
      </c>
      <c r="D112" s="96">
        <v>1126.9959546194791</v>
      </c>
      <c r="E112" s="96">
        <v>1080.4434323280866</v>
      </c>
      <c r="F112" s="96">
        <v>1035.5068790621081</v>
      </c>
      <c r="G112" s="96">
        <v>935.13104059631553</v>
      </c>
      <c r="H112" s="96">
        <v>985.63156512290914</v>
      </c>
      <c r="I112" s="96">
        <v>1003.6745224748283</v>
      </c>
      <c r="J112" s="96">
        <v>839.10681803444766</v>
      </c>
      <c r="K112" s="96">
        <v>311.12241990629423</v>
      </c>
      <c r="L112" s="96">
        <v>407.10016553858247</v>
      </c>
      <c r="M112" s="96">
        <v>785.5845973482152</v>
      </c>
      <c r="N112" s="96">
        <v>677.35887726948681</v>
      </c>
      <c r="O112" s="96">
        <v>743.16295911710631</v>
      </c>
      <c r="P112" s="96">
        <v>691.42415233684369</v>
      </c>
      <c r="Q112" s="96">
        <v>681.30884578344921</v>
      </c>
    </row>
    <row r="113" spans="1:17" x14ac:dyDescent="0.25">
      <c r="A113" s="132" t="s">
        <v>83</v>
      </c>
      <c r="B113" s="160">
        <v>0</v>
      </c>
      <c r="C113" s="160">
        <v>0</v>
      </c>
      <c r="D113" s="160">
        <v>0</v>
      </c>
      <c r="E113" s="160">
        <v>0</v>
      </c>
      <c r="F113" s="160">
        <v>0</v>
      </c>
      <c r="G113" s="160">
        <v>0</v>
      </c>
      <c r="H113" s="160">
        <v>0</v>
      </c>
      <c r="I113" s="160">
        <v>0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</row>
    <row r="114" spans="1:17" x14ac:dyDescent="0.25">
      <c r="A114" s="76" t="s">
        <v>82</v>
      </c>
      <c r="B114" s="159">
        <v>0</v>
      </c>
      <c r="C114" s="159">
        <v>0</v>
      </c>
      <c r="D114" s="159">
        <v>0</v>
      </c>
      <c r="E114" s="159">
        <v>0</v>
      </c>
      <c r="F114" s="159">
        <v>0</v>
      </c>
      <c r="G114" s="159">
        <v>0</v>
      </c>
      <c r="H114" s="159">
        <v>0</v>
      </c>
      <c r="I114" s="159">
        <v>0</v>
      </c>
      <c r="J114" s="159">
        <v>0</v>
      </c>
      <c r="K114" s="159">
        <v>0</v>
      </c>
      <c r="L114" s="159">
        <v>0</v>
      </c>
      <c r="M114" s="159">
        <v>0</v>
      </c>
      <c r="N114" s="159">
        <v>0</v>
      </c>
      <c r="O114" s="159">
        <v>0</v>
      </c>
      <c r="P114" s="159">
        <v>0</v>
      </c>
      <c r="Q114" s="159">
        <v>0</v>
      </c>
    </row>
    <row r="115" spans="1:17" x14ac:dyDescent="0.25">
      <c r="A115" s="76" t="s">
        <v>81</v>
      </c>
      <c r="B115" s="159">
        <v>0</v>
      </c>
      <c r="C115" s="159">
        <v>0</v>
      </c>
      <c r="D115" s="159">
        <v>0</v>
      </c>
      <c r="E115" s="159">
        <v>0</v>
      </c>
      <c r="F115" s="159">
        <v>0</v>
      </c>
      <c r="G115" s="159">
        <v>0</v>
      </c>
      <c r="H115" s="159">
        <v>0</v>
      </c>
      <c r="I115" s="159">
        <v>0</v>
      </c>
      <c r="J115" s="159">
        <v>0</v>
      </c>
      <c r="K115" s="159">
        <v>0</v>
      </c>
      <c r="L115" s="159">
        <v>0</v>
      </c>
      <c r="M115" s="159">
        <v>0</v>
      </c>
      <c r="N115" s="159">
        <v>0</v>
      </c>
      <c r="O115" s="159">
        <v>0</v>
      </c>
      <c r="P115" s="159">
        <v>0</v>
      </c>
      <c r="Q115" s="159">
        <v>0</v>
      </c>
    </row>
    <row r="116" spans="1:17" x14ac:dyDescent="0.25">
      <c r="A116" s="76" t="s">
        <v>80</v>
      </c>
      <c r="B116" s="159">
        <v>0</v>
      </c>
      <c r="C116" s="159">
        <v>0</v>
      </c>
      <c r="D116" s="159">
        <v>0</v>
      </c>
      <c r="E116" s="159">
        <v>0</v>
      </c>
      <c r="F116" s="159">
        <v>0</v>
      </c>
      <c r="G116" s="159">
        <v>0</v>
      </c>
      <c r="H116" s="159">
        <v>0</v>
      </c>
      <c r="I116" s="159">
        <v>0</v>
      </c>
      <c r="J116" s="159">
        <v>0</v>
      </c>
      <c r="K116" s="159">
        <v>0</v>
      </c>
      <c r="L116" s="159">
        <v>0</v>
      </c>
      <c r="M116" s="159">
        <v>0</v>
      </c>
      <c r="N116" s="159">
        <v>0</v>
      </c>
      <c r="O116" s="159">
        <v>0</v>
      </c>
      <c r="P116" s="159">
        <v>0</v>
      </c>
      <c r="Q116" s="159">
        <v>0</v>
      </c>
    </row>
    <row r="117" spans="1:17" x14ac:dyDescent="0.25">
      <c r="A117" s="129" t="s">
        <v>79</v>
      </c>
      <c r="B117" s="158">
        <v>0.35583930287557292</v>
      </c>
      <c r="C117" s="158">
        <v>0.3568438090610721</v>
      </c>
      <c r="D117" s="158">
        <v>0.38657750555328629</v>
      </c>
      <c r="E117" s="158">
        <v>0.37465819528081556</v>
      </c>
      <c r="F117" s="158">
        <v>0.38469714603325444</v>
      </c>
      <c r="G117" s="158">
        <v>0.38905083904483129</v>
      </c>
      <c r="H117" s="158">
        <v>0.35719833546984048</v>
      </c>
      <c r="I117" s="158">
        <v>0.38307988461624853</v>
      </c>
      <c r="J117" s="158">
        <v>0.31134341567793578</v>
      </c>
      <c r="K117" s="158">
        <v>0.16460563597566691</v>
      </c>
      <c r="L117" s="158">
        <v>0.30159460749148803</v>
      </c>
      <c r="M117" s="158">
        <v>0.35025557214377656</v>
      </c>
      <c r="N117" s="158">
        <v>0.34216240614819093</v>
      </c>
      <c r="O117" s="158">
        <v>0.35882792897049359</v>
      </c>
      <c r="P117" s="158">
        <v>0.17883068214698924</v>
      </c>
      <c r="Q117" s="158">
        <v>0.17789266937640585</v>
      </c>
    </row>
    <row r="118" spans="1:17" x14ac:dyDescent="0.25">
      <c r="A118" s="92" t="s">
        <v>125</v>
      </c>
      <c r="B118" s="91">
        <v>0.16662048873984173</v>
      </c>
      <c r="C118" s="91">
        <v>0.16709084519068212</v>
      </c>
      <c r="D118" s="91">
        <v>0.18101354288466676</v>
      </c>
      <c r="E118" s="91">
        <v>0.17543236821679897</v>
      </c>
      <c r="F118" s="91">
        <v>0.1801330712231542</v>
      </c>
      <c r="G118" s="91">
        <v>0.18217167250061295</v>
      </c>
      <c r="H118" s="91">
        <v>0.16725685092142295</v>
      </c>
      <c r="I118" s="91">
        <v>0.17937579431320072</v>
      </c>
      <c r="J118" s="91">
        <v>0.14578544772028465</v>
      </c>
      <c r="K118" s="91">
        <v>7.70760039544829E-2</v>
      </c>
      <c r="L118" s="91">
        <v>0.14122060293914226</v>
      </c>
      <c r="M118" s="91">
        <v>0.16400592667206224</v>
      </c>
      <c r="N118" s="91">
        <v>0.16021633046180694</v>
      </c>
      <c r="O118" s="91">
        <v>0.16801990228570979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0.18921881413573119</v>
      </c>
      <c r="C119" s="91">
        <v>0.18975296387038998</v>
      </c>
      <c r="D119" s="91">
        <v>0.20556396266861951</v>
      </c>
      <c r="E119" s="91">
        <v>0.19922582706401662</v>
      </c>
      <c r="F119" s="91">
        <v>0.20456407481010025</v>
      </c>
      <c r="G119" s="91">
        <v>0.20687916654421837</v>
      </c>
      <c r="H119" s="91">
        <v>0.18994148454841756</v>
      </c>
      <c r="I119" s="91">
        <v>0.20370409030304779</v>
      </c>
      <c r="J119" s="91">
        <v>0.16555796795765115</v>
      </c>
      <c r="K119" s="91">
        <v>8.7529632021184009E-2</v>
      </c>
      <c r="L119" s="91">
        <v>0.16037400455234577</v>
      </c>
      <c r="M119" s="91">
        <v>0.18624964547171435</v>
      </c>
      <c r="N119" s="91">
        <v>0.18194607568638396</v>
      </c>
      <c r="O119" s="91">
        <v>0.1908080266847838</v>
      </c>
      <c r="P119" s="91">
        <v>0.17883068214698924</v>
      </c>
      <c r="Q119" s="91">
        <v>0.17789266937640585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</v>
      </c>
      <c r="C121" s="157">
        <v>0</v>
      </c>
      <c r="D121" s="157">
        <v>0</v>
      </c>
      <c r="E121" s="157">
        <v>0</v>
      </c>
      <c r="F121" s="157">
        <v>0</v>
      </c>
      <c r="G121" s="157">
        <v>0</v>
      </c>
      <c r="H121" s="157">
        <v>0</v>
      </c>
      <c r="I121" s="157">
        <v>0</v>
      </c>
      <c r="J121" s="157">
        <v>0</v>
      </c>
      <c r="K121" s="157">
        <v>0</v>
      </c>
      <c r="L121" s="157">
        <v>0</v>
      </c>
      <c r="M121" s="157">
        <v>0</v>
      </c>
      <c r="N121" s="157">
        <v>0</v>
      </c>
      <c r="O121" s="157">
        <v>0</v>
      </c>
      <c r="P121" s="157">
        <v>0</v>
      </c>
      <c r="Q121" s="157">
        <v>0</v>
      </c>
    </row>
    <row r="122" spans="1:17" x14ac:dyDescent="0.25">
      <c r="A122" s="156" t="s">
        <v>146</v>
      </c>
      <c r="B122" s="206">
        <v>656.19507650634932</v>
      </c>
      <c r="C122" s="206">
        <v>644.46285983429311</v>
      </c>
      <c r="D122" s="206">
        <v>701.87752056003842</v>
      </c>
      <c r="E122" s="206">
        <v>688.4209368841864</v>
      </c>
      <c r="F122" s="206">
        <v>694.10701486929156</v>
      </c>
      <c r="G122" s="206">
        <v>699.2960940243189</v>
      </c>
      <c r="H122" s="206">
        <v>654.14620299589581</v>
      </c>
      <c r="I122" s="206">
        <v>697.20242921622696</v>
      </c>
      <c r="J122" s="206">
        <v>557.71561233105751</v>
      </c>
      <c r="K122" s="206">
        <v>152.2868364002405</v>
      </c>
      <c r="L122" s="206">
        <v>178.40968502960965</v>
      </c>
      <c r="M122" s="206">
        <v>430.86795555047701</v>
      </c>
      <c r="N122" s="206">
        <v>326.12680238780763</v>
      </c>
      <c r="O122" s="206">
        <v>389.71906593793386</v>
      </c>
      <c r="P122" s="206">
        <v>350.70078722503536</v>
      </c>
      <c r="Q122" s="206">
        <v>342.09319545137538</v>
      </c>
    </row>
    <row r="123" spans="1:17" x14ac:dyDescent="0.25">
      <c r="A123" s="152" t="s">
        <v>159</v>
      </c>
      <c r="B123" s="151">
        <v>656.19507650634932</v>
      </c>
      <c r="C123" s="151">
        <v>644.46285983429311</v>
      </c>
      <c r="D123" s="151">
        <v>701.87752056003842</v>
      </c>
      <c r="E123" s="151">
        <v>688.4209368841864</v>
      </c>
      <c r="F123" s="151">
        <v>694.10701486929156</v>
      </c>
      <c r="G123" s="151">
        <v>699.2960940243189</v>
      </c>
      <c r="H123" s="151">
        <v>654.14620299589581</v>
      </c>
      <c r="I123" s="151">
        <v>697.20242921622696</v>
      </c>
      <c r="J123" s="151">
        <v>557.71561233105751</v>
      </c>
      <c r="K123" s="151">
        <v>152.2868364002405</v>
      </c>
      <c r="L123" s="151">
        <v>178.40968502960965</v>
      </c>
      <c r="M123" s="151">
        <v>430.86795555047701</v>
      </c>
      <c r="N123" s="151">
        <v>326.12680238780763</v>
      </c>
      <c r="O123" s="151">
        <v>389.71906593793386</v>
      </c>
      <c r="P123" s="151">
        <v>350.70078722503536</v>
      </c>
      <c r="Q123" s="151">
        <v>342.09319545137538</v>
      </c>
    </row>
    <row r="124" spans="1:17" x14ac:dyDescent="0.25">
      <c r="A124" s="154" t="s">
        <v>33</v>
      </c>
      <c r="B124" s="153">
        <v>354.59194763991741</v>
      </c>
      <c r="C124" s="153">
        <v>314.86439160733562</v>
      </c>
      <c r="D124" s="153">
        <v>355.32262209244925</v>
      </c>
      <c r="E124" s="153">
        <v>383.62221088606418</v>
      </c>
      <c r="F124" s="153">
        <v>330.87577663047171</v>
      </c>
      <c r="G124" s="153">
        <v>317.31764324602216</v>
      </c>
      <c r="H124" s="153">
        <v>338.0382266664692</v>
      </c>
      <c r="I124" s="153">
        <v>346.22050299141227</v>
      </c>
      <c r="J124" s="153">
        <v>246.96984373917917</v>
      </c>
      <c r="K124" s="153">
        <v>0</v>
      </c>
      <c r="L124" s="153">
        <v>39.68560456699889</v>
      </c>
      <c r="M124" s="153">
        <v>112.88670585384024</v>
      </c>
      <c r="N124" s="153">
        <v>138.81039595504819</v>
      </c>
      <c r="O124" s="153">
        <v>0</v>
      </c>
      <c r="P124" s="153">
        <v>90.186669281997325</v>
      </c>
      <c r="Q124" s="153">
        <v>107.47298203488758</v>
      </c>
    </row>
    <row r="125" spans="1:17" x14ac:dyDescent="0.25">
      <c r="A125" s="154" t="s">
        <v>30</v>
      </c>
      <c r="B125" s="153">
        <v>43.647740892265844</v>
      </c>
      <c r="C125" s="153">
        <v>43.395776013651037</v>
      </c>
      <c r="D125" s="153">
        <v>39.437234711131801</v>
      </c>
      <c r="E125" s="153">
        <v>39.409733401881859</v>
      </c>
      <c r="F125" s="153">
        <v>44.180983947329935</v>
      </c>
      <c r="G125" s="153">
        <v>43.986851856474942</v>
      </c>
      <c r="H125" s="153">
        <v>39.917679057565628</v>
      </c>
      <c r="I125" s="153">
        <v>38.106786620667918</v>
      </c>
      <c r="J125" s="153">
        <v>38.11397706696529</v>
      </c>
      <c r="K125" s="153">
        <v>45.923167754914836</v>
      </c>
      <c r="L125" s="153">
        <v>41.455134255610659</v>
      </c>
      <c r="M125" s="153">
        <v>32.02136963934332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0</v>
      </c>
      <c r="C126" s="153">
        <v>0</v>
      </c>
      <c r="D126" s="153">
        <v>0</v>
      </c>
      <c r="E126" s="153">
        <v>0</v>
      </c>
      <c r="F126" s="153">
        <v>0</v>
      </c>
      <c r="G126" s="153">
        <v>0</v>
      </c>
      <c r="H126" s="153">
        <v>0</v>
      </c>
      <c r="I126" s="153">
        <v>0</v>
      </c>
      <c r="J126" s="153">
        <v>0</v>
      </c>
      <c r="K126" s="153">
        <v>3.4710092457408685E-2</v>
      </c>
      <c r="L126" s="153">
        <v>8.9273871718361833E-2</v>
      </c>
      <c r="M126" s="153">
        <v>1.1803079485272225</v>
      </c>
      <c r="N126" s="153">
        <v>6.1879020710625889</v>
      </c>
      <c r="O126" s="153">
        <v>6.7892750960795514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257.955387974166</v>
      </c>
      <c r="C127" s="153">
        <v>286.20269221330653</v>
      </c>
      <c r="D127" s="153">
        <v>307.11766375645743</v>
      </c>
      <c r="E127" s="153">
        <v>265.38899259624031</v>
      </c>
      <c r="F127" s="153">
        <v>319.05025429148986</v>
      </c>
      <c r="G127" s="153">
        <v>337.99159892182183</v>
      </c>
      <c r="H127" s="153">
        <v>276.19029727186097</v>
      </c>
      <c r="I127" s="153">
        <v>312.87513960414674</v>
      </c>
      <c r="J127" s="153">
        <v>272.63179152491307</v>
      </c>
      <c r="K127" s="153">
        <v>105.55174749113993</v>
      </c>
      <c r="L127" s="153">
        <v>94.916396185165596</v>
      </c>
      <c r="M127" s="153">
        <v>91.963877648833659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0</v>
      </c>
      <c r="C128" s="153">
        <v>0</v>
      </c>
      <c r="D128" s="153">
        <v>0</v>
      </c>
      <c r="E128" s="153">
        <v>0</v>
      </c>
      <c r="F128" s="153">
        <v>0</v>
      </c>
      <c r="G128" s="153">
        <v>0</v>
      </c>
      <c r="H128" s="153">
        <v>0</v>
      </c>
      <c r="I128" s="153">
        <v>0</v>
      </c>
      <c r="J128" s="153">
        <v>0</v>
      </c>
      <c r="K128" s="153">
        <v>0.7772110617283231</v>
      </c>
      <c r="L128" s="153">
        <v>2.2632761501161545</v>
      </c>
      <c r="M128" s="153">
        <v>192.81569445993256</v>
      </c>
      <c r="N128" s="153">
        <v>181.12850436169683</v>
      </c>
      <c r="O128" s="153">
        <v>382.9297908418543</v>
      </c>
      <c r="P128" s="153">
        <v>260.51411794303806</v>
      </c>
      <c r="Q128" s="153">
        <v>234.62021341648779</v>
      </c>
    </row>
    <row r="129" spans="1:17" x14ac:dyDescent="0.25">
      <c r="A129" s="152" t="s">
        <v>158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145</v>
      </c>
      <c r="B130" s="206">
        <v>231.19554207982611</v>
      </c>
      <c r="C130" s="206">
        <v>234.80437347580255</v>
      </c>
      <c r="D130" s="206">
        <v>254.80058474737112</v>
      </c>
      <c r="E130" s="206">
        <v>237.52390180565124</v>
      </c>
      <c r="F130" s="206">
        <v>240.58442660769597</v>
      </c>
      <c r="G130" s="206">
        <v>132.25205397020494</v>
      </c>
      <c r="H130" s="206">
        <v>203.49587605769483</v>
      </c>
      <c r="I130" s="206">
        <v>168.4281464289908</v>
      </c>
      <c r="J130" s="206">
        <v>151.52756890420608</v>
      </c>
      <c r="K130" s="206">
        <v>75.933384214273275</v>
      </c>
      <c r="L130" s="206">
        <v>109.48882365894229</v>
      </c>
      <c r="M130" s="206">
        <v>185.26030624345469</v>
      </c>
      <c r="N130" s="206">
        <v>177.33666303139967</v>
      </c>
      <c r="O130" s="206">
        <v>189.39775478943031</v>
      </c>
      <c r="P130" s="206">
        <v>174.88243468398767</v>
      </c>
      <c r="Q130" s="206">
        <v>173.41938496020461</v>
      </c>
    </row>
    <row r="131" spans="1:17" x14ac:dyDescent="0.25">
      <c r="A131" s="152" t="s">
        <v>157</v>
      </c>
      <c r="B131" s="151">
        <v>231.19554207982611</v>
      </c>
      <c r="C131" s="151">
        <v>234.80437347580255</v>
      </c>
      <c r="D131" s="151">
        <v>254.80058474737112</v>
      </c>
      <c r="E131" s="151">
        <v>237.52390180565124</v>
      </c>
      <c r="F131" s="151">
        <v>240.58442660769597</v>
      </c>
      <c r="G131" s="151">
        <v>132.25205397020494</v>
      </c>
      <c r="H131" s="151">
        <v>203.49587605769483</v>
      </c>
      <c r="I131" s="151">
        <v>168.4281464289908</v>
      </c>
      <c r="J131" s="151">
        <v>151.52756890420608</v>
      </c>
      <c r="K131" s="151">
        <v>75.933384214273275</v>
      </c>
      <c r="L131" s="151">
        <v>109.48882365894229</v>
      </c>
      <c r="M131" s="151">
        <v>185.26030624345469</v>
      </c>
      <c r="N131" s="151">
        <v>177.33666303139967</v>
      </c>
      <c r="O131" s="151">
        <v>189.39775478943031</v>
      </c>
      <c r="P131" s="151">
        <v>174.88243468398767</v>
      </c>
      <c r="Q131" s="151">
        <v>173.41938496020461</v>
      </c>
    </row>
    <row r="132" spans="1:17" x14ac:dyDescent="0.25">
      <c r="A132" s="154" t="s">
        <v>30</v>
      </c>
      <c r="B132" s="205">
        <v>36.464085983642541</v>
      </c>
      <c r="C132" s="205">
        <v>33.363527256395201</v>
      </c>
      <c r="D132" s="205">
        <v>31.362682274394853</v>
      </c>
      <c r="E132" s="205">
        <v>34.417806247793685</v>
      </c>
      <c r="F132" s="205">
        <v>33.301380632978635</v>
      </c>
      <c r="G132" s="205">
        <v>31.930253182754978</v>
      </c>
      <c r="H132" s="205">
        <v>32.069014963028728</v>
      </c>
      <c r="I132" s="205">
        <v>29.68594236065957</v>
      </c>
      <c r="J132" s="205">
        <v>27.171406744327133</v>
      </c>
      <c r="K132" s="205">
        <v>20.268951824676989</v>
      </c>
      <c r="L132" s="205">
        <v>19.564077863881629</v>
      </c>
      <c r="M132" s="205">
        <v>16.792579352427982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39.592730408999074</v>
      </c>
      <c r="C133" s="205">
        <v>38.982188863328432</v>
      </c>
      <c r="D133" s="205">
        <v>34.381599184958297</v>
      </c>
      <c r="E133" s="205">
        <v>42.437509355578783</v>
      </c>
      <c r="F133" s="205">
        <v>1.3580359609701462</v>
      </c>
      <c r="G133" s="205">
        <v>3.4631063268719653</v>
      </c>
      <c r="H133" s="205">
        <v>3.0161105891053923</v>
      </c>
      <c r="I133" s="205">
        <v>3.1205867222235808</v>
      </c>
      <c r="J133" s="205">
        <v>3.3258952012541858</v>
      </c>
      <c r="K133" s="205">
        <v>2.3796862353829615</v>
      </c>
      <c r="L133" s="205">
        <v>3.4124376297658618</v>
      </c>
      <c r="M133" s="205">
        <v>1.024989147462561</v>
      </c>
      <c r="N133" s="205">
        <v>5.8582263312916849</v>
      </c>
      <c r="O133" s="205">
        <v>3.2994882012009308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105.08133642622003</v>
      </c>
      <c r="C134" s="205">
        <v>118.04913020914044</v>
      </c>
      <c r="D134" s="205">
        <v>138.30824535285765</v>
      </c>
      <c r="E134" s="205">
        <v>90.143662689879818</v>
      </c>
      <c r="F134" s="205">
        <v>141.48582913082117</v>
      </c>
      <c r="G134" s="205">
        <v>10.326833101241741</v>
      </c>
      <c r="H134" s="205">
        <v>106.24324623054683</v>
      </c>
      <c r="I134" s="205">
        <v>63.513675607011152</v>
      </c>
      <c r="J134" s="205">
        <v>41.298349683004673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50.057389260964435</v>
      </c>
      <c r="C135" s="205">
        <v>44.409527146938458</v>
      </c>
      <c r="D135" s="205">
        <v>50.748057935160311</v>
      </c>
      <c r="E135" s="205">
        <v>70.524923512398942</v>
      </c>
      <c r="F135" s="205">
        <v>64.439180882926024</v>
      </c>
      <c r="G135" s="205">
        <v>86.531861359336261</v>
      </c>
      <c r="H135" s="205">
        <v>62.167504275013876</v>
      </c>
      <c r="I135" s="205">
        <v>72.107941739096503</v>
      </c>
      <c r="J135" s="205">
        <v>79.731917275620077</v>
      </c>
      <c r="K135" s="205">
        <v>53.284746154213323</v>
      </c>
      <c r="L135" s="205">
        <v>86.512308165294797</v>
      </c>
      <c r="M135" s="205">
        <v>167.44273774356415</v>
      </c>
      <c r="N135" s="205">
        <v>171.47843670010798</v>
      </c>
      <c r="O135" s="205">
        <v>186.09826658822936</v>
      </c>
      <c r="P135" s="205">
        <v>174.88243468398767</v>
      </c>
      <c r="Q135" s="205">
        <v>173.41938496020461</v>
      </c>
    </row>
    <row r="136" spans="1:17" x14ac:dyDescent="0.25">
      <c r="A136" s="152" t="s">
        <v>156</v>
      </c>
      <c r="B136" s="151">
        <v>0</v>
      </c>
      <c r="C136" s="151">
        <v>0</v>
      </c>
      <c r="D136" s="151">
        <v>0</v>
      </c>
      <c r="E136" s="151">
        <v>0</v>
      </c>
      <c r="F136" s="151">
        <v>0</v>
      </c>
      <c r="G136" s="151">
        <v>0</v>
      </c>
      <c r="H136" s="151">
        <v>0</v>
      </c>
      <c r="I136" s="151">
        <v>0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</row>
    <row r="137" spans="1:17" x14ac:dyDescent="0.25">
      <c r="A137" s="156" t="s">
        <v>144</v>
      </c>
      <c r="B137" s="204">
        <v>96.381836249210039</v>
      </c>
      <c r="C137" s="204">
        <v>95.687792854428196</v>
      </c>
      <c r="D137" s="204">
        <v>103.09527180651624</v>
      </c>
      <c r="E137" s="204">
        <v>99.995935442968175</v>
      </c>
      <c r="F137" s="204">
        <v>99.630740439087347</v>
      </c>
      <c r="G137" s="204">
        <v>98.597841762746768</v>
      </c>
      <c r="H137" s="204">
        <v>93.140207733848555</v>
      </c>
      <c r="I137" s="204">
        <v>98.100866944994266</v>
      </c>
      <c r="J137" s="204">
        <v>80.313013383506373</v>
      </c>
      <c r="K137" s="204">
        <v>40.706833655804829</v>
      </c>
      <c r="L137" s="204">
        <v>76.212822242539076</v>
      </c>
      <c r="M137" s="204">
        <v>91.179799982139883</v>
      </c>
      <c r="N137" s="204">
        <v>90.223729444131379</v>
      </c>
      <c r="O137" s="204">
        <v>94.759380460771567</v>
      </c>
      <c r="P137" s="204">
        <v>89.506359745673635</v>
      </c>
      <c r="Q137" s="204">
        <v>89.141912702492888</v>
      </c>
    </row>
    <row r="138" spans="1:17" x14ac:dyDescent="0.25">
      <c r="A138" s="152" t="s">
        <v>155</v>
      </c>
      <c r="B138" s="151">
        <v>32.512548959577494</v>
      </c>
      <c r="C138" s="151">
        <v>32.796709828732048</v>
      </c>
      <c r="D138" s="151">
        <v>35.005716669846876</v>
      </c>
      <c r="E138" s="151">
        <v>33.71931065311734</v>
      </c>
      <c r="F138" s="151">
        <v>31.793113081807206</v>
      </c>
      <c r="G138" s="151">
        <v>29.032648904067432</v>
      </c>
      <c r="H138" s="151">
        <v>29.121022356885376</v>
      </c>
      <c r="I138" s="151">
        <v>29.622715970973417</v>
      </c>
      <c r="J138" s="151">
        <v>24.85200366129272</v>
      </c>
      <c r="K138" s="151">
        <v>13.332488280423904</v>
      </c>
      <c r="L138" s="151">
        <v>22.886241425660518</v>
      </c>
      <c r="M138" s="151">
        <v>28.768604541965725</v>
      </c>
      <c r="N138" s="151">
        <v>27.884633290776154</v>
      </c>
      <c r="O138" s="151">
        <v>29.30545613397689</v>
      </c>
      <c r="P138" s="151">
        <v>27.272628619960525</v>
      </c>
      <c r="Q138" s="151">
        <v>27.106614199973983</v>
      </c>
    </row>
    <row r="139" spans="1:17" x14ac:dyDescent="0.25">
      <c r="A139" s="154" t="s">
        <v>30</v>
      </c>
      <c r="B139" s="153">
        <v>5.6072331197666205</v>
      </c>
      <c r="C139" s="153">
        <v>5.1304473971517304</v>
      </c>
      <c r="D139" s="153">
        <v>4.8227691996062463</v>
      </c>
      <c r="E139" s="153">
        <v>5.2925682324496606</v>
      </c>
      <c r="F139" s="153">
        <v>5.120890854166964</v>
      </c>
      <c r="G139" s="153">
        <v>4.9100469225855186</v>
      </c>
      <c r="H139" s="153">
        <v>4.9313848947057375</v>
      </c>
      <c r="I139" s="153">
        <v>4.5649299771518832</v>
      </c>
      <c r="J139" s="153">
        <v>4.178259448921529</v>
      </c>
      <c r="K139" s="153">
        <v>3.1168404447396973</v>
      </c>
      <c r="L139" s="153">
        <v>3.0084490642453234</v>
      </c>
      <c r="M139" s="153">
        <v>2.5822642902247086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11.882359114926096</v>
      </c>
      <c r="C140" s="153">
        <v>12.932836963296131</v>
      </c>
      <c r="D140" s="153">
        <v>12.190087887681827</v>
      </c>
      <c r="E140" s="153">
        <v>10.679303878269204</v>
      </c>
      <c r="F140" s="153">
        <v>0.55050712904862242</v>
      </c>
      <c r="G140" s="153">
        <v>0.92826452067815646</v>
      </c>
      <c r="H140" s="153">
        <v>1.1192785464320905</v>
      </c>
      <c r="I140" s="153">
        <v>1.0394327239943981</v>
      </c>
      <c r="J140" s="153">
        <v>0.82784153130719973</v>
      </c>
      <c r="K140" s="153">
        <v>0.43672477193248399</v>
      </c>
      <c r="L140" s="153">
        <v>0.75431657939133556</v>
      </c>
      <c r="M140" s="153">
        <v>0.15932258994126844</v>
      </c>
      <c r="N140" s="153">
        <v>0.92115465685464959</v>
      </c>
      <c r="O140" s="153">
        <v>0.51052879086328184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15.022956724884777</v>
      </c>
      <c r="C141" s="153">
        <v>14.733425468284185</v>
      </c>
      <c r="D141" s="153">
        <v>17.9928595825588</v>
      </c>
      <c r="E141" s="153">
        <v>17.747438542398477</v>
      </c>
      <c r="F141" s="153">
        <v>26.121715098591618</v>
      </c>
      <c r="G141" s="153">
        <v>23.194337460803759</v>
      </c>
      <c r="H141" s="153">
        <v>23.070358915747548</v>
      </c>
      <c r="I141" s="153">
        <v>24.018353269827134</v>
      </c>
      <c r="J141" s="153">
        <v>19.84590268106399</v>
      </c>
      <c r="K141" s="153">
        <v>9.7789230637517228</v>
      </c>
      <c r="L141" s="153">
        <v>19.12347578202386</v>
      </c>
      <c r="M141" s="153">
        <v>26.02701766179975</v>
      </c>
      <c r="N141" s="153">
        <v>26.963478633921504</v>
      </c>
      <c r="O141" s="153">
        <v>28.794927343113606</v>
      </c>
      <c r="P141" s="153">
        <v>27.272628619960525</v>
      </c>
      <c r="Q141" s="153">
        <v>27.106614199973983</v>
      </c>
    </row>
    <row r="142" spans="1:17" x14ac:dyDescent="0.25">
      <c r="A142" s="152" t="s">
        <v>154</v>
      </c>
      <c r="B142" s="151">
        <v>63.869287289632545</v>
      </c>
      <c r="C142" s="151">
        <v>62.891083025696148</v>
      </c>
      <c r="D142" s="151">
        <v>68.089555136669361</v>
      </c>
      <c r="E142" s="151">
        <v>66.276624789850842</v>
      </c>
      <c r="F142" s="151">
        <v>67.837627357280141</v>
      </c>
      <c r="G142" s="151">
        <v>69.565192858679339</v>
      </c>
      <c r="H142" s="151">
        <v>64.019185376963179</v>
      </c>
      <c r="I142" s="151">
        <v>68.478150974020849</v>
      </c>
      <c r="J142" s="151">
        <v>55.461009722213653</v>
      </c>
      <c r="K142" s="151">
        <v>27.374345375380926</v>
      </c>
      <c r="L142" s="151">
        <v>53.326580816878561</v>
      </c>
      <c r="M142" s="151">
        <v>62.411195440174154</v>
      </c>
      <c r="N142" s="151">
        <v>62.339096153355221</v>
      </c>
      <c r="O142" s="151">
        <v>65.453924326794677</v>
      </c>
      <c r="P142" s="151">
        <v>62.233731125713113</v>
      </c>
      <c r="Q142" s="151">
        <v>62.035298502518906</v>
      </c>
    </row>
    <row r="143" spans="1:17" x14ac:dyDescent="0.25">
      <c r="A143" s="150" t="s">
        <v>33</v>
      </c>
      <c r="B143" s="87">
        <v>50.186088442459727</v>
      </c>
      <c r="C143" s="87">
        <v>48.440384273727894</v>
      </c>
      <c r="D143" s="87">
        <v>52.89849428079625</v>
      </c>
      <c r="E143" s="87">
        <v>52.241710677412435</v>
      </c>
      <c r="F143" s="87">
        <v>52.043158659883332</v>
      </c>
      <c r="G143" s="87">
        <v>56.80267672419329</v>
      </c>
      <c r="H143" s="87">
        <v>51.044460306517259</v>
      </c>
      <c r="I143" s="87">
        <v>55.380677926100461</v>
      </c>
      <c r="J143" s="87">
        <v>44.275816048792471</v>
      </c>
      <c r="K143" s="87">
        <v>18.611863481481297</v>
      </c>
      <c r="L143" s="87">
        <v>45.380551524521564</v>
      </c>
      <c r="M143" s="87">
        <v>54.887626202359257</v>
      </c>
      <c r="N143" s="87">
        <v>62.339096153355221</v>
      </c>
      <c r="O143" s="87">
        <v>64.935924187469325</v>
      </c>
      <c r="P143" s="87">
        <v>60.985145126421898</v>
      </c>
      <c r="Q143" s="87">
        <v>62.035298502518906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7.6676646378808597E-2</v>
      </c>
      <c r="L146" s="87">
        <v>0</v>
      </c>
      <c r="M146" s="87">
        <v>0</v>
      </c>
      <c r="N146" s="87">
        <v>0</v>
      </c>
      <c r="O146" s="87">
        <v>8.2298436494965335E-3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13.683198847172818</v>
      </c>
      <c r="C147" s="87">
        <v>14.450698751968256</v>
      </c>
      <c r="D147" s="87">
        <v>15.191060855873104</v>
      </c>
      <c r="E147" s="87">
        <v>14.034914112438402</v>
      </c>
      <c r="F147" s="87">
        <v>15.794468697396804</v>
      </c>
      <c r="G147" s="87">
        <v>12.762516134486043</v>
      </c>
      <c r="H147" s="87">
        <v>12.97472507044592</v>
      </c>
      <c r="I147" s="87">
        <v>13.097473047920385</v>
      </c>
      <c r="J147" s="87">
        <v>11.185193673421184</v>
      </c>
      <c r="K147" s="87">
        <v>7.0179764795983841</v>
      </c>
      <c r="L147" s="87">
        <v>7.9460292923569931</v>
      </c>
      <c r="M147" s="87">
        <v>7.5235692378148986</v>
      </c>
      <c r="N147" s="87">
        <v>0</v>
      </c>
      <c r="O147" s="87">
        <v>0</v>
      </c>
      <c r="P147" s="87">
        <v>0.5499531455184079</v>
      </c>
      <c r="Q147" s="87">
        <v>0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0.69863285377280726</v>
      </c>
      <c r="Q148" s="87">
        <v>0</v>
      </c>
    </row>
    <row r="149" spans="1:17" x14ac:dyDescent="0.25">
      <c r="A149" s="150" t="s">
        <v>26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1.6678287679224386</v>
      </c>
      <c r="L149" s="87">
        <v>0</v>
      </c>
      <c r="M149" s="87">
        <v>0</v>
      </c>
      <c r="N149" s="87">
        <v>0</v>
      </c>
      <c r="O149" s="87">
        <v>0.50977029567585386</v>
      </c>
      <c r="P149" s="87">
        <v>0</v>
      </c>
      <c r="Q149" s="87">
        <v>0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52" t="s">
        <v>153</v>
      </c>
      <c r="B153" s="151">
        <v>0</v>
      </c>
      <c r="C153" s="151">
        <v>0</v>
      </c>
      <c r="D153" s="151">
        <v>0</v>
      </c>
      <c r="E153" s="151">
        <v>0</v>
      </c>
      <c r="F153" s="151">
        <v>0</v>
      </c>
      <c r="G153" s="151">
        <v>0</v>
      </c>
      <c r="H153" s="151">
        <v>0</v>
      </c>
      <c r="I153" s="151">
        <v>0</v>
      </c>
      <c r="J153" s="151">
        <v>0</v>
      </c>
      <c r="K153" s="151">
        <v>0</v>
      </c>
      <c r="L153" s="151">
        <v>0</v>
      </c>
      <c r="M153" s="151">
        <v>0</v>
      </c>
      <c r="N153" s="151">
        <v>0</v>
      </c>
      <c r="O153" s="151">
        <v>0</v>
      </c>
      <c r="P153" s="151">
        <v>0</v>
      </c>
      <c r="Q153" s="151">
        <v>0</v>
      </c>
    </row>
    <row r="154" spans="1:17" x14ac:dyDescent="0.25">
      <c r="A154" s="177" t="s">
        <v>98</v>
      </c>
      <c r="B154" s="176">
        <v>44.460120000000018</v>
      </c>
      <c r="C154" s="176">
        <v>50.07480000000001</v>
      </c>
      <c r="D154" s="176">
        <v>66.835999999999984</v>
      </c>
      <c r="E154" s="176">
        <v>54.127999999999986</v>
      </c>
      <c r="F154" s="176">
        <v>0.80000000000001137</v>
      </c>
      <c r="G154" s="176">
        <v>4.5960000000000036</v>
      </c>
      <c r="H154" s="176">
        <v>34.492079999999987</v>
      </c>
      <c r="I154" s="176">
        <v>39.559999999999974</v>
      </c>
      <c r="J154" s="176">
        <v>49.23927999999998</v>
      </c>
      <c r="K154" s="176">
        <v>42.030759999999987</v>
      </c>
      <c r="L154" s="176">
        <v>42.687240000000003</v>
      </c>
      <c r="M154" s="176">
        <v>77.926279999999991</v>
      </c>
      <c r="N154" s="176">
        <v>83.329520000000002</v>
      </c>
      <c r="O154" s="176">
        <v>68.927930000000003</v>
      </c>
      <c r="P154" s="176">
        <v>76.155740000000037</v>
      </c>
      <c r="Q154" s="176">
        <v>76.476460000000031</v>
      </c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134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1</v>
      </c>
      <c r="C158" s="77">
        <f t="shared" si="0"/>
        <v>1</v>
      </c>
      <c r="D158" s="77">
        <f t="shared" si="0"/>
        <v>1</v>
      </c>
      <c r="E158" s="77">
        <f t="shared" si="0"/>
        <v>1.0000000000000002</v>
      </c>
      <c r="F158" s="77">
        <f t="shared" si="0"/>
        <v>1</v>
      </c>
      <c r="G158" s="77">
        <f t="shared" si="0"/>
        <v>0.99999999999999989</v>
      </c>
      <c r="H158" s="77">
        <f t="shared" si="0"/>
        <v>1</v>
      </c>
      <c r="I158" s="77">
        <f t="shared" si="0"/>
        <v>1</v>
      </c>
      <c r="J158" s="77">
        <f t="shared" si="0"/>
        <v>1</v>
      </c>
      <c r="K158" s="77">
        <f t="shared" si="0"/>
        <v>1</v>
      </c>
      <c r="L158" s="77">
        <f t="shared" si="0"/>
        <v>1</v>
      </c>
      <c r="M158" s="77">
        <f t="shared" si="0"/>
        <v>1</v>
      </c>
      <c r="N158" s="77">
        <f t="shared" si="0"/>
        <v>1</v>
      </c>
      <c r="O158" s="77">
        <f t="shared" si="0"/>
        <v>0.99999999999999989</v>
      </c>
      <c r="P158" s="77">
        <f t="shared" si="0"/>
        <v>1.0000000000000002</v>
      </c>
      <c r="Q158" s="77">
        <f t="shared" si="0"/>
        <v>1.0000000000000002</v>
      </c>
    </row>
    <row r="159" spans="1:17" x14ac:dyDescent="0.25">
      <c r="A159" s="132" t="s">
        <v>83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5.4035162820986347E-4</v>
      </c>
      <c r="C163" s="201">
        <f t="shared" si="5"/>
        <v>5.9139600882291191E-4</v>
      </c>
      <c r="D163" s="201">
        <f t="shared" si="5"/>
        <v>6.1068574629578886E-4</v>
      </c>
      <c r="E163" s="201">
        <f t="shared" si="5"/>
        <v>5.1773076215640102E-4</v>
      </c>
      <c r="F163" s="201">
        <f t="shared" si="5"/>
        <v>6.1900074846225851E-4</v>
      </c>
      <c r="G163" s="201">
        <f t="shared" si="5"/>
        <v>6.1205332622998204E-4</v>
      </c>
      <c r="H163" s="201">
        <f t="shared" si="5"/>
        <v>6.1089049835416284E-4</v>
      </c>
      <c r="I163" s="201">
        <f t="shared" si="5"/>
        <v>6.1219429920198376E-4</v>
      </c>
      <c r="J163" s="201">
        <f t="shared" si="5"/>
        <v>6.1393282171461744E-4</v>
      </c>
      <c r="K163" s="201">
        <f t="shared" si="5"/>
        <v>6.489721412790226E-4</v>
      </c>
      <c r="L163" s="201">
        <f t="shared" si="5"/>
        <v>6.1765066363152427E-4</v>
      </c>
      <c r="M163" s="201">
        <f t="shared" si="5"/>
        <v>6.1378418559755092E-4</v>
      </c>
      <c r="N163" s="201">
        <f t="shared" si="5"/>
        <v>6.3310021212361202E-4</v>
      </c>
      <c r="O163" s="201">
        <f t="shared" si="5"/>
        <v>6.3339644982441366E-4</v>
      </c>
      <c r="P163" s="201">
        <f t="shared" si="5"/>
        <v>3.3022924314376003E-4</v>
      </c>
      <c r="Q163" s="201">
        <f t="shared" si="5"/>
        <v>3.3196757514167416E-4</v>
      </c>
    </row>
    <row r="164" spans="1:17" x14ac:dyDescent="0.25">
      <c r="A164" s="127" t="s">
        <v>152</v>
      </c>
      <c r="B164" s="200">
        <f t="shared" ref="B164:Q164" si="6">IF(B$15=0,0,B$15/B$5)</f>
        <v>0.72088867929881573</v>
      </c>
      <c r="C164" s="200">
        <f t="shared" si="6"/>
        <v>0.77471663648755607</v>
      </c>
      <c r="D164" s="200">
        <f t="shared" si="6"/>
        <v>0.7994941432841014</v>
      </c>
      <c r="E164" s="200">
        <f t="shared" si="6"/>
        <v>0.68074224534409089</v>
      </c>
      <c r="F164" s="200">
        <f t="shared" si="6"/>
        <v>0.81132796490697012</v>
      </c>
      <c r="G164" s="200">
        <f t="shared" si="6"/>
        <v>0.81344554601566899</v>
      </c>
      <c r="H164" s="200">
        <f t="shared" si="6"/>
        <v>0.81379997709243057</v>
      </c>
      <c r="I164" s="200">
        <f t="shared" si="6"/>
        <v>0.81340257731557164</v>
      </c>
      <c r="J164" s="200">
        <f t="shared" si="6"/>
        <v>0.81287267394901119</v>
      </c>
      <c r="K164" s="200">
        <f t="shared" si="6"/>
        <v>0.80219265498794468</v>
      </c>
      <c r="L164" s="200">
        <f t="shared" si="6"/>
        <v>0.81173947208720476</v>
      </c>
      <c r="M164" s="200">
        <f t="shared" si="6"/>
        <v>0.81291797838323832</v>
      </c>
      <c r="N164" s="200">
        <f t="shared" si="6"/>
        <v>0.85734230611724338</v>
      </c>
      <c r="O164" s="200">
        <f t="shared" si="6"/>
        <v>0.85877355474201034</v>
      </c>
      <c r="P164" s="200">
        <f t="shared" si="6"/>
        <v>0.8541869282712572</v>
      </c>
      <c r="Q164" s="200">
        <f t="shared" si="6"/>
        <v>0.86045879172236261</v>
      </c>
    </row>
    <row r="165" spans="1:17" x14ac:dyDescent="0.25">
      <c r="A165" s="72" t="s">
        <v>151</v>
      </c>
      <c r="B165" s="71">
        <f t="shared" ref="B165:Q165" si="7">IF(B$26=0,0,B$26/B$5)</f>
        <v>0.27857096907297441</v>
      </c>
      <c r="C165" s="71">
        <f t="shared" si="7"/>
        <v>0.22469196750362094</v>
      </c>
      <c r="D165" s="71">
        <f t="shared" si="7"/>
        <v>0.19989517096960283</v>
      </c>
      <c r="E165" s="71">
        <f t="shared" si="7"/>
        <v>0.31874002389375283</v>
      </c>
      <c r="F165" s="71">
        <f t="shared" si="7"/>
        <v>0.18805303434456766</v>
      </c>
      <c r="G165" s="71">
        <f t="shared" si="7"/>
        <v>0.185942400658101</v>
      </c>
      <c r="H165" s="71">
        <f t="shared" si="7"/>
        <v>0.18558913240921521</v>
      </c>
      <c r="I165" s="71">
        <f t="shared" si="7"/>
        <v>0.1859852283852263</v>
      </c>
      <c r="J165" s="71">
        <f t="shared" si="7"/>
        <v>0.18651339322927424</v>
      </c>
      <c r="K165" s="71">
        <f t="shared" si="7"/>
        <v>0.19715837287077639</v>
      </c>
      <c r="L165" s="71">
        <f t="shared" si="7"/>
        <v>0.18764287724916376</v>
      </c>
      <c r="M165" s="71">
        <f t="shared" si="7"/>
        <v>0.18646823743116409</v>
      </c>
      <c r="N165" s="71">
        <f t="shared" si="7"/>
        <v>0.14202459367063308</v>
      </c>
      <c r="O165" s="71">
        <f t="shared" si="7"/>
        <v>0.14059304880816512</v>
      </c>
      <c r="P165" s="71">
        <f t="shared" si="7"/>
        <v>0.14548284248559923</v>
      </c>
      <c r="Q165" s="71">
        <f t="shared" si="7"/>
        <v>0.13920924070249588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SUM(B$168:B$173,B$175:B$176,B$178:B$180,B181)</f>
        <v>0.99999999999999989</v>
      </c>
      <c r="C167" s="77">
        <f t="shared" si="8"/>
        <v>1</v>
      </c>
      <c r="D167" s="77">
        <f t="shared" si="8"/>
        <v>1</v>
      </c>
      <c r="E167" s="77">
        <f t="shared" si="8"/>
        <v>1</v>
      </c>
      <c r="F167" s="77">
        <f t="shared" si="8"/>
        <v>0.99999999999999989</v>
      </c>
      <c r="G167" s="77">
        <f t="shared" si="8"/>
        <v>1</v>
      </c>
      <c r="H167" s="77">
        <f t="shared" si="8"/>
        <v>1</v>
      </c>
      <c r="I167" s="77">
        <f t="shared" si="8"/>
        <v>0.99999999999999989</v>
      </c>
      <c r="J167" s="77">
        <f t="shared" si="8"/>
        <v>0.99999999999999989</v>
      </c>
      <c r="K167" s="77">
        <f t="shared" si="8"/>
        <v>0.99999999999999989</v>
      </c>
      <c r="L167" s="77">
        <f t="shared" si="8"/>
        <v>1</v>
      </c>
      <c r="M167" s="77">
        <f t="shared" si="8"/>
        <v>1</v>
      </c>
      <c r="N167" s="77">
        <f t="shared" si="8"/>
        <v>0.99999999999999989</v>
      </c>
      <c r="O167" s="77">
        <f t="shared" si="8"/>
        <v>1</v>
      </c>
      <c r="P167" s="77">
        <f t="shared" si="8"/>
        <v>1</v>
      </c>
      <c r="Q167" s="77">
        <f t="shared" si="8"/>
        <v>1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6.3426751219540967E-4</v>
      </c>
      <c r="C172" s="201">
        <f t="shared" si="13"/>
        <v>6.1850250312612664E-4</v>
      </c>
      <c r="D172" s="201">
        <f t="shared" si="13"/>
        <v>5.9512037113291214E-4</v>
      </c>
      <c r="E172" s="201">
        <f t="shared" si="13"/>
        <v>6.1615599150701621E-4</v>
      </c>
      <c r="F172" s="201">
        <f t="shared" si="13"/>
        <v>6.2790426854625108E-4</v>
      </c>
      <c r="G172" s="201">
        <f t="shared" si="13"/>
        <v>6.7491796909367665E-4</v>
      </c>
      <c r="H172" s="201">
        <f t="shared" si="13"/>
        <v>6.2399344023693034E-4</v>
      </c>
      <c r="I172" s="201">
        <f t="shared" si="13"/>
        <v>6.7772727925331008E-4</v>
      </c>
      <c r="J172" s="201">
        <f t="shared" si="13"/>
        <v>6.0899122012202827E-4</v>
      </c>
      <c r="K172" s="201">
        <f t="shared" si="13"/>
        <v>6.8736633875457747E-4</v>
      </c>
      <c r="L172" s="201">
        <f t="shared" si="13"/>
        <v>7.1307982393393695E-4</v>
      </c>
      <c r="M172" s="201">
        <f t="shared" si="13"/>
        <v>6.2479681922814913E-4</v>
      </c>
      <c r="N172" s="201">
        <f t="shared" si="13"/>
        <v>5.809582570525249E-4</v>
      </c>
      <c r="O172" s="201">
        <f t="shared" si="13"/>
        <v>6.268366579037615E-4</v>
      </c>
      <c r="P172" s="201">
        <f t="shared" si="13"/>
        <v>3.2368714587386395E-4</v>
      </c>
      <c r="Q172" s="201">
        <f t="shared" si="13"/>
        <v>3.1043151194496858E-4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0.20192471745220114</v>
      </c>
      <c r="C174" s="200">
        <f t="shared" si="15"/>
        <v>0.19941643718066099</v>
      </c>
      <c r="D174" s="200">
        <f t="shared" si="15"/>
        <v>0.19220298729182111</v>
      </c>
      <c r="E174" s="200">
        <f t="shared" si="15"/>
        <v>0.19140542102365049</v>
      </c>
      <c r="F174" s="200">
        <f t="shared" si="15"/>
        <v>0.19241257793329203</v>
      </c>
      <c r="G174" s="200">
        <f t="shared" si="15"/>
        <v>0.11241869415689403</v>
      </c>
      <c r="H174" s="200">
        <f t="shared" si="15"/>
        <v>0.1741877807632867</v>
      </c>
      <c r="I174" s="200">
        <f t="shared" si="15"/>
        <v>0.14600635664045924</v>
      </c>
      <c r="J174" s="200">
        <f t="shared" si="15"/>
        <v>0.14522937793604448</v>
      </c>
      <c r="K174" s="200">
        <f t="shared" si="15"/>
        <v>0.1553702237587096</v>
      </c>
      <c r="L174" s="200">
        <f t="shared" si="15"/>
        <v>0.12684572706524963</v>
      </c>
      <c r="M174" s="200">
        <f t="shared" si="15"/>
        <v>0.16193010978169145</v>
      </c>
      <c r="N174" s="200">
        <f t="shared" si="15"/>
        <v>0.14753757647107818</v>
      </c>
      <c r="O174" s="200">
        <f t="shared" si="15"/>
        <v>0.16211919931364036</v>
      </c>
      <c r="P174" s="200">
        <f t="shared" si="15"/>
        <v>0.15510331740579686</v>
      </c>
      <c r="Q174" s="200">
        <f t="shared" si="15"/>
        <v>0.14828487849087657</v>
      </c>
    </row>
    <row r="175" spans="1:17" x14ac:dyDescent="0.25">
      <c r="A175" s="142" t="s">
        <v>164</v>
      </c>
      <c r="B175" s="199">
        <f t="shared" ref="B175:Q175" si="16">IF(B$45=0,0,B$45/B$33)</f>
        <v>0.20192471745220114</v>
      </c>
      <c r="C175" s="199">
        <f t="shared" si="16"/>
        <v>0.19941643718066099</v>
      </c>
      <c r="D175" s="199">
        <f t="shared" si="16"/>
        <v>0.19220298729182111</v>
      </c>
      <c r="E175" s="199">
        <f t="shared" si="16"/>
        <v>0.19140542102365049</v>
      </c>
      <c r="F175" s="199">
        <f t="shared" si="16"/>
        <v>0.19241257793329203</v>
      </c>
      <c r="G175" s="199">
        <f t="shared" si="16"/>
        <v>0.11241869415689403</v>
      </c>
      <c r="H175" s="199">
        <f t="shared" si="16"/>
        <v>0.1741877807632867</v>
      </c>
      <c r="I175" s="199">
        <f t="shared" si="16"/>
        <v>0.14600635664045924</v>
      </c>
      <c r="J175" s="199">
        <f t="shared" si="16"/>
        <v>0.14522937793604448</v>
      </c>
      <c r="K175" s="199">
        <f t="shared" si="16"/>
        <v>0.1553702237587096</v>
      </c>
      <c r="L175" s="199">
        <f t="shared" si="16"/>
        <v>0.12684572706524963</v>
      </c>
      <c r="M175" s="199">
        <f t="shared" si="16"/>
        <v>0.16193010978169145</v>
      </c>
      <c r="N175" s="199">
        <f t="shared" si="16"/>
        <v>0.14753757647107818</v>
      </c>
      <c r="O175" s="199">
        <f t="shared" si="16"/>
        <v>0.16211919931364036</v>
      </c>
      <c r="P175" s="199">
        <f t="shared" si="16"/>
        <v>0.15510331740579686</v>
      </c>
      <c r="Q175" s="199">
        <f t="shared" si="16"/>
        <v>0.14828487849087657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0.14125793335493614</v>
      </c>
      <c r="C177" s="200">
        <f t="shared" si="18"/>
        <v>0.13663919394591928</v>
      </c>
      <c r="D177" s="200">
        <f t="shared" si="18"/>
        <v>0.13060407964463838</v>
      </c>
      <c r="E177" s="200">
        <f t="shared" si="18"/>
        <v>0.13521263763867794</v>
      </c>
      <c r="F177" s="200">
        <f t="shared" si="18"/>
        <v>0.1328230987983767</v>
      </c>
      <c r="G177" s="200">
        <f t="shared" si="18"/>
        <v>0.13844333869724268</v>
      </c>
      <c r="H177" s="200">
        <f t="shared" si="18"/>
        <v>0.13258198126116943</v>
      </c>
      <c r="I177" s="200">
        <f t="shared" si="18"/>
        <v>0.14086518480658564</v>
      </c>
      <c r="J177" s="200">
        <f t="shared" si="18"/>
        <v>0.1278555745081609</v>
      </c>
      <c r="K177" s="200">
        <f t="shared" si="18"/>
        <v>0.13926926384191632</v>
      </c>
      <c r="L177" s="200">
        <f t="shared" si="18"/>
        <v>0.14616396714553107</v>
      </c>
      <c r="M177" s="200">
        <f t="shared" si="18"/>
        <v>0.13267379240621982</v>
      </c>
      <c r="N177" s="200">
        <f t="shared" si="18"/>
        <v>0.12466235225703053</v>
      </c>
      <c r="O177" s="200">
        <f t="shared" si="18"/>
        <v>0.13471761270016613</v>
      </c>
      <c r="P177" s="200">
        <f t="shared" si="18"/>
        <v>0.13162590703894642</v>
      </c>
      <c r="Q177" s="200">
        <f t="shared" si="18"/>
        <v>0.12635574286773918</v>
      </c>
    </row>
    <row r="178" spans="1:17" x14ac:dyDescent="0.25">
      <c r="A178" s="142" t="s">
        <v>162</v>
      </c>
      <c r="B178" s="199">
        <f t="shared" ref="B178:Q178" si="19">IF(B$52=0,0,B$52/B$33)</f>
        <v>5.9157447432943211E-2</v>
      </c>
      <c r="C178" s="199">
        <f t="shared" si="19"/>
        <v>5.8027442183614442E-2</v>
      </c>
      <c r="D178" s="199">
        <f t="shared" si="19"/>
        <v>5.501068660754526E-2</v>
      </c>
      <c r="E178" s="199">
        <f t="shared" si="19"/>
        <v>5.6607500835034158E-2</v>
      </c>
      <c r="F178" s="199">
        <f t="shared" si="19"/>
        <v>5.2972123248742183E-2</v>
      </c>
      <c r="G178" s="199">
        <f t="shared" si="19"/>
        <v>5.1412787598982372E-2</v>
      </c>
      <c r="H178" s="199">
        <f t="shared" si="19"/>
        <v>5.1929850289662564E-2</v>
      </c>
      <c r="I178" s="199">
        <f t="shared" si="19"/>
        <v>5.3497113331046488E-2</v>
      </c>
      <c r="J178" s="199">
        <f t="shared" si="19"/>
        <v>4.9621810941430367E-2</v>
      </c>
      <c r="K178" s="199">
        <f t="shared" si="19"/>
        <v>5.683222052412866E-2</v>
      </c>
      <c r="L178" s="199">
        <f t="shared" si="19"/>
        <v>5.5236850316465906E-2</v>
      </c>
      <c r="M178" s="199">
        <f t="shared" si="19"/>
        <v>5.238565859610339E-2</v>
      </c>
      <c r="N178" s="199">
        <f t="shared" si="19"/>
        <v>4.8330070635899808E-2</v>
      </c>
      <c r="O178" s="199">
        <f t="shared" si="19"/>
        <v>5.2258445687530491E-2</v>
      </c>
      <c r="P178" s="199">
        <f t="shared" si="19"/>
        <v>5.0390686348142782E-2</v>
      </c>
      <c r="Q178" s="199">
        <f t="shared" si="19"/>
        <v>4.8286183204328592E-2</v>
      </c>
    </row>
    <row r="179" spans="1:17" x14ac:dyDescent="0.25">
      <c r="A179" s="142" t="s">
        <v>161</v>
      </c>
      <c r="B179" s="199">
        <f t="shared" ref="B179:Q179" si="20">IF(B$56=0,0,B$56/B$33)</f>
        <v>8.2100485921992913E-2</v>
      </c>
      <c r="C179" s="199">
        <f t="shared" si="20"/>
        <v>7.8611751762304838E-2</v>
      </c>
      <c r="D179" s="199">
        <f t="shared" si="20"/>
        <v>7.5593393037093115E-2</v>
      </c>
      <c r="E179" s="199">
        <f t="shared" si="20"/>
        <v>7.8605136803643769E-2</v>
      </c>
      <c r="F179" s="199">
        <f t="shared" si="20"/>
        <v>7.9850975549634523E-2</v>
      </c>
      <c r="G179" s="199">
        <f t="shared" si="20"/>
        <v>8.70305510982603E-2</v>
      </c>
      <c r="H179" s="199">
        <f t="shared" si="20"/>
        <v>8.0652130971506863E-2</v>
      </c>
      <c r="I179" s="199">
        <f t="shared" si="20"/>
        <v>8.7368071475539141E-2</v>
      </c>
      <c r="J179" s="199">
        <f t="shared" si="20"/>
        <v>7.8233763566730521E-2</v>
      </c>
      <c r="K179" s="199">
        <f t="shared" si="20"/>
        <v>8.2437043317787659E-2</v>
      </c>
      <c r="L179" s="199">
        <f t="shared" si="20"/>
        <v>9.0927116829065138E-2</v>
      </c>
      <c r="M179" s="199">
        <f t="shared" si="20"/>
        <v>8.028813381011643E-2</v>
      </c>
      <c r="N179" s="199">
        <f t="shared" si="20"/>
        <v>7.6332281621130732E-2</v>
      </c>
      <c r="O179" s="199">
        <f t="shared" si="20"/>
        <v>8.2459167012635656E-2</v>
      </c>
      <c r="P179" s="199">
        <f t="shared" si="20"/>
        <v>8.1235220690803647E-2</v>
      </c>
      <c r="Q179" s="199">
        <f t="shared" si="20"/>
        <v>7.8069559663410573E-2</v>
      </c>
    </row>
    <row r="180" spans="1:17" x14ac:dyDescent="0.25">
      <c r="A180" s="142" t="s">
        <v>160</v>
      </c>
      <c r="B180" s="199">
        <f t="shared" ref="B180:Q180" si="21">IF(B$67=0,0,B$67/B$33)</f>
        <v>0</v>
      </c>
      <c r="C180" s="199">
        <f t="shared" si="21"/>
        <v>0</v>
      </c>
      <c r="D180" s="199">
        <f t="shared" si="21"/>
        <v>0</v>
      </c>
      <c r="E180" s="199">
        <f t="shared" si="21"/>
        <v>0</v>
      </c>
      <c r="F180" s="199">
        <f t="shared" si="21"/>
        <v>0</v>
      </c>
      <c r="G180" s="199">
        <f t="shared" si="21"/>
        <v>0</v>
      </c>
      <c r="H180" s="199">
        <f t="shared" si="21"/>
        <v>0</v>
      </c>
      <c r="I180" s="199">
        <f t="shared" si="21"/>
        <v>0</v>
      </c>
      <c r="J180" s="199">
        <f t="shared" si="21"/>
        <v>0</v>
      </c>
      <c r="K180" s="199">
        <f t="shared" si="21"/>
        <v>0</v>
      </c>
      <c r="L180" s="199">
        <f t="shared" si="21"/>
        <v>0</v>
      </c>
      <c r="M180" s="199">
        <f t="shared" si="21"/>
        <v>0</v>
      </c>
      <c r="N180" s="199">
        <f t="shared" si="21"/>
        <v>0</v>
      </c>
      <c r="O180" s="199">
        <f t="shared" si="21"/>
        <v>0</v>
      </c>
      <c r="P180" s="199">
        <f t="shared" si="21"/>
        <v>0</v>
      </c>
      <c r="Q180" s="199">
        <f t="shared" si="21"/>
        <v>0</v>
      </c>
    </row>
    <row r="181" spans="1:17" x14ac:dyDescent="0.25">
      <c r="A181" s="177" t="s">
        <v>98</v>
      </c>
      <c r="B181" s="209">
        <f t="shared" ref="B181:Q181" si="22">IF(B$68=0,0,B$68/B$33)</f>
        <v>0.65618308168066719</v>
      </c>
      <c r="C181" s="209">
        <f t="shared" si="22"/>
        <v>0.66332586637029356</v>
      </c>
      <c r="D181" s="209">
        <f t="shared" si="22"/>
        <v>0.6765978126924076</v>
      </c>
      <c r="E181" s="209">
        <f t="shared" si="22"/>
        <v>0.6727657853461646</v>
      </c>
      <c r="F181" s="209">
        <f t="shared" si="22"/>
        <v>0.67413641899978494</v>
      </c>
      <c r="G181" s="209">
        <f t="shared" si="22"/>
        <v>0.74846304917676976</v>
      </c>
      <c r="H181" s="209">
        <f t="shared" si="22"/>
        <v>0.69260624453530695</v>
      </c>
      <c r="I181" s="209">
        <f t="shared" si="22"/>
        <v>0.71245073127370173</v>
      </c>
      <c r="J181" s="209">
        <f t="shared" si="22"/>
        <v>0.72630605633567247</v>
      </c>
      <c r="K181" s="209">
        <f t="shared" si="22"/>
        <v>0.70467314606061937</v>
      </c>
      <c r="L181" s="209">
        <f t="shared" si="22"/>
        <v>0.72627722596528543</v>
      </c>
      <c r="M181" s="209">
        <f t="shared" si="22"/>
        <v>0.70477130099286056</v>
      </c>
      <c r="N181" s="209">
        <f t="shared" si="22"/>
        <v>0.72721911301483866</v>
      </c>
      <c r="O181" s="209">
        <f t="shared" si="22"/>
        <v>0.70253635132828973</v>
      </c>
      <c r="P181" s="209">
        <f t="shared" si="22"/>
        <v>0.71294708840938281</v>
      </c>
      <c r="Q181" s="209">
        <f t="shared" si="22"/>
        <v>0.72504894712943924</v>
      </c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3">SUM(B$184:B$189,B$193:B$194,B$196:B$198)</f>
        <v>0.99999999999999989</v>
      </c>
      <c r="C183" s="77">
        <f t="shared" si="23"/>
        <v>1</v>
      </c>
      <c r="D183" s="77">
        <f t="shared" si="23"/>
        <v>1</v>
      </c>
      <c r="E183" s="77">
        <f t="shared" si="23"/>
        <v>1.0000000000000002</v>
      </c>
      <c r="F183" s="77">
        <f t="shared" si="23"/>
        <v>1</v>
      </c>
      <c r="G183" s="77">
        <f t="shared" si="23"/>
        <v>1</v>
      </c>
      <c r="H183" s="77">
        <f t="shared" si="23"/>
        <v>0.99999999999999989</v>
      </c>
      <c r="I183" s="77">
        <f t="shared" si="23"/>
        <v>0</v>
      </c>
      <c r="J183" s="77">
        <f t="shared" si="23"/>
        <v>0</v>
      </c>
      <c r="K183" s="77">
        <f t="shared" si="23"/>
        <v>0</v>
      </c>
      <c r="L183" s="77">
        <f t="shared" si="23"/>
        <v>0</v>
      </c>
      <c r="M183" s="77">
        <f t="shared" si="23"/>
        <v>0</v>
      </c>
      <c r="N183" s="77">
        <f t="shared" si="23"/>
        <v>0</v>
      </c>
      <c r="O183" s="77">
        <f t="shared" si="23"/>
        <v>0</v>
      </c>
      <c r="P183" s="77">
        <f t="shared" si="23"/>
        <v>0</v>
      </c>
      <c r="Q183" s="77">
        <f t="shared" si="23"/>
        <v>0</v>
      </c>
    </row>
    <row r="184" spans="1:17" x14ac:dyDescent="0.25">
      <c r="A184" s="132" t="s">
        <v>83</v>
      </c>
      <c r="B184" s="203">
        <f t="shared" ref="B184:Q184" si="24">IF(B$71=0,0,B$71/B$70)</f>
        <v>0</v>
      </c>
      <c r="C184" s="203">
        <f t="shared" si="24"/>
        <v>0</v>
      </c>
      <c r="D184" s="203">
        <f t="shared" si="24"/>
        <v>0</v>
      </c>
      <c r="E184" s="203">
        <f t="shared" si="24"/>
        <v>0</v>
      </c>
      <c r="F184" s="203">
        <f t="shared" si="24"/>
        <v>0</v>
      </c>
      <c r="G184" s="203">
        <f t="shared" si="24"/>
        <v>0</v>
      </c>
      <c r="H184" s="203">
        <f t="shared" si="24"/>
        <v>0</v>
      </c>
      <c r="I184" s="203">
        <f t="shared" si="24"/>
        <v>0</v>
      </c>
      <c r="J184" s="203">
        <f t="shared" si="24"/>
        <v>0</v>
      </c>
      <c r="K184" s="203">
        <f t="shared" si="24"/>
        <v>0</v>
      </c>
      <c r="L184" s="203">
        <f t="shared" si="24"/>
        <v>0</v>
      </c>
      <c r="M184" s="203">
        <f t="shared" si="24"/>
        <v>0</v>
      </c>
      <c r="N184" s="203">
        <f t="shared" si="24"/>
        <v>0</v>
      </c>
      <c r="O184" s="203">
        <f t="shared" si="24"/>
        <v>0</v>
      </c>
      <c r="P184" s="203">
        <f t="shared" si="24"/>
        <v>0</v>
      </c>
      <c r="Q184" s="203">
        <f t="shared" si="24"/>
        <v>0</v>
      </c>
    </row>
    <row r="185" spans="1:17" x14ac:dyDescent="0.25">
      <c r="A185" s="76" t="s">
        <v>82</v>
      </c>
      <c r="B185" s="202">
        <f t="shared" ref="B185:Q185" si="25">IF(B$72=0,0,B$72/B$70)</f>
        <v>0</v>
      </c>
      <c r="C185" s="202">
        <f t="shared" si="25"/>
        <v>0</v>
      </c>
      <c r="D185" s="202">
        <f t="shared" si="25"/>
        <v>0</v>
      </c>
      <c r="E185" s="202">
        <f t="shared" si="25"/>
        <v>0</v>
      </c>
      <c r="F185" s="202">
        <f t="shared" si="25"/>
        <v>0</v>
      </c>
      <c r="G185" s="202">
        <f t="shared" si="25"/>
        <v>0</v>
      </c>
      <c r="H185" s="202">
        <f t="shared" si="25"/>
        <v>0</v>
      </c>
      <c r="I185" s="202">
        <f t="shared" si="25"/>
        <v>0</v>
      </c>
      <c r="J185" s="202">
        <f t="shared" si="25"/>
        <v>0</v>
      </c>
      <c r="K185" s="202">
        <f t="shared" si="25"/>
        <v>0</v>
      </c>
      <c r="L185" s="202">
        <f t="shared" si="25"/>
        <v>0</v>
      </c>
      <c r="M185" s="202">
        <f t="shared" si="25"/>
        <v>0</v>
      </c>
      <c r="N185" s="202">
        <f t="shared" si="25"/>
        <v>0</v>
      </c>
      <c r="O185" s="202">
        <f t="shared" si="25"/>
        <v>0</v>
      </c>
      <c r="P185" s="202">
        <f t="shared" si="25"/>
        <v>0</v>
      </c>
      <c r="Q185" s="202">
        <f t="shared" si="25"/>
        <v>0</v>
      </c>
    </row>
    <row r="186" spans="1:17" x14ac:dyDescent="0.25">
      <c r="A186" s="76" t="s">
        <v>81</v>
      </c>
      <c r="B186" s="202">
        <f t="shared" ref="B186:Q186" si="26">IF(B$73=0,0,B$73/B$70)</f>
        <v>0</v>
      </c>
      <c r="C186" s="202">
        <f t="shared" si="26"/>
        <v>0</v>
      </c>
      <c r="D186" s="202">
        <f t="shared" si="26"/>
        <v>0</v>
      </c>
      <c r="E186" s="202">
        <f t="shared" si="26"/>
        <v>0</v>
      </c>
      <c r="F186" s="202">
        <f t="shared" si="26"/>
        <v>0</v>
      </c>
      <c r="G186" s="202">
        <f t="shared" si="26"/>
        <v>0</v>
      </c>
      <c r="H186" s="202">
        <f t="shared" si="26"/>
        <v>0</v>
      </c>
      <c r="I186" s="202">
        <f t="shared" si="26"/>
        <v>0</v>
      </c>
      <c r="J186" s="202">
        <f t="shared" si="26"/>
        <v>0</v>
      </c>
      <c r="K186" s="202">
        <f t="shared" si="26"/>
        <v>0</v>
      </c>
      <c r="L186" s="202">
        <f t="shared" si="26"/>
        <v>0</v>
      </c>
      <c r="M186" s="202">
        <f t="shared" si="26"/>
        <v>0</v>
      </c>
      <c r="N186" s="202">
        <f t="shared" si="26"/>
        <v>0</v>
      </c>
      <c r="O186" s="202">
        <f t="shared" si="26"/>
        <v>0</v>
      </c>
      <c r="P186" s="202">
        <f t="shared" si="26"/>
        <v>0</v>
      </c>
      <c r="Q186" s="202">
        <f t="shared" si="26"/>
        <v>0</v>
      </c>
    </row>
    <row r="187" spans="1:17" x14ac:dyDescent="0.25">
      <c r="A187" s="76" t="s">
        <v>80</v>
      </c>
      <c r="B187" s="202">
        <f t="shared" ref="B187:Q187" si="27">IF(B$74=0,0,B$74/B$70)</f>
        <v>0</v>
      </c>
      <c r="C187" s="202">
        <f t="shared" si="27"/>
        <v>0</v>
      </c>
      <c r="D187" s="202">
        <f t="shared" si="27"/>
        <v>0</v>
      </c>
      <c r="E187" s="202">
        <f t="shared" si="27"/>
        <v>0</v>
      </c>
      <c r="F187" s="202">
        <f t="shared" si="27"/>
        <v>0</v>
      </c>
      <c r="G187" s="202">
        <f t="shared" si="27"/>
        <v>0</v>
      </c>
      <c r="H187" s="202">
        <f t="shared" si="27"/>
        <v>0</v>
      </c>
      <c r="I187" s="202">
        <f t="shared" si="27"/>
        <v>0</v>
      </c>
      <c r="J187" s="202">
        <f t="shared" si="27"/>
        <v>0</v>
      </c>
      <c r="K187" s="202">
        <f t="shared" si="27"/>
        <v>0</v>
      </c>
      <c r="L187" s="202">
        <f t="shared" si="27"/>
        <v>0</v>
      </c>
      <c r="M187" s="202">
        <f t="shared" si="27"/>
        <v>0</v>
      </c>
      <c r="N187" s="202">
        <f t="shared" si="27"/>
        <v>0</v>
      </c>
      <c r="O187" s="202">
        <f t="shared" si="27"/>
        <v>0</v>
      </c>
      <c r="P187" s="202">
        <f t="shared" si="27"/>
        <v>0</v>
      </c>
      <c r="Q187" s="202">
        <f t="shared" si="27"/>
        <v>0</v>
      </c>
    </row>
    <row r="188" spans="1:17" x14ac:dyDescent="0.25">
      <c r="A188" s="129" t="s">
        <v>79</v>
      </c>
      <c r="B188" s="201">
        <f t="shared" ref="B188:Q188" si="28">IF(B$75=0,0,B$75/B$70)</f>
        <v>5.1429756436471776E-4</v>
      </c>
      <c r="C188" s="201">
        <f t="shared" si="28"/>
        <v>5.1207182576194581E-4</v>
      </c>
      <c r="D188" s="201">
        <f t="shared" si="28"/>
        <v>5.1394312519254589E-4</v>
      </c>
      <c r="E188" s="201">
        <f t="shared" si="28"/>
        <v>5.2383630718019758E-4</v>
      </c>
      <c r="F188" s="201">
        <f t="shared" si="28"/>
        <v>6.097489857716051E-4</v>
      </c>
      <c r="G188" s="201">
        <f t="shared" si="28"/>
        <v>8.1113165692202783E-4</v>
      </c>
      <c r="H188" s="201">
        <f t="shared" si="28"/>
        <v>6.3749366356887372E-4</v>
      </c>
      <c r="I188" s="201">
        <f t="shared" si="28"/>
        <v>0</v>
      </c>
      <c r="J188" s="201">
        <f t="shared" si="28"/>
        <v>0</v>
      </c>
      <c r="K188" s="201">
        <f t="shared" si="28"/>
        <v>0</v>
      </c>
      <c r="L188" s="201">
        <f t="shared" si="28"/>
        <v>0</v>
      </c>
      <c r="M188" s="201">
        <f t="shared" si="28"/>
        <v>0</v>
      </c>
      <c r="N188" s="201">
        <f t="shared" si="28"/>
        <v>0</v>
      </c>
      <c r="O188" s="201">
        <f t="shared" si="28"/>
        <v>0</v>
      </c>
      <c r="P188" s="201">
        <f t="shared" si="28"/>
        <v>0</v>
      </c>
      <c r="Q188" s="201">
        <f t="shared" si="28"/>
        <v>0</v>
      </c>
    </row>
    <row r="189" spans="1:17" x14ac:dyDescent="0.25">
      <c r="A189" s="127" t="s">
        <v>149</v>
      </c>
      <c r="B189" s="200">
        <f t="shared" ref="B189:Q189" si="29">IF(B$80=0,0,B$80/B$70)</f>
        <v>0.26722841196107827</v>
      </c>
      <c r="C189" s="200">
        <f t="shared" si="29"/>
        <v>0.26727246166234847</v>
      </c>
      <c r="D189" s="200">
        <f t="shared" si="29"/>
        <v>0.26522110468453963</v>
      </c>
      <c r="E189" s="200">
        <f t="shared" si="29"/>
        <v>0.26906740480608499</v>
      </c>
      <c r="F189" s="200">
        <f t="shared" si="29"/>
        <v>0.16555011058943256</v>
      </c>
      <c r="G189" s="200">
        <f t="shared" si="29"/>
        <v>0.21876981939015516</v>
      </c>
      <c r="H189" s="200">
        <f t="shared" si="29"/>
        <v>0.17445025486297755</v>
      </c>
      <c r="I189" s="200">
        <f t="shared" si="29"/>
        <v>0</v>
      </c>
      <c r="J189" s="200">
        <f t="shared" si="29"/>
        <v>0</v>
      </c>
      <c r="K189" s="200">
        <f t="shared" si="29"/>
        <v>0</v>
      </c>
      <c r="L189" s="200">
        <f t="shared" si="29"/>
        <v>0</v>
      </c>
      <c r="M189" s="200">
        <f t="shared" si="29"/>
        <v>0</v>
      </c>
      <c r="N189" s="200">
        <f t="shared" si="29"/>
        <v>0</v>
      </c>
      <c r="O189" s="200">
        <f t="shared" si="29"/>
        <v>0</v>
      </c>
      <c r="P189" s="200">
        <f t="shared" si="29"/>
        <v>0</v>
      </c>
      <c r="Q189" s="200">
        <f t="shared" si="29"/>
        <v>0</v>
      </c>
    </row>
    <row r="190" spans="1:17" x14ac:dyDescent="0.25">
      <c r="A190" s="142" t="s">
        <v>166</v>
      </c>
      <c r="B190" s="199">
        <f t="shared" ref="B190:Q190" si="30">IF(B$81=0,0,B$81/B$70)</f>
        <v>0.26722841196107827</v>
      </c>
      <c r="C190" s="199">
        <f t="shared" si="30"/>
        <v>0.26727246166234847</v>
      </c>
      <c r="D190" s="199">
        <f t="shared" si="30"/>
        <v>0.26522110468453963</v>
      </c>
      <c r="E190" s="199">
        <f t="shared" si="30"/>
        <v>0.26906740480608499</v>
      </c>
      <c r="F190" s="199">
        <f t="shared" si="30"/>
        <v>0.16555011058943256</v>
      </c>
      <c r="G190" s="199">
        <f t="shared" si="30"/>
        <v>0.21876981939015516</v>
      </c>
      <c r="H190" s="199">
        <f t="shared" si="30"/>
        <v>0.17445025486297755</v>
      </c>
      <c r="I190" s="199">
        <f t="shared" si="30"/>
        <v>0</v>
      </c>
      <c r="J190" s="199">
        <f t="shared" si="30"/>
        <v>0</v>
      </c>
      <c r="K190" s="199">
        <f t="shared" si="30"/>
        <v>0</v>
      </c>
      <c r="L190" s="199">
        <f t="shared" si="30"/>
        <v>0</v>
      </c>
      <c r="M190" s="199">
        <f t="shared" si="30"/>
        <v>0</v>
      </c>
      <c r="N190" s="199">
        <f t="shared" si="30"/>
        <v>0</v>
      </c>
      <c r="O190" s="199">
        <f t="shared" si="30"/>
        <v>0</v>
      </c>
      <c r="P190" s="199">
        <f t="shared" si="30"/>
        <v>0</v>
      </c>
      <c r="Q190" s="199">
        <f t="shared" si="30"/>
        <v>0</v>
      </c>
    </row>
    <row r="191" spans="1:17" x14ac:dyDescent="0.25">
      <c r="A191" s="142" t="s">
        <v>165</v>
      </c>
      <c r="B191" s="199">
        <f t="shared" ref="B191:Q191" si="31">IF(B$86=0,0,B$86/B$70)</f>
        <v>0</v>
      </c>
      <c r="C191" s="199">
        <f t="shared" si="31"/>
        <v>0</v>
      </c>
      <c r="D191" s="199">
        <f t="shared" si="31"/>
        <v>0</v>
      </c>
      <c r="E191" s="199">
        <f t="shared" si="31"/>
        <v>0</v>
      </c>
      <c r="F191" s="199">
        <f t="shared" si="31"/>
        <v>0</v>
      </c>
      <c r="G191" s="199">
        <f t="shared" si="31"/>
        <v>0</v>
      </c>
      <c r="H191" s="199">
        <f t="shared" si="31"/>
        <v>0</v>
      </c>
      <c r="I191" s="199">
        <f t="shared" si="31"/>
        <v>0</v>
      </c>
      <c r="J191" s="199">
        <f t="shared" si="31"/>
        <v>0</v>
      </c>
      <c r="K191" s="199">
        <f t="shared" si="31"/>
        <v>0</v>
      </c>
      <c r="L191" s="199">
        <f t="shared" si="31"/>
        <v>0</v>
      </c>
      <c r="M191" s="199">
        <f t="shared" si="31"/>
        <v>0</v>
      </c>
      <c r="N191" s="199">
        <f t="shared" si="31"/>
        <v>0</v>
      </c>
      <c r="O191" s="199">
        <f t="shared" si="31"/>
        <v>0</v>
      </c>
      <c r="P191" s="199">
        <f t="shared" si="31"/>
        <v>0</v>
      </c>
      <c r="Q191" s="199">
        <f t="shared" si="31"/>
        <v>0</v>
      </c>
    </row>
    <row r="192" spans="1:17" x14ac:dyDescent="0.25">
      <c r="A192" s="127" t="s">
        <v>148</v>
      </c>
      <c r="B192" s="200">
        <f t="shared" ref="B192:Q192" si="32">IF(B$87=0,0,B$87/B$70)</f>
        <v>0.46253203727874903</v>
      </c>
      <c r="C192" s="200">
        <f t="shared" si="32"/>
        <v>0.46640232621688077</v>
      </c>
      <c r="D192" s="200">
        <f t="shared" si="32"/>
        <v>0.46890051846441788</v>
      </c>
      <c r="E192" s="200">
        <f t="shared" si="32"/>
        <v>0.45969469202476293</v>
      </c>
      <c r="F192" s="200">
        <f t="shared" si="32"/>
        <v>0.52783896243608963</v>
      </c>
      <c r="G192" s="200">
        <f t="shared" si="32"/>
        <v>0.38167106061399603</v>
      </c>
      <c r="H192" s="200">
        <f t="shared" si="32"/>
        <v>0.50271734461184869</v>
      </c>
      <c r="I192" s="200">
        <f t="shared" si="32"/>
        <v>0</v>
      </c>
      <c r="J192" s="200">
        <f t="shared" si="32"/>
        <v>0</v>
      </c>
      <c r="K192" s="200">
        <f t="shared" si="32"/>
        <v>0</v>
      </c>
      <c r="L192" s="200">
        <f t="shared" si="32"/>
        <v>0</v>
      </c>
      <c r="M192" s="200">
        <f t="shared" si="32"/>
        <v>0</v>
      </c>
      <c r="N192" s="200">
        <f t="shared" si="32"/>
        <v>0</v>
      </c>
      <c r="O192" s="200">
        <f t="shared" si="32"/>
        <v>0</v>
      </c>
      <c r="P192" s="200">
        <f t="shared" si="32"/>
        <v>0</v>
      </c>
      <c r="Q192" s="200">
        <f t="shared" si="32"/>
        <v>0</v>
      </c>
    </row>
    <row r="193" spans="1:17" x14ac:dyDescent="0.25">
      <c r="A193" s="142" t="s">
        <v>164</v>
      </c>
      <c r="B193" s="199">
        <f t="shared" ref="B193:Q193" si="33">IF(B$88=0,0,B$88/B$70)</f>
        <v>0.46253203727874903</v>
      </c>
      <c r="C193" s="199">
        <f t="shared" si="33"/>
        <v>0.46640232621688077</v>
      </c>
      <c r="D193" s="199">
        <f t="shared" si="33"/>
        <v>0.46890051846441788</v>
      </c>
      <c r="E193" s="199">
        <f t="shared" si="33"/>
        <v>0.45969469202476293</v>
      </c>
      <c r="F193" s="199">
        <f t="shared" si="33"/>
        <v>0.52783896243608963</v>
      </c>
      <c r="G193" s="199">
        <f t="shared" si="33"/>
        <v>0.38167106061399603</v>
      </c>
      <c r="H193" s="199">
        <f t="shared" si="33"/>
        <v>0.50271734461184869</v>
      </c>
      <c r="I193" s="199">
        <f t="shared" si="33"/>
        <v>0</v>
      </c>
      <c r="J193" s="199">
        <f t="shared" si="33"/>
        <v>0</v>
      </c>
      <c r="K193" s="199">
        <f t="shared" si="33"/>
        <v>0</v>
      </c>
      <c r="L193" s="199">
        <f t="shared" si="33"/>
        <v>0</v>
      </c>
      <c r="M193" s="199">
        <f t="shared" si="33"/>
        <v>0</v>
      </c>
      <c r="N193" s="199">
        <f t="shared" si="33"/>
        <v>0</v>
      </c>
      <c r="O193" s="199">
        <f t="shared" si="33"/>
        <v>0</v>
      </c>
      <c r="P193" s="199">
        <f t="shared" si="33"/>
        <v>0</v>
      </c>
      <c r="Q193" s="199">
        <f t="shared" si="33"/>
        <v>0</v>
      </c>
    </row>
    <row r="194" spans="1:17" x14ac:dyDescent="0.25">
      <c r="A194" s="142" t="s">
        <v>163</v>
      </c>
      <c r="B194" s="199">
        <f t="shared" ref="B194:Q194" si="34">IF(B$93=0,0,B$93/B$70)</f>
        <v>0</v>
      </c>
      <c r="C194" s="199">
        <f t="shared" si="34"/>
        <v>0</v>
      </c>
      <c r="D194" s="199">
        <f t="shared" si="34"/>
        <v>0</v>
      </c>
      <c r="E194" s="199">
        <f t="shared" si="34"/>
        <v>0</v>
      </c>
      <c r="F194" s="199">
        <f t="shared" si="34"/>
        <v>0</v>
      </c>
      <c r="G194" s="199">
        <f t="shared" si="34"/>
        <v>0</v>
      </c>
      <c r="H194" s="199">
        <f t="shared" si="34"/>
        <v>0</v>
      </c>
      <c r="I194" s="199">
        <f t="shared" si="34"/>
        <v>0</v>
      </c>
      <c r="J194" s="199">
        <f t="shared" si="34"/>
        <v>0</v>
      </c>
      <c r="K194" s="199">
        <f t="shared" si="34"/>
        <v>0</v>
      </c>
      <c r="L194" s="199">
        <f t="shared" si="34"/>
        <v>0</v>
      </c>
      <c r="M194" s="199">
        <f t="shared" si="34"/>
        <v>0</v>
      </c>
      <c r="N194" s="199">
        <f t="shared" si="34"/>
        <v>0</v>
      </c>
      <c r="O194" s="199">
        <f t="shared" si="34"/>
        <v>0</v>
      </c>
      <c r="P194" s="199">
        <f t="shared" si="34"/>
        <v>0</v>
      </c>
      <c r="Q194" s="199">
        <f t="shared" si="34"/>
        <v>0</v>
      </c>
    </row>
    <row r="195" spans="1:17" x14ac:dyDescent="0.25">
      <c r="A195" s="127" t="s">
        <v>147</v>
      </c>
      <c r="B195" s="200">
        <f t="shared" ref="B195:Q195" si="35">IF(B$94=0,0,B$94/B$70)</f>
        <v>0.26972525319580787</v>
      </c>
      <c r="C195" s="200">
        <f t="shared" si="35"/>
        <v>0.2658131402950088</v>
      </c>
      <c r="D195" s="200">
        <f t="shared" si="35"/>
        <v>0.26536443372584995</v>
      </c>
      <c r="E195" s="200">
        <f t="shared" si="35"/>
        <v>0.27071406686197214</v>
      </c>
      <c r="F195" s="200">
        <f t="shared" si="35"/>
        <v>0.3060011779887063</v>
      </c>
      <c r="G195" s="200">
        <f t="shared" si="35"/>
        <v>0.39874798833892683</v>
      </c>
      <c r="H195" s="200">
        <f t="shared" si="35"/>
        <v>0.32219490686160479</v>
      </c>
      <c r="I195" s="200">
        <f t="shared" si="35"/>
        <v>0</v>
      </c>
      <c r="J195" s="200">
        <f t="shared" si="35"/>
        <v>0</v>
      </c>
      <c r="K195" s="200">
        <f t="shared" si="35"/>
        <v>0</v>
      </c>
      <c r="L195" s="200">
        <f t="shared" si="35"/>
        <v>0</v>
      </c>
      <c r="M195" s="200">
        <f t="shared" si="35"/>
        <v>0</v>
      </c>
      <c r="N195" s="200">
        <f t="shared" si="35"/>
        <v>0</v>
      </c>
      <c r="O195" s="200">
        <f t="shared" si="35"/>
        <v>0</v>
      </c>
      <c r="P195" s="200">
        <f t="shared" si="35"/>
        <v>0</v>
      </c>
      <c r="Q195" s="200">
        <f t="shared" si="35"/>
        <v>0</v>
      </c>
    </row>
    <row r="196" spans="1:17" x14ac:dyDescent="0.25">
      <c r="A196" s="142" t="s">
        <v>162</v>
      </c>
      <c r="B196" s="199">
        <f t="shared" ref="B196:Q196" si="36">IF(B$95=0,0,B$95/B$70)</f>
        <v>8.8457882521494641E-2</v>
      </c>
      <c r="C196" s="199">
        <f t="shared" si="36"/>
        <v>8.8594744411904763E-2</v>
      </c>
      <c r="D196" s="199">
        <f t="shared" si="36"/>
        <v>8.7607728920694128E-2</v>
      </c>
      <c r="E196" s="199">
        <f t="shared" si="36"/>
        <v>8.8749111513702086E-2</v>
      </c>
      <c r="F196" s="199">
        <f t="shared" si="36"/>
        <v>9.4861534162690317E-2</v>
      </c>
      <c r="G196" s="199">
        <f t="shared" si="36"/>
        <v>0.11394535463698839</v>
      </c>
      <c r="H196" s="199">
        <f t="shared" si="36"/>
        <v>9.7835851880899383E-2</v>
      </c>
      <c r="I196" s="199">
        <f t="shared" si="36"/>
        <v>0</v>
      </c>
      <c r="J196" s="199">
        <f t="shared" si="36"/>
        <v>0</v>
      </c>
      <c r="K196" s="199">
        <f t="shared" si="36"/>
        <v>0</v>
      </c>
      <c r="L196" s="199">
        <f t="shared" si="36"/>
        <v>0</v>
      </c>
      <c r="M196" s="199">
        <f t="shared" si="36"/>
        <v>0</v>
      </c>
      <c r="N196" s="199">
        <f t="shared" si="36"/>
        <v>0</v>
      </c>
      <c r="O196" s="199">
        <f t="shared" si="36"/>
        <v>0</v>
      </c>
      <c r="P196" s="199">
        <f t="shared" si="36"/>
        <v>0</v>
      </c>
      <c r="Q196" s="199">
        <f t="shared" si="36"/>
        <v>0</v>
      </c>
    </row>
    <row r="197" spans="1:17" x14ac:dyDescent="0.25">
      <c r="A197" s="142" t="s">
        <v>161</v>
      </c>
      <c r="B197" s="199">
        <f t="shared" ref="B197:Q197" si="37">IF(B$99=0,0,B$99/B$70)</f>
        <v>0.1812673706743132</v>
      </c>
      <c r="C197" s="199">
        <f t="shared" si="37"/>
        <v>0.17721839588310401</v>
      </c>
      <c r="D197" s="199">
        <f t="shared" si="37"/>
        <v>0.17775670480515585</v>
      </c>
      <c r="E197" s="199">
        <f t="shared" si="37"/>
        <v>0.18196495534827004</v>
      </c>
      <c r="F197" s="199">
        <f t="shared" si="37"/>
        <v>0.21113964382601597</v>
      </c>
      <c r="G197" s="199">
        <f t="shared" si="37"/>
        <v>0.28480263370193842</v>
      </c>
      <c r="H197" s="199">
        <f t="shared" si="37"/>
        <v>0.22435905498070544</v>
      </c>
      <c r="I197" s="199">
        <f t="shared" si="37"/>
        <v>0</v>
      </c>
      <c r="J197" s="199">
        <f t="shared" si="37"/>
        <v>0</v>
      </c>
      <c r="K197" s="199">
        <f t="shared" si="37"/>
        <v>0</v>
      </c>
      <c r="L197" s="199">
        <f t="shared" si="37"/>
        <v>0</v>
      </c>
      <c r="M197" s="199">
        <f t="shared" si="37"/>
        <v>0</v>
      </c>
      <c r="N197" s="199">
        <f t="shared" si="37"/>
        <v>0</v>
      </c>
      <c r="O197" s="199">
        <f t="shared" si="37"/>
        <v>0</v>
      </c>
      <c r="P197" s="199">
        <f t="shared" si="37"/>
        <v>0</v>
      </c>
      <c r="Q197" s="199">
        <f t="shared" si="37"/>
        <v>0</v>
      </c>
    </row>
    <row r="198" spans="1:17" x14ac:dyDescent="0.25">
      <c r="A198" s="140" t="s">
        <v>160</v>
      </c>
      <c r="B198" s="198">
        <f t="shared" ref="B198:Q198" si="38">IF(B$110=0,0,B$110/B$70)</f>
        <v>0</v>
      </c>
      <c r="C198" s="198">
        <f t="shared" si="38"/>
        <v>0</v>
      </c>
      <c r="D198" s="198">
        <f t="shared" si="38"/>
        <v>0</v>
      </c>
      <c r="E198" s="198">
        <f t="shared" si="38"/>
        <v>0</v>
      </c>
      <c r="F198" s="198">
        <f t="shared" si="38"/>
        <v>0</v>
      </c>
      <c r="G198" s="198">
        <f t="shared" si="38"/>
        <v>0</v>
      </c>
      <c r="H198" s="198">
        <f t="shared" si="38"/>
        <v>0</v>
      </c>
      <c r="I198" s="198">
        <f t="shared" si="38"/>
        <v>0</v>
      </c>
      <c r="J198" s="198">
        <f t="shared" si="38"/>
        <v>0</v>
      </c>
      <c r="K198" s="198">
        <f t="shared" si="38"/>
        <v>0</v>
      </c>
      <c r="L198" s="198">
        <f t="shared" si="38"/>
        <v>0</v>
      </c>
      <c r="M198" s="198">
        <f t="shared" si="38"/>
        <v>0</v>
      </c>
      <c r="N198" s="198">
        <f t="shared" si="38"/>
        <v>0</v>
      </c>
      <c r="O198" s="198">
        <f t="shared" si="38"/>
        <v>0</v>
      </c>
      <c r="P198" s="198">
        <f t="shared" si="38"/>
        <v>0</v>
      </c>
      <c r="Q198" s="198">
        <f t="shared" si="38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9">SUM(B$201:B$206,B$210:B$211,B$213:B$215,B216)</f>
        <v>1</v>
      </c>
      <c r="C200" s="77">
        <f t="shared" si="39"/>
        <v>1</v>
      </c>
      <c r="D200" s="77">
        <f t="shared" si="39"/>
        <v>1.0000000000000002</v>
      </c>
      <c r="E200" s="77">
        <f t="shared" si="39"/>
        <v>1</v>
      </c>
      <c r="F200" s="77">
        <f t="shared" si="39"/>
        <v>1.0000000000000002</v>
      </c>
      <c r="G200" s="77">
        <f t="shared" si="39"/>
        <v>0.99999999999999989</v>
      </c>
      <c r="H200" s="77">
        <f t="shared" si="39"/>
        <v>0.99999999999999989</v>
      </c>
      <c r="I200" s="77">
        <f t="shared" si="39"/>
        <v>1</v>
      </c>
      <c r="J200" s="77">
        <f t="shared" si="39"/>
        <v>1.0000000000000004</v>
      </c>
      <c r="K200" s="77">
        <f t="shared" si="39"/>
        <v>1</v>
      </c>
      <c r="L200" s="77">
        <f t="shared" si="39"/>
        <v>1</v>
      </c>
      <c r="M200" s="77">
        <f t="shared" si="39"/>
        <v>1.0000000000000002</v>
      </c>
      <c r="N200" s="77">
        <f t="shared" si="39"/>
        <v>1</v>
      </c>
      <c r="O200" s="77">
        <f t="shared" si="39"/>
        <v>0.99999999999999989</v>
      </c>
      <c r="P200" s="77">
        <f t="shared" si="39"/>
        <v>1</v>
      </c>
      <c r="Q200" s="77">
        <f t="shared" si="39"/>
        <v>1.0000000000000002</v>
      </c>
    </row>
    <row r="201" spans="1:17" x14ac:dyDescent="0.25">
      <c r="A201" s="132" t="s">
        <v>83</v>
      </c>
      <c r="B201" s="203">
        <f t="shared" ref="B201:Q201" si="40">IF(B$113=0,0,B$113/B$112)</f>
        <v>0</v>
      </c>
      <c r="C201" s="203">
        <f t="shared" si="40"/>
        <v>0</v>
      </c>
      <c r="D201" s="203">
        <f t="shared" si="40"/>
        <v>0</v>
      </c>
      <c r="E201" s="203">
        <f t="shared" si="40"/>
        <v>0</v>
      </c>
      <c r="F201" s="203">
        <f t="shared" si="40"/>
        <v>0</v>
      </c>
      <c r="G201" s="203">
        <f t="shared" si="40"/>
        <v>0</v>
      </c>
      <c r="H201" s="203">
        <f t="shared" si="40"/>
        <v>0</v>
      </c>
      <c r="I201" s="203">
        <f t="shared" si="40"/>
        <v>0</v>
      </c>
      <c r="J201" s="203">
        <f t="shared" si="40"/>
        <v>0</v>
      </c>
      <c r="K201" s="203">
        <f t="shared" si="40"/>
        <v>0</v>
      </c>
      <c r="L201" s="203">
        <f t="shared" si="40"/>
        <v>0</v>
      </c>
      <c r="M201" s="203">
        <f t="shared" si="40"/>
        <v>0</v>
      </c>
      <c r="N201" s="203">
        <f t="shared" si="40"/>
        <v>0</v>
      </c>
      <c r="O201" s="203">
        <f t="shared" si="40"/>
        <v>0</v>
      </c>
      <c r="P201" s="203">
        <f t="shared" si="40"/>
        <v>0</v>
      </c>
      <c r="Q201" s="203">
        <f t="shared" si="40"/>
        <v>0</v>
      </c>
    </row>
    <row r="202" spans="1:17" x14ac:dyDescent="0.25">
      <c r="A202" s="76" t="s">
        <v>82</v>
      </c>
      <c r="B202" s="202">
        <f t="shared" ref="B202:Q202" si="41">IF(B$114=0,0,B$114/B$112)</f>
        <v>0</v>
      </c>
      <c r="C202" s="202">
        <f t="shared" si="41"/>
        <v>0</v>
      </c>
      <c r="D202" s="202">
        <f t="shared" si="41"/>
        <v>0</v>
      </c>
      <c r="E202" s="202">
        <f t="shared" si="41"/>
        <v>0</v>
      </c>
      <c r="F202" s="202">
        <f t="shared" si="41"/>
        <v>0</v>
      </c>
      <c r="G202" s="202">
        <f t="shared" si="41"/>
        <v>0</v>
      </c>
      <c r="H202" s="202">
        <f t="shared" si="41"/>
        <v>0</v>
      </c>
      <c r="I202" s="202">
        <f t="shared" si="41"/>
        <v>0</v>
      </c>
      <c r="J202" s="202">
        <f t="shared" si="41"/>
        <v>0</v>
      </c>
      <c r="K202" s="202">
        <f t="shared" si="41"/>
        <v>0</v>
      </c>
      <c r="L202" s="202">
        <f t="shared" si="41"/>
        <v>0</v>
      </c>
      <c r="M202" s="202">
        <f t="shared" si="41"/>
        <v>0</v>
      </c>
      <c r="N202" s="202">
        <f t="shared" si="41"/>
        <v>0</v>
      </c>
      <c r="O202" s="202">
        <f t="shared" si="41"/>
        <v>0</v>
      </c>
      <c r="P202" s="202">
        <f t="shared" si="41"/>
        <v>0</v>
      </c>
      <c r="Q202" s="202">
        <f t="shared" si="41"/>
        <v>0</v>
      </c>
    </row>
    <row r="203" spans="1:17" x14ac:dyDescent="0.25">
      <c r="A203" s="76" t="s">
        <v>81</v>
      </c>
      <c r="B203" s="202">
        <f t="shared" ref="B203:Q203" si="42">IF(B$115=0,0,B$115/B$112)</f>
        <v>0</v>
      </c>
      <c r="C203" s="202">
        <f t="shared" si="42"/>
        <v>0</v>
      </c>
      <c r="D203" s="202">
        <f t="shared" si="42"/>
        <v>0</v>
      </c>
      <c r="E203" s="202">
        <f t="shared" si="42"/>
        <v>0</v>
      </c>
      <c r="F203" s="202">
        <f t="shared" si="42"/>
        <v>0</v>
      </c>
      <c r="G203" s="202">
        <f t="shared" si="42"/>
        <v>0</v>
      </c>
      <c r="H203" s="202">
        <f t="shared" si="42"/>
        <v>0</v>
      </c>
      <c r="I203" s="202">
        <f t="shared" si="42"/>
        <v>0</v>
      </c>
      <c r="J203" s="202">
        <f t="shared" si="42"/>
        <v>0</v>
      </c>
      <c r="K203" s="202">
        <f t="shared" si="42"/>
        <v>0</v>
      </c>
      <c r="L203" s="202">
        <f t="shared" si="42"/>
        <v>0</v>
      </c>
      <c r="M203" s="202">
        <f t="shared" si="42"/>
        <v>0</v>
      </c>
      <c r="N203" s="202">
        <f t="shared" si="42"/>
        <v>0</v>
      </c>
      <c r="O203" s="202">
        <f t="shared" si="42"/>
        <v>0</v>
      </c>
      <c r="P203" s="202">
        <f t="shared" si="42"/>
        <v>0</v>
      </c>
      <c r="Q203" s="202">
        <f t="shared" si="42"/>
        <v>0</v>
      </c>
    </row>
    <row r="204" spans="1:17" x14ac:dyDescent="0.25">
      <c r="A204" s="76" t="s">
        <v>80</v>
      </c>
      <c r="B204" s="202">
        <f t="shared" ref="B204:Q204" si="43">IF(B$116=0,0,B$116/B$112)</f>
        <v>0</v>
      </c>
      <c r="C204" s="202">
        <f t="shared" si="43"/>
        <v>0</v>
      </c>
      <c r="D204" s="202">
        <f t="shared" si="43"/>
        <v>0</v>
      </c>
      <c r="E204" s="202">
        <f t="shared" si="43"/>
        <v>0</v>
      </c>
      <c r="F204" s="202">
        <f t="shared" si="43"/>
        <v>0</v>
      </c>
      <c r="G204" s="202">
        <f t="shared" si="43"/>
        <v>0</v>
      </c>
      <c r="H204" s="202">
        <f t="shared" si="43"/>
        <v>0</v>
      </c>
      <c r="I204" s="202">
        <f t="shared" si="43"/>
        <v>0</v>
      </c>
      <c r="J204" s="202">
        <f t="shared" si="43"/>
        <v>0</v>
      </c>
      <c r="K204" s="202">
        <f t="shared" si="43"/>
        <v>0</v>
      </c>
      <c r="L204" s="202">
        <f t="shared" si="43"/>
        <v>0</v>
      </c>
      <c r="M204" s="202">
        <f t="shared" si="43"/>
        <v>0</v>
      </c>
      <c r="N204" s="202">
        <f t="shared" si="43"/>
        <v>0</v>
      </c>
      <c r="O204" s="202">
        <f t="shared" si="43"/>
        <v>0</v>
      </c>
      <c r="P204" s="202">
        <f t="shared" si="43"/>
        <v>0</v>
      </c>
      <c r="Q204" s="202">
        <f t="shared" si="43"/>
        <v>0</v>
      </c>
    </row>
    <row r="205" spans="1:17" x14ac:dyDescent="0.25">
      <c r="A205" s="129" t="s">
        <v>79</v>
      </c>
      <c r="B205" s="201">
        <f t="shared" ref="B205:Q205" si="44">IF(B$117=0,0,B$117/B$112)</f>
        <v>3.4594916487922021E-4</v>
      </c>
      <c r="C205" s="201">
        <f t="shared" si="44"/>
        <v>3.4800901894917825E-4</v>
      </c>
      <c r="D205" s="201">
        <f t="shared" si="44"/>
        <v>3.4301587682611601E-4</v>
      </c>
      <c r="E205" s="201">
        <f t="shared" si="44"/>
        <v>3.4676336036725257E-4</v>
      </c>
      <c r="F205" s="201">
        <f t="shared" si="44"/>
        <v>3.7150612305124136E-4</v>
      </c>
      <c r="G205" s="201">
        <f t="shared" si="44"/>
        <v>4.160388460602707E-4</v>
      </c>
      <c r="H205" s="201">
        <f t="shared" si="44"/>
        <v>3.6240553581022697E-4</v>
      </c>
      <c r="I205" s="201">
        <f t="shared" si="44"/>
        <v>3.8167740242291143E-4</v>
      </c>
      <c r="J205" s="201">
        <f t="shared" si="44"/>
        <v>3.7104145620844457E-4</v>
      </c>
      <c r="K205" s="201">
        <f t="shared" si="44"/>
        <v>5.2907031266099006E-4</v>
      </c>
      <c r="L205" s="201">
        <f t="shared" si="44"/>
        <v>7.4083636662855828E-4</v>
      </c>
      <c r="M205" s="201">
        <f t="shared" si="44"/>
        <v>4.4585341072888121E-4</v>
      </c>
      <c r="N205" s="201">
        <f t="shared" si="44"/>
        <v>5.0514198252998139E-4</v>
      </c>
      <c r="O205" s="201">
        <f t="shared" si="44"/>
        <v>4.8283882366364025E-4</v>
      </c>
      <c r="P205" s="201">
        <f t="shared" si="44"/>
        <v>2.5864106936760237E-4</v>
      </c>
      <c r="Q205" s="201">
        <f t="shared" si="44"/>
        <v>2.6110430016778056E-4</v>
      </c>
    </row>
    <row r="206" spans="1:17" x14ac:dyDescent="0.25">
      <c r="A206" s="127" t="s">
        <v>146</v>
      </c>
      <c r="B206" s="200">
        <f t="shared" ref="B206:Q206" si="45">IF(B$122=0,0,B$122/B$112)</f>
        <v>0.63795690043437026</v>
      </c>
      <c r="C206" s="200">
        <f t="shared" si="45"/>
        <v>0.62850715608668406</v>
      </c>
      <c r="D206" s="200">
        <f t="shared" si="45"/>
        <v>0.62278619340476837</v>
      </c>
      <c r="E206" s="200">
        <f t="shared" si="45"/>
        <v>0.6371651826332182</v>
      </c>
      <c r="F206" s="200">
        <f t="shared" si="45"/>
        <v>0.67030652224924536</v>
      </c>
      <c r="G206" s="200">
        <f t="shared" si="45"/>
        <v>0.74780545577696889</v>
      </c>
      <c r="H206" s="200">
        <f t="shared" si="45"/>
        <v>0.66368227859496687</v>
      </c>
      <c r="I206" s="200">
        <f t="shared" si="45"/>
        <v>0.69464992246399526</v>
      </c>
      <c r="J206" s="200">
        <f t="shared" si="45"/>
        <v>0.66465389190552582</v>
      </c>
      <c r="K206" s="200">
        <f t="shared" si="45"/>
        <v>0.48947561042404847</v>
      </c>
      <c r="L206" s="200">
        <f t="shared" si="45"/>
        <v>0.43824517927566664</v>
      </c>
      <c r="M206" s="200">
        <f t="shared" si="45"/>
        <v>0.54846792694879187</v>
      </c>
      <c r="N206" s="200">
        <f t="shared" si="45"/>
        <v>0.48146826347425026</v>
      </c>
      <c r="O206" s="200">
        <f t="shared" si="45"/>
        <v>0.52440593433360638</v>
      </c>
      <c r="P206" s="200">
        <f t="shared" si="45"/>
        <v>0.50721512408809111</v>
      </c>
      <c r="Q206" s="200">
        <f t="shared" si="45"/>
        <v>0.50211177730709822</v>
      </c>
    </row>
    <row r="207" spans="1:17" x14ac:dyDescent="0.25">
      <c r="A207" s="142" t="s">
        <v>159</v>
      </c>
      <c r="B207" s="199">
        <f t="shared" ref="B207:Q207" si="46">IF(B$123=0,0,B$123/B$112)</f>
        <v>0.63795690043437026</v>
      </c>
      <c r="C207" s="199">
        <f t="shared" si="46"/>
        <v>0.62850715608668406</v>
      </c>
      <c r="D207" s="199">
        <f t="shared" si="46"/>
        <v>0.62278619340476837</v>
      </c>
      <c r="E207" s="199">
        <f t="shared" si="46"/>
        <v>0.6371651826332182</v>
      </c>
      <c r="F207" s="199">
        <f t="shared" si="46"/>
        <v>0.67030652224924536</v>
      </c>
      <c r="G207" s="199">
        <f t="shared" si="46"/>
        <v>0.74780545577696889</v>
      </c>
      <c r="H207" s="199">
        <f t="shared" si="46"/>
        <v>0.66368227859496687</v>
      </c>
      <c r="I207" s="199">
        <f t="shared" si="46"/>
        <v>0.69464992246399526</v>
      </c>
      <c r="J207" s="199">
        <f t="shared" si="46"/>
        <v>0.66465389190552582</v>
      </c>
      <c r="K207" s="199">
        <f t="shared" si="46"/>
        <v>0.48947561042404847</v>
      </c>
      <c r="L207" s="199">
        <f t="shared" si="46"/>
        <v>0.43824517927566664</v>
      </c>
      <c r="M207" s="199">
        <f t="shared" si="46"/>
        <v>0.54846792694879187</v>
      </c>
      <c r="N207" s="199">
        <f t="shared" si="46"/>
        <v>0.48146826347425026</v>
      </c>
      <c r="O207" s="199">
        <f t="shared" si="46"/>
        <v>0.52440593433360638</v>
      </c>
      <c r="P207" s="199">
        <f t="shared" si="46"/>
        <v>0.50721512408809111</v>
      </c>
      <c r="Q207" s="199">
        <f t="shared" si="46"/>
        <v>0.50211177730709822</v>
      </c>
    </row>
    <row r="208" spans="1:17" x14ac:dyDescent="0.25">
      <c r="A208" s="142" t="s">
        <v>158</v>
      </c>
      <c r="B208" s="199">
        <f t="shared" ref="B208:Q208" si="47">IF(B$129=0,0,B$129/B$112)</f>
        <v>0</v>
      </c>
      <c r="C208" s="199">
        <f t="shared" si="47"/>
        <v>0</v>
      </c>
      <c r="D208" s="199">
        <f t="shared" si="47"/>
        <v>0</v>
      </c>
      <c r="E208" s="199">
        <f t="shared" si="47"/>
        <v>0</v>
      </c>
      <c r="F208" s="199">
        <f t="shared" si="47"/>
        <v>0</v>
      </c>
      <c r="G208" s="199">
        <f t="shared" si="47"/>
        <v>0</v>
      </c>
      <c r="H208" s="199">
        <f t="shared" si="47"/>
        <v>0</v>
      </c>
      <c r="I208" s="199">
        <f t="shared" si="47"/>
        <v>0</v>
      </c>
      <c r="J208" s="199">
        <f t="shared" si="47"/>
        <v>0</v>
      </c>
      <c r="K208" s="199">
        <f t="shared" si="47"/>
        <v>0</v>
      </c>
      <c r="L208" s="199">
        <f t="shared" si="47"/>
        <v>0</v>
      </c>
      <c r="M208" s="199">
        <f t="shared" si="47"/>
        <v>0</v>
      </c>
      <c r="N208" s="199">
        <f t="shared" si="47"/>
        <v>0</v>
      </c>
      <c r="O208" s="199">
        <f t="shared" si="47"/>
        <v>0</v>
      </c>
      <c r="P208" s="199">
        <f t="shared" si="47"/>
        <v>0</v>
      </c>
      <c r="Q208" s="199">
        <f t="shared" si="47"/>
        <v>0</v>
      </c>
    </row>
    <row r="209" spans="1:17" x14ac:dyDescent="0.25">
      <c r="A209" s="127" t="s">
        <v>145</v>
      </c>
      <c r="B209" s="200">
        <f t="shared" ref="B209:Q209" si="48">IF(B$130=0,0,B$130/B$112)</f>
        <v>0.22476973189856408</v>
      </c>
      <c r="C209" s="200">
        <f t="shared" si="48"/>
        <v>0.22899105318177324</v>
      </c>
      <c r="D209" s="200">
        <f t="shared" si="48"/>
        <v>0.22608828692149338</v>
      </c>
      <c r="E209" s="200">
        <f t="shared" si="48"/>
        <v>0.21983927589234947</v>
      </c>
      <c r="F209" s="200">
        <f t="shared" si="48"/>
        <v>0.23233493806009387</v>
      </c>
      <c r="G209" s="200">
        <f t="shared" si="48"/>
        <v>0.14142622608898778</v>
      </c>
      <c r="H209" s="200">
        <f t="shared" si="48"/>
        <v>0.20646241786333083</v>
      </c>
      <c r="I209" s="200">
        <f t="shared" si="48"/>
        <v>0.16781151923004492</v>
      </c>
      <c r="J209" s="200">
        <f t="shared" si="48"/>
        <v>0.18058197794072203</v>
      </c>
      <c r="K209" s="200">
        <f t="shared" si="48"/>
        <v>0.24406272051092737</v>
      </c>
      <c r="L209" s="200">
        <f t="shared" si="48"/>
        <v>0.26894811873655605</v>
      </c>
      <c r="M209" s="200">
        <f t="shared" si="48"/>
        <v>0.23582476905582317</v>
      </c>
      <c r="N209" s="200">
        <f t="shared" si="48"/>
        <v>0.2618060661525019</v>
      </c>
      <c r="O209" s="200">
        <f t="shared" si="48"/>
        <v>0.25485359902011123</v>
      </c>
      <c r="P209" s="200">
        <f t="shared" si="48"/>
        <v>0.25293075761517447</v>
      </c>
      <c r="Q209" s="200">
        <f t="shared" si="48"/>
        <v>0.25453857825783338</v>
      </c>
    </row>
    <row r="210" spans="1:17" x14ac:dyDescent="0.25">
      <c r="A210" s="142" t="s">
        <v>157</v>
      </c>
      <c r="B210" s="199">
        <f t="shared" ref="B210:Q210" si="49">IF(B$131=0,0,B$131/B$112)</f>
        <v>0.22476973189856408</v>
      </c>
      <c r="C210" s="199">
        <f t="shared" si="49"/>
        <v>0.22899105318177324</v>
      </c>
      <c r="D210" s="199">
        <f t="shared" si="49"/>
        <v>0.22608828692149338</v>
      </c>
      <c r="E210" s="199">
        <f t="shared" si="49"/>
        <v>0.21983927589234947</v>
      </c>
      <c r="F210" s="199">
        <f t="shared" si="49"/>
        <v>0.23233493806009387</v>
      </c>
      <c r="G210" s="199">
        <f t="shared" si="49"/>
        <v>0.14142622608898778</v>
      </c>
      <c r="H210" s="199">
        <f t="shared" si="49"/>
        <v>0.20646241786333083</v>
      </c>
      <c r="I210" s="199">
        <f t="shared" si="49"/>
        <v>0.16781151923004492</v>
      </c>
      <c r="J210" s="199">
        <f t="shared" si="49"/>
        <v>0.18058197794072203</v>
      </c>
      <c r="K210" s="199">
        <f t="shared" si="49"/>
        <v>0.24406272051092737</v>
      </c>
      <c r="L210" s="199">
        <f t="shared" si="49"/>
        <v>0.26894811873655605</v>
      </c>
      <c r="M210" s="199">
        <f t="shared" si="49"/>
        <v>0.23582476905582317</v>
      </c>
      <c r="N210" s="199">
        <f t="shared" si="49"/>
        <v>0.2618060661525019</v>
      </c>
      <c r="O210" s="199">
        <f t="shared" si="49"/>
        <v>0.25485359902011123</v>
      </c>
      <c r="P210" s="199">
        <f t="shared" si="49"/>
        <v>0.25293075761517447</v>
      </c>
      <c r="Q210" s="199">
        <f t="shared" si="49"/>
        <v>0.25453857825783338</v>
      </c>
    </row>
    <row r="211" spans="1:17" x14ac:dyDescent="0.25">
      <c r="A211" s="142" t="s">
        <v>156</v>
      </c>
      <c r="B211" s="199">
        <f t="shared" ref="B211:Q211" si="50">IF(B$136=0,0,B$136/B$112)</f>
        <v>0</v>
      </c>
      <c r="C211" s="199">
        <f t="shared" si="50"/>
        <v>0</v>
      </c>
      <c r="D211" s="199">
        <f t="shared" si="50"/>
        <v>0</v>
      </c>
      <c r="E211" s="199">
        <f t="shared" si="50"/>
        <v>0</v>
      </c>
      <c r="F211" s="199">
        <f t="shared" si="50"/>
        <v>0</v>
      </c>
      <c r="G211" s="199">
        <f t="shared" si="50"/>
        <v>0</v>
      </c>
      <c r="H211" s="199">
        <f t="shared" si="50"/>
        <v>0</v>
      </c>
      <c r="I211" s="199">
        <f t="shared" si="50"/>
        <v>0</v>
      </c>
      <c r="J211" s="199">
        <f t="shared" si="50"/>
        <v>0</v>
      </c>
      <c r="K211" s="199">
        <f t="shared" si="50"/>
        <v>0</v>
      </c>
      <c r="L211" s="199">
        <f t="shared" si="50"/>
        <v>0</v>
      </c>
      <c r="M211" s="199">
        <f t="shared" si="50"/>
        <v>0</v>
      </c>
      <c r="N211" s="199">
        <f t="shared" si="50"/>
        <v>0</v>
      </c>
      <c r="O211" s="199">
        <f t="shared" si="50"/>
        <v>0</v>
      </c>
      <c r="P211" s="199">
        <f t="shared" si="50"/>
        <v>0</v>
      </c>
      <c r="Q211" s="199">
        <f t="shared" si="50"/>
        <v>0</v>
      </c>
    </row>
    <row r="212" spans="1:17" x14ac:dyDescent="0.25">
      <c r="A212" s="127" t="s">
        <v>144</v>
      </c>
      <c r="B212" s="200">
        <f t="shared" ref="B212:Q212" si="51">IF(B$137=0,0,B$137/B$112)</f>
        <v>9.3703015632309622E-2</v>
      </c>
      <c r="C212" s="200">
        <f t="shared" si="51"/>
        <v>9.3318740779898393E-2</v>
      </c>
      <c r="D212" s="200">
        <f t="shared" si="51"/>
        <v>9.1477943096366754E-2</v>
      </c>
      <c r="E212" s="200">
        <f t="shared" si="51"/>
        <v>9.2550829086444464E-2</v>
      </c>
      <c r="F212" s="200">
        <f t="shared" si="51"/>
        <v>9.6214465064033292E-2</v>
      </c>
      <c r="G212" s="200">
        <f t="shared" si="51"/>
        <v>0.10543746008032497</v>
      </c>
      <c r="H212" s="200">
        <f t="shared" si="51"/>
        <v>9.4497996035906057E-2</v>
      </c>
      <c r="I212" s="200">
        <f t="shared" si="51"/>
        <v>9.7741712824492455E-2</v>
      </c>
      <c r="J212" s="200">
        <f t="shared" si="51"/>
        <v>9.5712502457832846E-2</v>
      </c>
      <c r="K212" s="200">
        <f t="shared" si="51"/>
        <v>0.13083863794857717</v>
      </c>
      <c r="L212" s="200">
        <f t="shared" si="51"/>
        <v>0.1872090180599941</v>
      </c>
      <c r="M212" s="200">
        <f t="shared" si="51"/>
        <v>0.11606617580069976</v>
      </c>
      <c r="N212" s="200">
        <f t="shared" si="51"/>
        <v>0.13319930168750993</v>
      </c>
      <c r="O212" s="200">
        <f t="shared" si="51"/>
        <v>0.12750821242940816</v>
      </c>
      <c r="P212" s="200">
        <f t="shared" si="51"/>
        <v>0.12945217410060689</v>
      </c>
      <c r="Q212" s="200">
        <f t="shared" si="51"/>
        <v>0.13083921228116011</v>
      </c>
    </row>
    <row r="213" spans="1:17" x14ac:dyDescent="0.25">
      <c r="A213" s="142" t="s">
        <v>155</v>
      </c>
      <c r="B213" s="199">
        <f t="shared" ref="B213:Q213" si="52">IF(B$138=0,0,B$138/B$112)</f>
        <v>3.1608900618247893E-2</v>
      </c>
      <c r="C213" s="199">
        <f t="shared" si="52"/>
        <v>3.1984724191486638E-2</v>
      </c>
      <c r="D213" s="199">
        <f t="shared" si="52"/>
        <v>3.1061084581857499E-2</v>
      </c>
      <c r="E213" s="199">
        <f t="shared" si="52"/>
        <v>3.1208770069952315E-2</v>
      </c>
      <c r="F213" s="199">
        <f t="shared" si="52"/>
        <v>3.0702947247055714E-2</v>
      </c>
      <c r="G213" s="199">
        <f t="shared" si="52"/>
        <v>3.1046610200805499E-2</v>
      </c>
      <c r="H213" s="199">
        <f t="shared" si="52"/>
        <v>2.9545545604816297E-2</v>
      </c>
      <c r="I213" s="199">
        <f t="shared" si="52"/>
        <v>2.9514265140387023E-2</v>
      </c>
      <c r="J213" s="199">
        <f t="shared" si="52"/>
        <v>2.9617210976198356E-2</v>
      </c>
      <c r="K213" s="199">
        <f t="shared" si="52"/>
        <v>4.2852868926769934E-2</v>
      </c>
      <c r="L213" s="199">
        <f t="shared" si="52"/>
        <v>5.6217715842445413E-2</v>
      </c>
      <c r="M213" s="199">
        <f t="shared" si="52"/>
        <v>3.6620632124249583E-2</v>
      </c>
      <c r="N213" s="199">
        <f t="shared" si="52"/>
        <v>4.1166705311639802E-2</v>
      </c>
      <c r="O213" s="199">
        <f t="shared" si="52"/>
        <v>3.9433418706433389E-2</v>
      </c>
      <c r="P213" s="199">
        <f t="shared" si="52"/>
        <v>3.9444136464984257E-2</v>
      </c>
      <c r="Q213" s="199">
        <f t="shared" si="52"/>
        <v>3.9786088743356332E-2</v>
      </c>
    </row>
    <row r="214" spans="1:17" x14ac:dyDescent="0.25">
      <c r="A214" s="142" t="s">
        <v>154</v>
      </c>
      <c r="B214" s="199">
        <f t="shared" ref="B214:Q214" si="53">IF(B$142=0,0,B$142/B$112)</f>
        <v>6.2094115014061736E-2</v>
      </c>
      <c r="C214" s="199">
        <f t="shared" si="53"/>
        <v>6.1334016588411755E-2</v>
      </c>
      <c r="D214" s="199">
        <f t="shared" si="53"/>
        <v>6.0416858514509252E-2</v>
      </c>
      <c r="E214" s="199">
        <f t="shared" si="53"/>
        <v>6.1342059016492159E-2</v>
      </c>
      <c r="F214" s="199">
        <f t="shared" si="53"/>
        <v>6.5511517816977574E-2</v>
      </c>
      <c r="G214" s="199">
        <f t="shared" si="53"/>
        <v>7.439084987951948E-2</v>
      </c>
      <c r="H214" s="199">
        <f t="shared" si="53"/>
        <v>6.495245043108977E-2</v>
      </c>
      <c r="I214" s="199">
        <f t="shared" si="53"/>
        <v>6.8227447684105436E-2</v>
      </c>
      <c r="J214" s="199">
        <f t="shared" si="53"/>
        <v>6.6095291481634497E-2</v>
      </c>
      <c r="K214" s="199">
        <f t="shared" si="53"/>
        <v>8.7985769021807242E-2</v>
      </c>
      <c r="L214" s="199">
        <f t="shared" si="53"/>
        <v>0.13099130221754871</v>
      </c>
      <c r="M214" s="199">
        <f t="shared" si="53"/>
        <v>7.9445543676450181E-2</v>
      </c>
      <c r="N214" s="199">
        <f t="shared" si="53"/>
        <v>9.2032596375870121E-2</v>
      </c>
      <c r="O214" s="199">
        <f t="shared" si="53"/>
        <v>8.8074793722974776E-2</v>
      </c>
      <c r="P214" s="199">
        <f t="shared" si="53"/>
        <v>9.0008037635622651E-2</v>
      </c>
      <c r="Q214" s="199">
        <f t="shared" si="53"/>
        <v>9.1053123537803787E-2</v>
      </c>
    </row>
    <row r="215" spans="1:17" x14ac:dyDescent="0.25">
      <c r="A215" s="142" t="s">
        <v>153</v>
      </c>
      <c r="B215" s="199">
        <f t="shared" ref="B215:Q215" si="54">IF(B$153=0,0,B$153/B$112)</f>
        <v>0</v>
      </c>
      <c r="C215" s="199">
        <f t="shared" si="54"/>
        <v>0</v>
      </c>
      <c r="D215" s="199">
        <f t="shared" si="54"/>
        <v>0</v>
      </c>
      <c r="E215" s="199">
        <f t="shared" si="54"/>
        <v>0</v>
      </c>
      <c r="F215" s="199">
        <f t="shared" si="54"/>
        <v>0</v>
      </c>
      <c r="G215" s="199">
        <f t="shared" si="54"/>
        <v>0</v>
      </c>
      <c r="H215" s="199">
        <f t="shared" si="54"/>
        <v>0</v>
      </c>
      <c r="I215" s="199">
        <f t="shared" si="54"/>
        <v>0</v>
      </c>
      <c r="J215" s="199">
        <f t="shared" si="54"/>
        <v>0</v>
      </c>
      <c r="K215" s="199">
        <f t="shared" si="54"/>
        <v>0</v>
      </c>
      <c r="L215" s="199">
        <f t="shared" si="54"/>
        <v>0</v>
      </c>
      <c r="M215" s="199">
        <f t="shared" si="54"/>
        <v>0</v>
      </c>
      <c r="N215" s="199">
        <f t="shared" si="54"/>
        <v>0</v>
      </c>
      <c r="O215" s="199">
        <f t="shared" si="54"/>
        <v>0</v>
      </c>
      <c r="P215" s="199">
        <f t="shared" si="54"/>
        <v>0</v>
      </c>
      <c r="Q215" s="199">
        <f t="shared" si="54"/>
        <v>0</v>
      </c>
    </row>
    <row r="216" spans="1:17" x14ac:dyDescent="0.25">
      <c r="A216" s="177" t="s">
        <v>98</v>
      </c>
      <c r="B216" s="209">
        <f t="shared" ref="B216:Q216" si="55">IF(B$154=0,0,B$154/B$112)</f>
        <v>4.3224402869876936E-2</v>
      </c>
      <c r="C216" s="209">
        <f t="shared" si="55"/>
        <v>4.8835040932695167E-2</v>
      </c>
      <c r="D216" s="209">
        <f t="shared" si="55"/>
        <v>5.9304560700545378E-2</v>
      </c>
      <c r="E216" s="209">
        <f t="shared" si="55"/>
        <v>5.0097949027620652E-2</v>
      </c>
      <c r="F216" s="209">
        <f t="shared" si="55"/>
        <v>7.7256850357633271E-4</v>
      </c>
      <c r="G216" s="209">
        <f t="shared" si="55"/>
        <v>4.9148192076580201E-3</v>
      </c>
      <c r="H216" s="209">
        <f t="shared" si="55"/>
        <v>3.4994901969985906E-2</v>
      </c>
      <c r="I216" s="209">
        <f t="shared" si="55"/>
        <v>3.941516807904439E-2</v>
      </c>
      <c r="J216" s="209">
        <f t="shared" si="55"/>
        <v>5.8680586239711105E-2</v>
      </c>
      <c r="K216" s="209">
        <f t="shared" si="55"/>
        <v>0.13509396080378608</v>
      </c>
      <c r="L216" s="209">
        <f t="shared" si="55"/>
        <v>0.10485684756115474</v>
      </c>
      <c r="M216" s="209">
        <f t="shared" si="55"/>
        <v>9.9195274783956455E-2</v>
      </c>
      <c r="N216" s="209">
        <f t="shared" si="55"/>
        <v>0.12302122670320803</v>
      </c>
      <c r="O216" s="209">
        <f t="shared" si="55"/>
        <v>9.2749415393210494E-2</v>
      </c>
      <c r="P216" s="209">
        <f t="shared" si="55"/>
        <v>0.11014330312675998</v>
      </c>
      <c r="Q216" s="209">
        <f t="shared" si="55"/>
        <v>0.11224932785374067</v>
      </c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137" t="s">
        <v>133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>IF(B$5=0,0,B$5/NFM_fec!B$5)</f>
        <v>2.1708705068543113</v>
      </c>
      <c r="C220" s="133">
        <f>IF(C$5=0,0,C$5/NFM_fec!C$5)</f>
        <v>1.9834990353523885</v>
      </c>
      <c r="D220" s="133">
        <f>IF(D$5=0,0,D$5/NFM_fec!D$5)</f>
        <v>1.9208462292213597</v>
      </c>
      <c r="E220" s="133">
        <f>IF(E$5=0,0,E$5/NFM_fec!E$5)</f>
        <v>2.2657209089251245</v>
      </c>
      <c r="F220" s="133">
        <f>IF(F$5=0,0,F$5/NFM_fec!F$5)</f>
        <v>1.8950436100854249</v>
      </c>
      <c r="G220" s="133">
        <f>IF(G$5=0,0,G$5/NFM_fec!G$5)</f>
        <v>1.9165542653561618</v>
      </c>
      <c r="H220" s="133">
        <f>IF(H$5=0,0,H$5/NFM_fec!H$5)</f>
        <v>1.9202024195364626</v>
      </c>
      <c r="I220" s="133">
        <f>IF(I$5=0,0,I$5/NFM_fec!I$5)</f>
        <v>1.916112931042625</v>
      </c>
      <c r="J220" s="133">
        <f>IF(J$5=0,0,J$5/NFM_fec!J$5)</f>
        <v>1.9106869213074509</v>
      </c>
      <c r="K220" s="133">
        <f>IF(K$5=0,0,K$5/NFM_fec!K$5)</f>
        <v>1.8075250667919784</v>
      </c>
      <c r="L220" s="133">
        <f>IF(L$5=0,0,L$5/NFM_fec!L$5)</f>
        <v>1.8991858700750988</v>
      </c>
      <c r="M220" s="133">
        <f>IF(M$5=0,0,M$5/NFM_fec!M$5)</f>
        <v>1.9111496199099514</v>
      </c>
      <c r="N220" s="133">
        <f>IF(N$5=0,0,N$5/NFM_fec!N$5)</f>
        <v>1.8528400252414778</v>
      </c>
      <c r="O220" s="133">
        <f>IF(O$5=0,0,O$5/NFM_fec!O$5)</f>
        <v>1.8519734572820541</v>
      </c>
      <c r="P220" s="133">
        <f>IF(P$5=0,0,P$5/NFM_fec!P$5)</f>
        <v>1.8888838583182794</v>
      </c>
      <c r="Q220" s="133">
        <f>IF(Q$5=0,0,Q$5/NFM_fec!Q$5)</f>
        <v>1.8789928102246309</v>
      </c>
    </row>
    <row r="221" spans="1:17" x14ac:dyDescent="0.25">
      <c r="A221" s="132" t="s">
        <v>83</v>
      </c>
      <c r="B221" s="131">
        <f>IF(B$6=0,0,B$6/NFM_fec!B$6)</f>
        <v>0</v>
      </c>
      <c r="C221" s="131">
        <f>IF(C$6=0,0,C$6/NFM_fec!C$6)</f>
        <v>0</v>
      </c>
      <c r="D221" s="131">
        <f>IF(D$6=0,0,D$6/NFM_fec!D$6)</f>
        <v>0</v>
      </c>
      <c r="E221" s="131">
        <f>IF(E$6=0,0,E$6/NFM_fec!E$6)</f>
        <v>0</v>
      </c>
      <c r="F221" s="131">
        <f>IF(F$6=0,0,F$6/NFM_fec!F$6)</f>
        <v>0</v>
      </c>
      <c r="G221" s="131">
        <f>IF(G$6=0,0,G$6/NFM_fec!G$6)</f>
        <v>0</v>
      </c>
      <c r="H221" s="131">
        <f>IF(H$6=0,0,H$6/NFM_fec!H$6)</f>
        <v>0</v>
      </c>
      <c r="I221" s="131">
        <f>IF(I$6=0,0,I$6/NFM_fec!I$6)</f>
        <v>0</v>
      </c>
      <c r="J221" s="131">
        <f>IF(J$6=0,0,J$6/NFM_fec!J$6)</f>
        <v>0</v>
      </c>
      <c r="K221" s="131">
        <f>IF(K$6=0,0,K$6/NFM_fec!K$6)</f>
        <v>0</v>
      </c>
      <c r="L221" s="131">
        <f>IF(L$6=0,0,L$6/NFM_fec!L$6)</f>
        <v>0</v>
      </c>
      <c r="M221" s="131">
        <f>IF(M$6=0,0,M$6/NFM_fec!M$6)</f>
        <v>0</v>
      </c>
      <c r="N221" s="131">
        <f>IF(N$6=0,0,N$6/NFM_fec!N$6)</f>
        <v>0</v>
      </c>
      <c r="O221" s="131">
        <f>IF(O$6=0,0,O$6/NFM_fec!O$6)</f>
        <v>0</v>
      </c>
      <c r="P221" s="131">
        <f>IF(P$6=0,0,P$6/NFM_fec!P$6)</f>
        <v>0</v>
      </c>
      <c r="Q221" s="131">
        <f>IF(Q$6=0,0,Q$6/NFM_fec!Q$6)</f>
        <v>0</v>
      </c>
    </row>
    <row r="222" spans="1:17" x14ac:dyDescent="0.25">
      <c r="A222" s="76" t="s">
        <v>82</v>
      </c>
      <c r="B222" s="130">
        <f>IF(B$7=0,0,B$7/NFM_fec!B$7)</f>
        <v>0</v>
      </c>
      <c r="C222" s="130">
        <f>IF(C$7=0,0,C$7/NFM_fec!C$7)</f>
        <v>0</v>
      </c>
      <c r="D222" s="130">
        <f>IF(D$7=0,0,D$7/NFM_fec!D$7)</f>
        <v>0</v>
      </c>
      <c r="E222" s="130">
        <f>IF(E$7=0,0,E$7/NFM_fec!E$7)</f>
        <v>0</v>
      </c>
      <c r="F222" s="130">
        <f>IF(F$7=0,0,F$7/NFM_fec!F$7)</f>
        <v>0</v>
      </c>
      <c r="G222" s="130">
        <f>IF(G$7=0,0,G$7/NFM_fec!G$7)</f>
        <v>0</v>
      </c>
      <c r="H222" s="130">
        <f>IF(H$7=0,0,H$7/NFM_fec!H$7)</f>
        <v>0</v>
      </c>
      <c r="I222" s="130">
        <f>IF(I$7=0,0,I$7/NFM_fec!I$7)</f>
        <v>0</v>
      </c>
      <c r="J222" s="130">
        <f>IF(J$7=0,0,J$7/NFM_fec!J$7)</f>
        <v>0</v>
      </c>
      <c r="K222" s="130">
        <f>IF(K$7=0,0,K$7/NFM_fec!K$7)</f>
        <v>0</v>
      </c>
      <c r="L222" s="130">
        <f>IF(L$7=0,0,L$7/NFM_fec!L$7)</f>
        <v>0</v>
      </c>
      <c r="M222" s="130">
        <f>IF(M$7=0,0,M$7/NFM_fec!M$7)</f>
        <v>0</v>
      </c>
      <c r="N222" s="130">
        <f>IF(N$7=0,0,N$7/NFM_fec!N$7)</f>
        <v>0</v>
      </c>
      <c r="O222" s="130">
        <f>IF(O$7=0,0,O$7/NFM_fec!O$7)</f>
        <v>0</v>
      </c>
      <c r="P222" s="130">
        <f>IF(P$7=0,0,P$7/NFM_fec!P$7)</f>
        <v>0</v>
      </c>
      <c r="Q222" s="130">
        <f>IF(Q$7=0,0,Q$7/NFM_fec!Q$7)</f>
        <v>0</v>
      </c>
    </row>
    <row r="223" spans="1:17" x14ac:dyDescent="0.25">
      <c r="A223" s="76" t="s">
        <v>81</v>
      </c>
      <c r="B223" s="130">
        <f>IF(B$8=0,0,B$8/NFM_fec!B$8)</f>
        <v>0</v>
      </c>
      <c r="C223" s="130">
        <f>IF(C$8=0,0,C$8/NFM_fec!C$8)</f>
        <v>0</v>
      </c>
      <c r="D223" s="130">
        <f>IF(D$8=0,0,D$8/NFM_fec!D$8)</f>
        <v>0</v>
      </c>
      <c r="E223" s="130">
        <f>IF(E$8=0,0,E$8/NFM_fec!E$8)</f>
        <v>0</v>
      </c>
      <c r="F223" s="130">
        <f>IF(F$8=0,0,F$8/NFM_fec!F$8)</f>
        <v>0</v>
      </c>
      <c r="G223" s="130">
        <f>IF(G$8=0,0,G$8/NFM_fec!G$8)</f>
        <v>0</v>
      </c>
      <c r="H223" s="130">
        <f>IF(H$8=0,0,H$8/NFM_fec!H$8)</f>
        <v>0</v>
      </c>
      <c r="I223" s="130">
        <f>IF(I$8=0,0,I$8/NFM_fec!I$8)</f>
        <v>0</v>
      </c>
      <c r="J223" s="130">
        <f>IF(J$8=0,0,J$8/NFM_fec!J$8)</f>
        <v>0</v>
      </c>
      <c r="K223" s="130">
        <f>IF(K$8=0,0,K$8/NFM_fec!K$8)</f>
        <v>0</v>
      </c>
      <c r="L223" s="130">
        <f>IF(L$8=0,0,L$8/NFM_fec!L$8)</f>
        <v>0</v>
      </c>
      <c r="M223" s="130">
        <f>IF(M$8=0,0,M$8/NFM_fec!M$8)</f>
        <v>0</v>
      </c>
      <c r="N223" s="130">
        <f>IF(N$8=0,0,N$8/NFM_fec!N$8)</f>
        <v>0</v>
      </c>
      <c r="O223" s="130">
        <f>IF(O$8=0,0,O$8/NFM_fec!O$8)</f>
        <v>0</v>
      </c>
      <c r="P223" s="130">
        <f>IF(P$8=0,0,P$8/NFM_fec!P$8)</f>
        <v>0</v>
      </c>
      <c r="Q223" s="130">
        <f>IF(Q$8=0,0,Q$8/NFM_fec!Q$8)</f>
        <v>0</v>
      </c>
    </row>
    <row r="224" spans="1:17" x14ac:dyDescent="0.25">
      <c r="A224" s="76" t="s">
        <v>80</v>
      </c>
      <c r="B224" s="130">
        <f>IF(B$9=0,0,B$9/NFM_fec!B$9)</f>
        <v>0</v>
      </c>
      <c r="C224" s="130">
        <f>IF(C$9=0,0,C$9/NFM_fec!C$9)</f>
        <v>0</v>
      </c>
      <c r="D224" s="130">
        <f>IF(D$9=0,0,D$9/NFM_fec!D$9)</f>
        <v>0</v>
      </c>
      <c r="E224" s="130">
        <f>IF(E$9=0,0,E$9/NFM_fec!E$9)</f>
        <v>0</v>
      </c>
      <c r="F224" s="130">
        <f>IF(F$9=0,0,F$9/NFM_fec!F$9)</f>
        <v>0</v>
      </c>
      <c r="G224" s="130">
        <f>IF(G$9=0,0,G$9/NFM_fec!G$9)</f>
        <v>0</v>
      </c>
      <c r="H224" s="130">
        <f>IF(H$9=0,0,H$9/NFM_fec!H$9)</f>
        <v>0</v>
      </c>
      <c r="I224" s="130">
        <f>IF(I$9=0,0,I$9/NFM_fec!I$9)</f>
        <v>0</v>
      </c>
      <c r="J224" s="130">
        <f>IF(J$9=0,0,J$9/NFM_fec!J$9)</f>
        <v>0</v>
      </c>
      <c r="K224" s="130">
        <f>IF(K$9=0,0,K$9/NFM_fec!K$9)</f>
        <v>0</v>
      </c>
      <c r="L224" s="130">
        <f>IF(L$9=0,0,L$9/NFM_fec!L$9)</f>
        <v>0</v>
      </c>
      <c r="M224" s="130">
        <f>IF(M$9=0,0,M$9/NFM_fec!M$9)</f>
        <v>0</v>
      </c>
      <c r="N224" s="130">
        <f>IF(N$9=0,0,N$9/NFM_fec!N$9)</f>
        <v>0</v>
      </c>
      <c r="O224" s="130">
        <f>IF(O$9=0,0,O$9/NFM_fec!O$9)</f>
        <v>0</v>
      </c>
      <c r="P224" s="130">
        <f>IF(P$9=0,0,P$9/NFM_fec!P$9)</f>
        <v>0</v>
      </c>
      <c r="Q224" s="130">
        <f>IF(Q$9=0,0,Q$9/NFM_fec!Q$9)</f>
        <v>0</v>
      </c>
    </row>
    <row r="225" spans="1:17" x14ac:dyDescent="0.25">
      <c r="A225" s="129" t="s">
        <v>79</v>
      </c>
      <c r="B225" s="128">
        <f>IF(B$10=0,0,B$10/NFM_fec!B$10)</f>
        <v>1.3251222000000002</v>
      </c>
      <c r="C225" s="128">
        <f>IF(C$10=0,0,C$10/NFM_fec!C$10)</f>
        <v>1.3251222000000002</v>
      </c>
      <c r="D225" s="128">
        <f>IF(D$10=0,0,D$10/NFM_fec!D$10)</f>
        <v>1.3251222</v>
      </c>
      <c r="E225" s="128">
        <f>IF(E$10=0,0,E$10/NFM_fec!E$10)</f>
        <v>1.3251222</v>
      </c>
      <c r="F225" s="128">
        <f>IF(F$10=0,0,F$10/NFM_fec!F$10)</f>
        <v>1.3251222000000002</v>
      </c>
      <c r="G225" s="128">
        <f>IF(G$10=0,0,G$10/NFM_fec!G$10)</f>
        <v>1.3251222</v>
      </c>
      <c r="H225" s="128">
        <f>IF(H$10=0,0,H$10/NFM_fec!H$10)</f>
        <v>1.3251222000000002</v>
      </c>
      <c r="I225" s="128">
        <f>IF(I$10=0,0,I$10/NFM_fec!I$10)</f>
        <v>1.3251222000000005</v>
      </c>
      <c r="J225" s="128">
        <f>IF(J$10=0,0,J$10/NFM_fec!J$10)</f>
        <v>1.3251222000000002</v>
      </c>
      <c r="K225" s="128">
        <f>IF(K$10=0,0,K$10/NFM_fec!K$10)</f>
        <v>1.3251222</v>
      </c>
      <c r="L225" s="128">
        <f>IF(L$10=0,0,L$10/NFM_fec!L$10)</f>
        <v>1.3251222</v>
      </c>
      <c r="M225" s="128">
        <f>IF(M$10=0,0,M$10/NFM_fec!M$10)</f>
        <v>1.3251222</v>
      </c>
      <c r="N225" s="128">
        <f>IF(N$10=0,0,N$10/NFM_fec!N$10)</f>
        <v>1.3251222</v>
      </c>
      <c r="O225" s="128">
        <f>IF(O$10=0,0,O$10/NFM_fec!O$10)</f>
        <v>1.3251222</v>
      </c>
      <c r="P225" s="128">
        <f>IF(P$10=0,0,P$10/NFM_fec!P$10)</f>
        <v>0.70463844000000009</v>
      </c>
      <c r="Q225" s="128">
        <f>IF(Q$10=0,0,Q$10/NFM_fec!Q$10)</f>
        <v>0.70463844000000009</v>
      </c>
    </row>
    <row r="226" spans="1:17" x14ac:dyDescent="0.25">
      <c r="A226" s="127" t="s">
        <v>152</v>
      </c>
      <c r="B226" s="126">
        <f>IF(B$15=0,0,B$15/NFM_fec!B$15)</f>
        <v>3.9019643500926824</v>
      </c>
      <c r="C226" s="126">
        <f>IF(C$15=0,0,C$15/NFM_fec!C$15)</f>
        <v>3.8313872449891133</v>
      </c>
      <c r="D226" s="126">
        <f>IF(D$15=0,0,D$15/NFM_fec!D$15)</f>
        <v>3.8290325595947734</v>
      </c>
      <c r="E226" s="126">
        <f>IF(E$15=0,0,E$15/NFM_fec!E$15)</f>
        <v>3.8456547183096448</v>
      </c>
      <c r="F226" s="126">
        <f>IF(F$15=0,0,F$15/NFM_fec!F$15)</f>
        <v>3.8335120039776838</v>
      </c>
      <c r="G226" s="126">
        <f>IF(G$15=0,0,G$15/NFM_fec!G$15)</f>
        <v>3.887145340302987</v>
      </c>
      <c r="H226" s="126">
        <f>IF(H$15=0,0,H$15/NFM_fec!H$15)</f>
        <v>3.8962414221124888</v>
      </c>
      <c r="I226" s="126">
        <f>IF(I$15=0,0,I$15/NFM_fec!I$15)</f>
        <v>3.8860449446445604</v>
      </c>
      <c r="J226" s="126">
        <f>IF(J$15=0,0,J$15/NFM_fec!J$15)</f>
        <v>3.8725160678452171</v>
      </c>
      <c r="K226" s="126">
        <f>IF(K$15=0,0,K$15/NFM_fec!K$15)</f>
        <v>3.6152986855975811</v>
      </c>
      <c r="L226" s="126">
        <f>IF(L$15=0,0,L$15/NFM_fec!L$15)</f>
        <v>3.8438400586267329</v>
      </c>
      <c r="M226" s="126">
        <f>IF(M$15=0,0,M$15/NFM_fec!M$15)</f>
        <v>3.8736697318992781</v>
      </c>
      <c r="N226" s="126">
        <f>IF(N$15=0,0,N$15/NFM_fec!N$15)</f>
        <v>3.9607128</v>
      </c>
      <c r="O226" s="126">
        <f>IF(O$15=0,0,O$15/NFM_fec!O$15)</f>
        <v>3.9654693138922701</v>
      </c>
      <c r="P226" s="126">
        <f>IF(P$15=0,0,P$15/NFM_fec!P$15)</f>
        <v>4.0229010421924958</v>
      </c>
      <c r="Q226" s="126">
        <f>IF(Q$15=0,0,Q$15/NFM_fec!Q$15)</f>
        <v>4.0312187740661622</v>
      </c>
    </row>
    <row r="227" spans="1:17" x14ac:dyDescent="0.25">
      <c r="A227" s="72" t="s">
        <v>151</v>
      </c>
      <c r="B227" s="125">
        <f>IF(B$26=0,0,B$26/NFM_fec!B$26)</f>
        <v>1.0448332779060625</v>
      </c>
      <c r="C227" s="125">
        <f>IF(C$26=0,0,C$26/NFM_fec!C$26)</f>
        <v>0.77001070640637392</v>
      </c>
      <c r="D227" s="125">
        <f>IF(D$26=0,0,D$26/NFM_fec!D$26)</f>
        <v>0.66339489477952707</v>
      </c>
      <c r="E227" s="125">
        <f>IF(E$26=0,0,E$26/NFM_fec!E$26)</f>
        <v>1.2477289057904875</v>
      </c>
      <c r="F227" s="125">
        <f>IF(F$26=0,0,F$26/NFM_fec!F$26)</f>
        <v>0.615710808</v>
      </c>
      <c r="G227" s="125">
        <f>IF(G$26=0,0,G$26/NFM_fec!G$26)</f>
        <v>0.61571080799999989</v>
      </c>
      <c r="H227" s="125">
        <f>IF(H$26=0,0,H$26/NFM_fec!H$26)</f>
        <v>0.615710808</v>
      </c>
      <c r="I227" s="125">
        <f>IF(I$26=0,0,I$26/NFM_fec!I$26)</f>
        <v>0.615710808</v>
      </c>
      <c r="J227" s="125">
        <f>IF(J$26=0,0,J$26/NFM_fec!J$26)</f>
        <v>0.615710808</v>
      </c>
      <c r="K227" s="125">
        <f>IF(K$26=0,0,K$26/NFM_fec!K$26)</f>
        <v>0.61571080799999989</v>
      </c>
      <c r="L227" s="125">
        <f>IF(L$26=0,0,L$26/NFM_fec!L$26)</f>
        <v>0.61571080800000011</v>
      </c>
      <c r="M227" s="125">
        <f>IF(M$26=0,0,M$26/NFM_fec!M$26)</f>
        <v>0.61571080799999978</v>
      </c>
      <c r="N227" s="125">
        <f>IF(N$26=0,0,N$26/NFM_fec!N$26)</f>
        <v>0.45465157748526203</v>
      </c>
      <c r="O227" s="125">
        <f>IF(O$26=0,0,O$26/NFM_fec!O$26)</f>
        <v>0.44985839546634582</v>
      </c>
      <c r="P227" s="125">
        <f>IF(P$26=0,0,P$26/NFM_fec!P$26)</f>
        <v>0.47478201157835359</v>
      </c>
      <c r="Q227" s="125">
        <f>IF(Q$26=0,0,Q$26/NFM_fec!Q$26)</f>
        <v>0.45192920331393627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168</v>
      </c>
      <c r="B229" s="133">
        <f>IF(B$33=0,0,(B$33-B$68)/NFM_fec!B$33)</f>
        <v>0.49094031894810064</v>
      </c>
      <c r="C229" s="133">
        <f>IF(C$33=0,0,(C$33-C$68)/NFM_fec!C$33)</f>
        <v>0.4929946583366851</v>
      </c>
      <c r="D229" s="133">
        <f>IF(D$33=0,0,(D$33-D$68)/NFM_fec!D$33)</f>
        <v>0.49216651233913067</v>
      </c>
      <c r="E229" s="133">
        <f>IF(E$33=0,0,(E$33-E$68)/NFM_fec!E$33)</f>
        <v>0.48099654190678565</v>
      </c>
      <c r="F229" s="133">
        <f>IF(F$33=0,0,(F$33-F$68)/NFM_fec!F$33)</f>
        <v>0.47001997426302966</v>
      </c>
      <c r="G229" s="133">
        <f>IF(G$33=0,0,(G$33-G$68)/NFM_fec!G$33)</f>
        <v>0.33753959506924913</v>
      </c>
      <c r="H229" s="133">
        <f>IF(H$33=0,0,(H$33-H$68)/NFM_fec!H$33)</f>
        <v>0.44615826299947314</v>
      </c>
      <c r="I229" s="133">
        <f>IF(I$33=0,0,(I$33-I$68)/NFM_fec!I$33)</f>
        <v>0.38426534973125864</v>
      </c>
      <c r="J229" s="133">
        <f>IF(J$33=0,0,(J$33-J$68)/NFM_fec!J$33)</f>
        <v>0.40703155587280176</v>
      </c>
      <c r="K229" s="133">
        <f>IF(K$33=0,0,(K$33-K$68)/NFM_fec!K$33)</f>
        <v>0.38912452420103094</v>
      </c>
      <c r="L229" s="133">
        <f>IF(L$33=0,0,(L$33-L$68)/NFM_fec!L$33)</f>
        <v>0.34765358176879008</v>
      </c>
      <c r="M229" s="133">
        <f>IF(M$33=0,0,(M$33-M$68)/NFM_fec!M$33)</f>
        <v>0.42795064652479425</v>
      </c>
      <c r="N229" s="133">
        <f>IF(N$33=0,0,(N$33-N$68)/NFM_fec!N$33)</f>
        <v>0.42524863928127976</v>
      </c>
      <c r="O229" s="133">
        <f>IF(O$33=0,0,(O$33-O$68)/NFM_fec!O$33)</f>
        <v>0.42978716157285196</v>
      </c>
      <c r="P229" s="133">
        <f>IF(P$33=0,0,(P$33-P$68)/NFM_fec!P$33)</f>
        <v>0.42709140221865882</v>
      </c>
      <c r="Q229" s="133">
        <f>IF(Q$33=0,0,(Q$33-Q$68)/NFM_fec!Q$33)</f>
        <v>0.42655389560806378</v>
      </c>
    </row>
    <row r="230" spans="1:17" x14ac:dyDescent="0.25">
      <c r="A230" s="132" t="s">
        <v>83</v>
      </c>
      <c r="B230" s="131">
        <f>IF(B$34=0,0,B$34/NFM_fec!B$34)</f>
        <v>0</v>
      </c>
      <c r="C230" s="131">
        <f>IF(C$34=0,0,C$34/NFM_fec!C$34)</f>
        <v>0</v>
      </c>
      <c r="D230" s="131">
        <f>IF(D$34=0,0,D$34/NFM_fec!D$34)</f>
        <v>0</v>
      </c>
      <c r="E230" s="131">
        <f>IF(E$34=0,0,E$34/NFM_fec!E$34)</f>
        <v>0</v>
      </c>
      <c r="F230" s="131">
        <f>IF(F$34=0,0,F$34/NFM_fec!F$34)</f>
        <v>0</v>
      </c>
      <c r="G230" s="131">
        <f>IF(G$34=0,0,G$34/NFM_fec!G$34)</f>
        <v>0</v>
      </c>
      <c r="H230" s="131">
        <f>IF(H$34=0,0,H$34/NFM_fec!H$34)</f>
        <v>0</v>
      </c>
      <c r="I230" s="131">
        <f>IF(I$34=0,0,I$34/NFM_fec!I$34)</f>
        <v>0</v>
      </c>
      <c r="J230" s="131">
        <f>IF(J$34=0,0,J$34/NFM_fec!J$34)</f>
        <v>0</v>
      </c>
      <c r="K230" s="131">
        <f>IF(K$34=0,0,K$34/NFM_fec!K$34)</f>
        <v>0</v>
      </c>
      <c r="L230" s="131">
        <f>IF(L$34=0,0,L$34/NFM_fec!L$34)</f>
        <v>0</v>
      </c>
      <c r="M230" s="131">
        <f>IF(M$34=0,0,M$34/NFM_fec!M$34)</f>
        <v>0</v>
      </c>
      <c r="N230" s="131">
        <f>IF(N$34=0,0,N$34/NFM_fec!N$34)</f>
        <v>0</v>
      </c>
      <c r="O230" s="131">
        <f>IF(O$34=0,0,O$34/NFM_fec!O$34)</f>
        <v>0</v>
      </c>
      <c r="P230" s="131">
        <f>IF(P$34=0,0,P$34/NFM_fec!P$34)</f>
        <v>0</v>
      </c>
      <c r="Q230" s="131">
        <f>IF(Q$34=0,0,Q$34/NFM_fec!Q$34)</f>
        <v>0</v>
      </c>
    </row>
    <row r="231" spans="1:17" x14ac:dyDescent="0.25">
      <c r="A231" s="76" t="s">
        <v>82</v>
      </c>
      <c r="B231" s="130">
        <f>IF(B$35=0,0,B$35/NFM_fec!B$35)</f>
        <v>0</v>
      </c>
      <c r="C231" s="130">
        <f>IF(C$35=0,0,C$35/NFM_fec!C$35)</f>
        <v>0</v>
      </c>
      <c r="D231" s="130">
        <f>IF(D$35=0,0,D$35/NFM_fec!D$35)</f>
        <v>0</v>
      </c>
      <c r="E231" s="130">
        <f>IF(E$35=0,0,E$35/NFM_fec!E$35)</f>
        <v>0</v>
      </c>
      <c r="F231" s="130">
        <f>IF(F$35=0,0,F$35/NFM_fec!F$35)</f>
        <v>0</v>
      </c>
      <c r="G231" s="130">
        <f>IF(G$35=0,0,G$35/NFM_fec!G$35)</f>
        <v>0</v>
      </c>
      <c r="H231" s="130">
        <f>IF(H$35=0,0,H$35/NFM_fec!H$35)</f>
        <v>0</v>
      </c>
      <c r="I231" s="130">
        <f>IF(I$35=0,0,I$35/NFM_fec!I$35)</f>
        <v>0</v>
      </c>
      <c r="J231" s="130">
        <f>IF(J$35=0,0,J$35/NFM_fec!J$35)</f>
        <v>0</v>
      </c>
      <c r="K231" s="130">
        <f>IF(K$35=0,0,K$35/NFM_fec!K$35)</f>
        <v>0</v>
      </c>
      <c r="L231" s="130">
        <f>IF(L$35=0,0,L$35/NFM_fec!L$35)</f>
        <v>0</v>
      </c>
      <c r="M231" s="130">
        <f>IF(M$35=0,0,M$35/NFM_fec!M$35)</f>
        <v>0</v>
      </c>
      <c r="N231" s="130">
        <f>IF(N$35=0,0,N$35/NFM_fec!N$35)</f>
        <v>0</v>
      </c>
      <c r="O231" s="130">
        <f>IF(O$35=0,0,O$35/NFM_fec!O$35)</f>
        <v>0</v>
      </c>
      <c r="P231" s="130">
        <f>IF(P$35=0,0,P$35/NFM_fec!P$35)</f>
        <v>0</v>
      </c>
      <c r="Q231" s="130">
        <f>IF(Q$35=0,0,Q$35/NFM_fec!Q$35)</f>
        <v>0</v>
      </c>
    </row>
    <row r="232" spans="1:17" x14ac:dyDescent="0.25">
      <c r="A232" s="76" t="s">
        <v>81</v>
      </c>
      <c r="B232" s="130">
        <f>IF(B$36=0,0,B$36/NFM_fec!B$36)</f>
        <v>0</v>
      </c>
      <c r="C232" s="130">
        <f>IF(C$36=0,0,C$36/NFM_fec!C$36)</f>
        <v>0</v>
      </c>
      <c r="D232" s="130">
        <f>IF(D$36=0,0,D$36/NFM_fec!D$36)</f>
        <v>0</v>
      </c>
      <c r="E232" s="130">
        <f>IF(E$36=0,0,E$36/NFM_fec!E$36)</f>
        <v>0</v>
      </c>
      <c r="F232" s="130">
        <f>IF(F$36=0,0,F$36/NFM_fec!F$36)</f>
        <v>0</v>
      </c>
      <c r="G232" s="130">
        <f>IF(G$36=0,0,G$36/NFM_fec!G$36)</f>
        <v>0</v>
      </c>
      <c r="H232" s="130">
        <f>IF(H$36=0,0,H$36/NFM_fec!H$36)</f>
        <v>0</v>
      </c>
      <c r="I232" s="130">
        <f>IF(I$36=0,0,I$36/NFM_fec!I$36)</f>
        <v>0</v>
      </c>
      <c r="J232" s="130">
        <f>IF(J$36=0,0,J$36/NFM_fec!J$36)</f>
        <v>0</v>
      </c>
      <c r="K232" s="130">
        <f>IF(K$36=0,0,K$36/NFM_fec!K$36)</f>
        <v>0</v>
      </c>
      <c r="L232" s="130">
        <f>IF(L$36=0,0,L$36/NFM_fec!L$36)</f>
        <v>0</v>
      </c>
      <c r="M232" s="130">
        <f>IF(M$36=0,0,M$36/NFM_fec!M$36)</f>
        <v>0</v>
      </c>
      <c r="N232" s="130">
        <f>IF(N$36=0,0,N$36/NFM_fec!N$36)</f>
        <v>0</v>
      </c>
      <c r="O232" s="130">
        <f>IF(O$36=0,0,O$36/NFM_fec!O$36)</f>
        <v>0</v>
      </c>
      <c r="P232" s="130">
        <f>IF(P$36=0,0,P$36/NFM_fec!P$36)</f>
        <v>0</v>
      </c>
      <c r="Q232" s="130">
        <f>IF(Q$36=0,0,Q$36/NFM_fec!Q$36)</f>
        <v>0</v>
      </c>
    </row>
    <row r="233" spans="1:17" x14ac:dyDescent="0.25">
      <c r="A233" s="76" t="s">
        <v>80</v>
      </c>
      <c r="B233" s="130">
        <f>IF(B$37=0,0,B$37/NFM_fec!B$37)</f>
        <v>0</v>
      </c>
      <c r="C233" s="130">
        <f>IF(C$37=0,0,C$37/NFM_fec!C$37)</f>
        <v>0</v>
      </c>
      <c r="D233" s="130">
        <f>IF(D$37=0,0,D$37/NFM_fec!D$37)</f>
        <v>0</v>
      </c>
      <c r="E233" s="130">
        <f>IF(E$37=0,0,E$37/NFM_fec!E$37)</f>
        <v>0</v>
      </c>
      <c r="F233" s="130">
        <f>IF(F$37=0,0,F$37/NFM_fec!F$37)</f>
        <v>0</v>
      </c>
      <c r="G233" s="130">
        <f>IF(G$37=0,0,G$37/NFM_fec!G$37)</f>
        <v>0</v>
      </c>
      <c r="H233" s="130">
        <f>IF(H$37=0,0,H$37/NFM_fec!H$37)</f>
        <v>0</v>
      </c>
      <c r="I233" s="130">
        <f>IF(I$37=0,0,I$37/NFM_fec!I$37)</f>
        <v>0</v>
      </c>
      <c r="J233" s="130">
        <f>IF(J$37=0,0,J$37/NFM_fec!J$37)</f>
        <v>0</v>
      </c>
      <c r="K233" s="130">
        <f>IF(K$37=0,0,K$37/NFM_fec!K$37)</f>
        <v>0</v>
      </c>
      <c r="L233" s="130">
        <f>IF(L$37=0,0,L$37/NFM_fec!L$37)</f>
        <v>0</v>
      </c>
      <c r="M233" s="130">
        <f>IF(M$37=0,0,M$37/NFM_fec!M$37)</f>
        <v>0</v>
      </c>
      <c r="N233" s="130">
        <f>IF(N$37=0,0,N$37/NFM_fec!N$37)</f>
        <v>0</v>
      </c>
      <c r="O233" s="130">
        <f>IF(O$37=0,0,O$37/NFM_fec!O$37)</f>
        <v>0</v>
      </c>
      <c r="P233" s="130">
        <f>IF(P$37=0,0,P$37/NFM_fec!P$37)</f>
        <v>0</v>
      </c>
      <c r="Q233" s="130">
        <f>IF(Q$37=0,0,Q$37/NFM_fec!Q$37)</f>
        <v>0</v>
      </c>
    </row>
    <row r="234" spans="1:17" x14ac:dyDescent="0.25">
      <c r="A234" s="129" t="s">
        <v>79</v>
      </c>
      <c r="B234" s="128">
        <f>IF(B$38=0,0,B$38/NFM_fec!B$38)</f>
        <v>1.3251222000000002</v>
      </c>
      <c r="C234" s="128">
        <f>IF(C$38=0,0,C$38/NFM_fec!C$38)</f>
        <v>1.3251222</v>
      </c>
      <c r="D234" s="128">
        <f>IF(D$38=0,0,D$38/NFM_fec!D$38)</f>
        <v>1.3251222</v>
      </c>
      <c r="E234" s="128">
        <f>IF(E$38=0,0,E$38/NFM_fec!E$38)</f>
        <v>1.3251222000000002</v>
      </c>
      <c r="F234" s="128">
        <f>IF(F$38=0,0,F$38/NFM_fec!F$38)</f>
        <v>1.3251222</v>
      </c>
      <c r="G234" s="128">
        <f>IF(G$38=0,0,G$38/NFM_fec!G$38)</f>
        <v>1.3251222</v>
      </c>
      <c r="H234" s="128">
        <f>IF(H$38=0,0,H$38/NFM_fec!H$38)</f>
        <v>1.3251222</v>
      </c>
      <c r="I234" s="128">
        <f>IF(I$38=0,0,I$38/NFM_fec!I$38)</f>
        <v>1.3251222</v>
      </c>
      <c r="J234" s="128">
        <f>IF(J$38=0,0,J$38/NFM_fec!J$38)</f>
        <v>1.3251221999999998</v>
      </c>
      <c r="K234" s="128">
        <f>IF(K$38=0,0,K$38/NFM_fec!K$38)</f>
        <v>1.3251222</v>
      </c>
      <c r="L234" s="128">
        <f>IF(L$38=0,0,L$38/NFM_fec!L$38)</f>
        <v>1.3251222</v>
      </c>
      <c r="M234" s="128">
        <f>IF(M$38=0,0,M$38/NFM_fec!M$38)</f>
        <v>1.3251221999999998</v>
      </c>
      <c r="N234" s="128">
        <f>IF(N$38=0,0,N$38/NFM_fec!N$38)</f>
        <v>1.3251222000000002</v>
      </c>
      <c r="O234" s="128">
        <f>IF(O$38=0,0,O$38/NFM_fec!O$38)</f>
        <v>1.3251222</v>
      </c>
      <c r="P234" s="128">
        <f>IF(P$38=0,0,P$38/NFM_fec!P$38)</f>
        <v>0.70463844000000009</v>
      </c>
      <c r="Q234" s="128">
        <f>IF(Q$38=0,0,Q$38/NFM_fec!Q$38)</f>
        <v>0.70463843999999998</v>
      </c>
    </row>
    <row r="235" spans="1:17" x14ac:dyDescent="0.25">
      <c r="A235" s="127" t="s">
        <v>150</v>
      </c>
      <c r="B235" s="126">
        <f>IF(B$43=0,0,B$43/NFM_fec!B$43)</f>
        <v>0</v>
      </c>
      <c r="C235" s="126">
        <f>IF(C$43=0,0,C$43/NFM_fec!C$43)</f>
        <v>0</v>
      </c>
      <c r="D235" s="126">
        <f>IF(D$43=0,0,D$43/NFM_fec!D$43)</f>
        <v>0</v>
      </c>
      <c r="E235" s="126">
        <f>IF(E$43=0,0,E$43/NFM_fec!E$43)</f>
        <v>0</v>
      </c>
      <c r="F235" s="126">
        <f>IF(F$43=0,0,F$43/NFM_fec!F$43)</f>
        <v>0</v>
      </c>
      <c r="G235" s="126">
        <f>IF(G$43=0,0,G$43/NFM_fec!G$43)</f>
        <v>0</v>
      </c>
      <c r="H235" s="126">
        <f>IF(H$43=0,0,H$43/NFM_fec!H$43)</f>
        <v>0</v>
      </c>
      <c r="I235" s="126">
        <f>IF(I$43=0,0,I$43/NFM_fec!I$43)</f>
        <v>0</v>
      </c>
      <c r="J235" s="126">
        <f>IF(J$43=0,0,J$43/NFM_fec!J$43)</f>
        <v>0</v>
      </c>
      <c r="K235" s="126">
        <f>IF(K$43=0,0,K$43/NFM_fec!K$43)</f>
        <v>0</v>
      </c>
      <c r="L235" s="126">
        <f>IF(L$43=0,0,L$43/NFM_fec!L$43)</f>
        <v>0</v>
      </c>
      <c r="M235" s="126">
        <f>IF(M$43=0,0,M$43/NFM_fec!M$43)</f>
        <v>0</v>
      </c>
      <c r="N235" s="126">
        <f>IF(N$43=0,0,N$43/NFM_fec!N$43)</f>
        <v>0</v>
      </c>
      <c r="O235" s="126">
        <f>IF(O$43=0,0,O$43/NFM_fec!O$43)</f>
        <v>0</v>
      </c>
      <c r="P235" s="126">
        <f>IF(P$43=0,0,P$43/NFM_fec!P$43)</f>
        <v>0</v>
      </c>
      <c r="Q235" s="126">
        <f>IF(Q$43=0,0,Q$43/NFM_fec!Q$43)</f>
        <v>0</v>
      </c>
    </row>
    <row r="236" spans="1:17" x14ac:dyDescent="0.25">
      <c r="A236" s="127" t="s">
        <v>148</v>
      </c>
      <c r="B236" s="126">
        <f>IF(B$44=0,0,B$44/NFM_fec!B$44)</f>
        <v>2.8790440399450699</v>
      </c>
      <c r="C236" s="126">
        <f>IF(C$44=0,0,C$44/NFM_fec!C$44)</f>
        <v>2.9157533449910584</v>
      </c>
      <c r="D236" s="126">
        <f>IF(D$44=0,0,D$44/NFM_fec!D$44)</f>
        <v>2.920697696545929</v>
      </c>
      <c r="E236" s="126">
        <f>IF(E$44=0,0,E$44/NFM_fec!E$44)</f>
        <v>2.8092788476726782</v>
      </c>
      <c r="F236" s="126">
        <f>IF(F$44=0,0,F$44/NFM_fec!F$44)</f>
        <v>2.7712219749841571</v>
      </c>
      <c r="G236" s="126">
        <f>IF(G$44=0,0,G$44/NFM_fec!G$44)</f>
        <v>1.506325529278369</v>
      </c>
      <c r="H236" s="126">
        <f>IF(H$44=0,0,H$44/NFM_fec!H$44)</f>
        <v>2.5244626712052987</v>
      </c>
      <c r="I236" s="126">
        <f>IF(I$44=0,0,I$44/NFM_fec!I$44)</f>
        <v>1.9482652685110982</v>
      </c>
      <c r="J236" s="126">
        <f>IF(J$44=0,0,J$44/NFM_fec!J$44)</f>
        <v>2.1566255051789311</v>
      </c>
      <c r="K236" s="126">
        <f>IF(K$44=0,0,K$44/NFM_fec!K$44)</f>
        <v>2.0441408733105164</v>
      </c>
      <c r="L236" s="126">
        <f>IF(L$44=0,0,L$44/NFM_fec!L$44)</f>
        <v>1.6086774901561087</v>
      </c>
      <c r="M236" s="126">
        <f>IF(M$44=0,0,M$44/NFM_fec!M$44)</f>
        <v>2.3437975271462679</v>
      </c>
      <c r="N236" s="126">
        <f>IF(N$44=0,0,N$44/NFM_fec!N$44)</f>
        <v>2.2966192881946301</v>
      </c>
      <c r="O236" s="126">
        <f>IF(O$44=0,0,O$44/NFM_fec!O$44)</f>
        <v>2.3388983906635148</v>
      </c>
      <c r="P236" s="126">
        <f>IF(P$44=0,0,P$44/NFM_fec!P$44)</f>
        <v>2.3042910153991749</v>
      </c>
      <c r="Q236" s="126">
        <f>IF(Q$44=0,0,Q$44/NFM_fec!Q$44)</f>
        <v>2.2970622173088864</v>
      </c>
    </row>
    <row r="237" spans="1:17" x14ac:dyDescent="0.25">
      <c r="A237" s="72" t="s">
        <v>147</v>
      </c>
      <c r="B237" s="125">
        <f>IF(B$51=0,0,B$51/NFM_fec!B$51)</f>
        <v>3.2466188558243685</v>
      </c>
      <c r="C237" s="125">
        <f>IF(C$51=0,0,C$51/NFM_fec!C$51)</f>
        <v>3.2205107658794327</v>
      </c>
      <c r="D237" s="125">
        <f>IF(D$51=0,0,D$51/NFM_fec!D$51)</f>
        <v>3.1992107618824526</v>
      </c>
      <c r="E237" s="125">
        <f>IF(E$51=0,0,E$51/NFM_fec!E$51)</f>
        <v>3.1990242658259431</v>
      </c>
      <c r="F237" s="125">
        <f>IF(F$51=0,0,F$51/NFM_fec!F$51)</f>
        <v>3.0836927398720451</v>
      </c>
      <c r="G237" s="125">
        <f>IF(G$51=0,0,G$51/NFM_fec!G$51)</f>
        <v>2.9902809815327043</v>
      </c>
      <c r="H237" s="125">
        <f>IF(H$51=0,0,H$51/NFM_fec!H$51)</f>
        <v>3.0973865348316805</v>
      </c>
      <c r="I237" s="125">
        <f>IF(I$51=0,0,I$51/NFM_fec!I$51)</f>
        <v>3.0299790665162916</v>
      </c>
      <c r="J237" s="125">
        <f>IF(J$51=0,0,J$51/NFM_fec!J$51)</f>
        <v>3.0605505862328304</v>
      </c>
      <c r="K237" s="125">
        <f>IF(K$51=0,0,K$51/NFM_fec!K$51)</f>
        <v>2.9536426134601794</v>
      </c>
      <c r="L237" s="125">
        <f>IF(L$51=0,0,L$51/NFM_fec!L$51)</f>
        <v>2.988086042678908</v>
      </c>
      <c r="M237" s="125">
        <f>IF(M$51=0,0,M$51/NFM_fec!M$51)</f>
        <v>3.0955459780341501</v>
      </c>
      <c r="N237" s="125">
        <f>IF(N$51=0,0,N$51/NFM_fec!N$51)</f>
        <v>3.128104940770509</v>
      </c>
      <c r="O237" s="125">
        <f>IF(O$51=0,0,O$51/NFM_fec!O$51)</f>
        <v>3.1330037685296075</v>
      </c>
      <c r="P237" s="125">
        <f>IF(P$51=0,0,P$51/NFM_fec!P$51)</f>
        <v>3.1522253032619201</v>
      </c>
      <c r="Q237" s="125">
        <f>IF(Q$51=0,0,Q$51/NFM_fec!Q$51)</f>
        <v>3.1552262935635236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>IF(B$70=0,0,B$70/NFM_fec!B$70)</f>
        <v>2.8876115842901964</v>
      </c>
      <c r="C239" s="133">
        <f>IF(C$70=0,0,C$70/NFM_fec!C$70)</f>
        <v>2.9001626918685184</v>
      </c>
      <c r="D239" s="133">
        <f>IF(D$70=0,0,D$70/NFM_fec!D$70)</f>
        <v>2.8896030160446462</v>
      </c>
      <c r="E239" s="133">
        <f>IF(E$70=0,0,E$70/NFM_fec!E$70)</f>
        <v>2.8350299211332195</v>
      </c>
      <c r="F239" s="133">
        <f>IF(F$70=0,0,F$70/NFM_fec!F$70)</f>
        <v>2.4355786385646678</v>
      </c>
      <c r="G239" s="133">
        <f>IF(G$70=0,0,G$70/NFM_fec!G$70)</f>
        <v>1.8308884777931309</v>
      </c>
      <c r="H239" s="133">
        <f>IF(H$70=0,0,H$70/NFM_fec!H$70)</f>
        <v>2.3295786130921212</v>
      </c>
      <c r="I239" s="133">
        <f>IF(I$70=0,0,I$70/NFM_fec!I$70)</f>
        <v>0</v>
      </c>
      <c r="J239" s="133">
        <f>IF(J$70=0,0,J$70/NFM_fec!J$70)</f>
        <v>0</v>
      </c>
      <c r="K239" s="133">
        <f>IF(K$70=0,0,K$70/NFM_fec!K$70)</f>
        <v>0</v>
      </c>
      <c r="L239" s="133">
        <f>IF(L$70=0,0,L$70/NFM_fec!L$70)</f>
        <v>0</v>
      </c>
      <c r="M239" s="133">
        <f>IF(M$70=0,0,M$70/NFM_fec!M$70)</f>
        <v>0</v>
      </c>
      <c r="N239" s="133">
        <f>IF(N$70=0,0,N$70/NFM_fec!N$70)</f>
        <v>0</v>
      </c>
      <c r="O239" s="133">
        <f>IF(O$70=0,0,O$70/NFM_fec!O$70)</f>
        <v>0</v>
      </c>
      <c r="P239" s="133">
        <f>IF(P$70=0,0,P$70/NFM_fec!P$70)</f>
        <v>0</v>
      </c>
      <c r="Q239" s="133">
        <f>IF(Q$70=0,0,Q$70/NFM_fec!Q$70)</f>
        <v>0</v>
      </c>
    </row>
    <row r="240" spans="1:17" x14ac:dyDescent="0.25">
      <c r="A240" s="132" t="s">
        <v>83</v>
      </c>
      <c r="B240" s="131">
        <f>IF(B$71=0,0,B$71/NFM_fec!B$71)</f>
        <v>0</v>
      </c>
      <c r="C240" s="131">
        <f>IF(C$71=0,0,C$71/NFM_fec!C$71)</f>
        <v>0</v>
      </c>
      <c r="D240" s="131">
        <f>IF(D$71=0,0,D$71/NFM_fec!D$71)</f>
        <v>0</v>
      </c>
      <c r="E240" s="131">
        <f>IF(E$71=0,0,E$71/NFM_fec!E$71)</f>
        <v>0</v>
      </c>
      <c r="F240" s="131">
        <f>IF(F$71=0,0,F$71/NFM_fec!F$71)</f>
        <v>0</v>
      </c>
      <c r="G240" s="131">
        <f>IF(G$71=0,0,G$71/NFM_fec!G$71)</f>
        <v>0</v>
      </c>
      <c r="H240" s="131">
        <f>IF(H$71=0,0,H$71/NFM_fec!H$71)</f>
        <v>0</v>
      </c>
      <c r="I240" s="131">
        <f>IF(I$71=0,0,I$71/NFM_fec!I$71)</f>
        <v>0</v>
      </c>
      <c r="J240" s="131">
        <f>IF(J$71=0,0,J$71/NFM_fec!J$71)</f>
        <v>0</v>
      </c>
      <c r="K240" s="131">
        <f>IF(K$71=0,0,K$71/NFM_fec!K$71)</f>
        <v>0</v>
      </c>
      <c r="L240" s="131">
        <f>IF(L$71=0,0,L$71/NFM_fec!L$71)</f>
        <v>0</v>
      </c>
      <c r="M240" s="131">
        <f>IF(M$71=0,0,M$71/NFM_fec!M$71)</f>
        <v>0</v>
      </c>
      <c r="N240" s="131">
        <f>IF(N$71=0,0,N$71/NFM_fec!N$71)</f>
        <v>0</v>
      </c>
      <c r="O240" s="131">
        <f>IF(O$71=0,0,O$71/NFM_fec!O$71)</f>
        <v>0</v>
      </c>
      <c r="P240" s="131">
        <f>IF(P$71=0,0,P$71/NFM_fec!P$71)</f>
        <v>0</v>
      </c>
      <c r="Q240" s="131">
        <f>IF(Q$71=0,0,Q$71/NFM_fec!Q$71)</f>
        <v>0</v>
      </c>
    </row>
    <row r="241" spans="1:17" x14ac:dyDescent="0.25">
      <c r="A241" s="76" t="s">
        <v>82</v>
      </c>
      <c r="B241" s="130">
        <f>IF(B$72=0,0,B$72/NFM_fec!B$72)</f>
        <v>0</v>
      </c>
      <c r="C241" s="130">
        <f>IF(C$72=0,0,C$72/NFM_fec!C$72)</f>
        <v>0</v>
      </c>
      <c r="D241" s="130">
        <f>IF(D$72=0,0,D$72/NFM_fec!D$72)</f>
        <v>0</v>
      </c>
      <c r="E241" s="130">
        <f>IF(E$72=0,0,E$72/NFM_fec!E$72)</f>
        <v>0</v>
      </c>
      <c r="F241" s="130">
        <f>IF(F$72=0,0,F$72/NFM_fec!F$72)</f>
        <v>0</v>
      </c>
      <c r="G241" s="130">
        <f>IF(G$72=0,0,G$72/NFM_fec!G$72)</f>
        <v>0</v>
      </c>
      <c r="H241" s="130">
        <f>IF(H$72=0,0,H$72/NFM_fec!H$72)</f>
        <v>0</v>
      </c>
      <c r="I241" s="130">
        <f>IF(I$72=0,0,I$72/NFM_fec!I$72)</f>
        <v>0</v>
      </c>
      <c r="J241" s="130">
        <f>IF(J$72=0,0,J$72/NFM_fec!J$72)</f>
        <v>0</v>
      </c>
      <c r="K241" s="130">
        <f>IF(K$72=0,0,K$72/NFM_fec!K$72)</f>
        <v>0</v>
      </c>
      <c r="L241" s="130">
        <f>IF(L$72=0,0,L$72/NFM_fec!L$72)</f>
        <v>0</v>
      </c>
      <c r="M241" s="130">
        <f>IF(M$72=0,0,M$72/NFM_fec!M$72)</f>
        <v>0</v>
      </c>
      <c r="N241" s="130">
        <f>IF(N$72=0,0,N$72/NFM_fec!N$72)</f>
        <v>0</v>
      </c>
      <c r="O241" s="130">
        <f>IF(O$72=0,0,O$72/NFM_fec!O$72)</f>
        <v>0</v>
      </c>
      <c r="P241" s="130">
        <f>IF(P$72=0,0,P$72/NFM_fec!P$72)</f>
        <v>0</v>
      </c>
      <c r="Q241" s="130">
        <f>IF(Q$72=0,0,Q$72/NFM_fec!Q$72)</f>
        <v>0</v>
      </c>
    </row>
    <row r="242" spans="1:17" x14ac:dyDescent="0.25">
      <c r="A242" s="76" t="s">
        <v>81</v>
      </c>
      <c r="B242" s="130">
        <f>IF(B$73=0,0,B$73/NFM_fec!B$73)</f>
        <v>0</v>
      </c>
      <c r="C242" s="130">
        <f>IF(C$73=0,0,C$73/NFM_fec!C$73)</f>
        <v>0</v>
      </c>
      <c r="D242" s="130">
        <f>IF(D$73=0,0,D$73/NFM_fec!D$73)</f>
        <v>0</v>
      </c>
      <c r="E242" s="130">
        <f>IF(E$73=0,0,E$73/NFM_fec!E$73)</f>
        <v>0</v>
      </c>
      <c r="F242" s="130">
        <f>IF(F$73=0,0,F$73/NFM_fec!F$73)</f>
        <v>0</v>
      </c>
      <c r="G242" s="130">
        <f>IF(G$73=0,0,G$73/NFM_fec!G$73)</f>
        <v>0</v>
      </c>
      <c r="H242" s="130">
        <f>IF(H$73=0,0,H$73/NFM_fec!H$73)</f>
        <v>0</v>
      </c>
      <c r="I242" s="130">
        <f>IF(I$73=0,0,I$73/NFM_fec!I$73)</f>
        <v>0</v>
      </c>
      <c r="J242" s="130">
        <f>IF(J$73=0,0,J$73/NFM_fec!J$73)</f>
        <v>0</v>
      </c>
      <c r="K242" s="130">
        <f>IF(K$73=0,0,K$73/NFM_fec!K$73)</f>
        <v>0</v>
      </c>
      <c r="L242" s="130">
        <f>IF(L$73=0,0,L$73/NFM_fec!L$73)</f>
        <v>0</v>
      </c>
      <c r="M242" s="130">
        <f>IF(M$73=0,0,M$73/NFM_fec!M$73)</f>
        <v>0</v>
      </c>
      <c r="N242" s="130">
        <f>IF(N$73=0,0,N$73/NFM_fec!N$73)</f>
        <v>0</v>
      </c>
      <c r="O242" s="130">
        <f>IF(O$73=0,0,O$73/NFM_fec!O$73)</f>
        <v>0</v>
      </c>
      <c r="P242" s="130">
        <f>IF(P$73=0,0,P$73/NFM_fec!P$73)</f>
        <v>0</v>
      </c>
      <c r="Q242" s="130">
        <f>IF(Q$73=0,0,Q$73/NFM_fec!Q$73)</f>
        <v>0</v>
      </c>
    </row>
    <row r="243" spans="1:17" x14ac:dyDescent="0.25">
      <c r="A243" s="76" t="s">
        <v>80</v>
      </c>
      <c r="B243" s="130">
        <f>IF(B$74=0,0,B$74/NFM_fec!B$74)</f>
        <v>0</v>
      </c>
      <c r="C243" s="130">
        <f>IF(C$74=0,0,C$74/NFM_fec!C$74)</f>
        <v>0</v>
      </c>
      <c r="D243" s="130">
        <f>IF(D$74=0,0,D$74/NFM_fec!D$74)</f>
        <v>0</v>
      </c>
      <c r="E243" s="130">
        <f>IF(E$74=0,0,E$74/NFM_fec!E$74)</f>
        <v>0</v>
      </c>
      <c r="F243" s="130">
        <f>IF(F$74=0,0,F$74/NFM_fec!F$74)</f>
        <v>0</v>
      </c>
      <c r="G243" s="130">
        <f>IF(G$74=0,0,G$74/NFM_fec!G$74)</f>
        <v>0</v>
      </c>
      <c r="H243" s="130">
        <f>IF(H$74=0,0,H$74/NFM_fec!H$74)</f>
        <v>0</v>
      </c>
      <c r="I243" s="130">
        <f>IF(I$74=0,0,I$74/NFM_fec!I$74)</f>
        <v>0</v>
      </c>
      <c r="J243" s="130">
        <f>IF(J$74=0,0,J$74/NFM_fec!J$74)</f>
        <v>0</v>
      </c>
      <c r="K243" s="130">
        <f>IF(K$74=0,0,K$74/NFM_fec!K$74)</f>
        <v>0</v>
      </c>
      <c r="L243" s="130">
        <f>IF(L$74=0,0,L$74/NFM_fec!L$74)</f>
        <v>0</v>
      </c>
      <c r="M243" s="130">
        <f>IF(M$74=0,0,M$74/NFM_fec!M$74)</f>
        <v>0</v>
      </c>
      <c r="N243" s="130">
        <f>IF(N$74=0,0,N$74/NFM_fec!N$74)</f>
        <v>0</v>
      </c>
      <c r="O243" s="130">
        <f>IF(O$74=0,0,O$74/NFM_fec!O$74)</f>
        <v>0</v>
      </c>
      <c r="P243" s="130">
        <f>IF(P$74=0,0,P$74/NFM_fec!P$74)</f>
        <v>0</v>
      </c>
      <c r="Q243" s="130">
        <f>IF(Q$74=0,0,Q$74/NFM_fec!Q$74)</f>
        <v>0</v>
      </c>
    </row>
    <row r="244" spans="1:17" x14ac:dyDescent="0.25">
      <c r="A244" s="129" t="s">
        <v>79</v>
      </c>
      <c r="B244" s="128">
        <f>IF(B$75=0,0,B$75/NFM_fec!B$75)</f>
        <v>1.3251222</v>
      </c>
      <c r="C244" s="128">
        <f>IF(C$75=0,0,C$75/NFM_fec!C$75)</f>
        <v>1.3251221999999998</v>
      </c>
      <c r="D244" s="128">
        <f>IF(D$75=0,0,D$75/NFM_fec!D$75)</f>
        <v>1.3251221999999998</v>
      </c>
      <c r="E244" s="128">
        <f>IF(E$75=0,0,E$75/NFM_fec!E$75)</f>
        <v>1.3251222000000002</v>
      </c>
      <c r="F244" s="128">
        <f>IF(F$75=0,0,F$75/NFM_fec!F$75)</f>
        <v>1.3251222</v>
      </c>
      <c r="G244" s="128">
        <f>IF(G$75=0,0,G$75/NFM_fec!G$75)</f>
        <v>1.3251222000000002</v>
      </c>
      <c r="H244" s="128">
        <f>IF(H$75=0,0,H$75/NFM_fec!H$75)</f>
        <v>1.3251222000000002</v>
      </c>
      <c r="I244" s="128">
        <f>IF(I$75=0,0,I$75/NFM_fec!I$75)</f>
        <v>0</v>
      </c>
      <c r="J244" s="128">
        <f>IF(J$75=0,0,J$75/NFM_fec!J$75)</f>
        <v>0</v>
      </c>
      <c r="K244" s="128">
        <f>IF(K$75=0,0,K$75/NFM_fec!K$75)</f>
        <v>0</v>
      </c>
      <c r="L244" s="128">
        <f>IF(L$75=0,0,L$75/NFM_fec!L$75)</f>
        <v>0</v>
      </c>
      <c r="M244" s="128">
        <f>IF(M$75=0,0,M$75/NFM_fec!M$75)</f>
        <v>0</v>
      </c>
      <c r="N244" s="128">
        <f>IF(N$75=0,0,N$75/NFM_fec!N$75)</f>
        <v>0</v>
      </c>
      <c r="O244" s="128">
        <f>IF(O$75=0,0,O$75/NFM_fec!O$75)</f>
        <v>0</v>
      </c>
      <c r="P244" s="128">
        <f>IF(P$75=0,0,P$75/NFM_fec!P$75)</f>
        <v>0</v>
      </c>
      <c r="Q244" s="128">
        <f>IF(Q$75=0,0,Q$75/NFM_fec!Q$75)</f>
        <v>0</v>
      </c>
    </row>
    <row r="245" spans="1:17" x14ac:dyDescent="0.25">
      <c r="A245" s="127" t="s">
        <v>149</v>
      </c>
      <c r="B245" s="126">
        <f>IF(B$80=0,0,B$80/NFM_fec!B$80)</f>
        <v>2.7544474403283012</v>
      </c>
      <c r="C245" s="126">
        <f>IF(C$80=0,0,C$80/NFM_fec!C$80)</f>
        <v>2.7668757594149738</v>
      </c>
      <c r="D245" s="126">
        <f>IF(D$80=0,0,D$80/NFM_fec!D$80)</f>
        <v>2.7356425178865815</v>
      </c>
      <c r="E245" s="126">
        <f>IF(E$80=0,0,E$80/NFM_fec!E$80)</f>
        <v>2.7229008042199716</v>
      </c>
      <c r="F245" s="126">
        <f>IF(F$80=0,0,F$80/NFM_fec!F$80)</f>
        <v>1.4392780927031563</v>
      </c>
      <c r="G245" s="126">
        <f>IF(G$80=0,0,G$80/NFM_fec!G$80)</f>
        <v>1.4297574996654825</v>
      </c>
      <c r="H245" s="126">
        <f>IF(H$80=0,0,H$80/NFM_fec!H$80)</f>
        <v>1.4506480624551661</v>
      </c>
      <c r="I245" s="126">
        <f>IF(I$80=0,0,I$80/NFM_fec!I$80)</f>
        <v>0</v>
      </c>
      <c r="J245" s="126">
        <f>IF(J$80=0,0,J$80/NFM_fec!J$80)</f>
        <v>0</v>
      </c>
      <c r="K245" s="126">
        <f>IF(K$80=0,0,K$80/NFM_fec!K$80)</f>
        <v>0</v>
      </c>
      <c r="L245" s="126">
        <f>IF(L$80=0,0,L$80/NFM_fec!L$80)</f>
        <v>0</v>
      </c>
      <c r="M245" s="126">
        <f>IF(M$80=0,0,M$80/NFM_fec!M$80)</f>
        <v>0</v>
      </c>
      <c r="N245" s="126">
        <f>IF(N$80=0,0,N$80/NFM_fec!N$80)</f>
        <v>0</v>
      </c>
      <c r="O245" s="126">
        <f>IF(O$80=0,0,O$80/NFM_fec!O$80)</f>
        <v>0</v>
      </c>
      <c r="P245" s="126">
        <f>IF(P$80=0,0,P$80/NFM_fec!P$80)</f>
        <v>0</v>
      </c>
      <c r="Q245" s="126">
        <f>IF(Q$80=0,0,Q$80/NFM_fec!Q$80)</f>
        <v>0</v>
      </c>
    </row>
    <row r="246" spans="1:17" x14ac:dyDescent="0.25">
      <c r="A246" s="127" t="s">
        <v>148</v>
      </c>
      <c r="B246" s="126">
        <f>IF(B$87=0,0,B$87/NFM_fec!B$87)</f>
        <v>2.8790440399450699</v>
      </c>
      <c r="C246" s="126">
        <f>IF(C$87=0,0,C$87/NFM_fec!C$87)</f>
        <v>2.9157533449910589</v>
      </c>
      <c r="D246" s="126">
        <f>IF(D$87=0,0,D$87/NFM_fec!D$87)</f>
        <v>2.9206976965459295</v>
      </c>
      <c r="E246" s="126">
        <f>IF(E$87=0,0,E$87/NFM_fec!E$87)</f>
        <v>2.8092788476726782</v>
      </c>
      <c r="F246" s="126">
        <f>IF(F$87=0,0,F$87/NFM_fec!F$87)</f>
        <v>2.7712219749841576</v>
      </c>
      <c r="G246" s="126">
        <f>IF(G$87=0,0,G$87/NFM_fec!G$87)</f>
        <v>1.5063255292783688</v>
      </c>
      <c r="H246" s="126">
        <f>IF(H$87=0,0,H$87/NFM_fec!H$87)</f>
        <v>2.5244626712052987</v>
      </c>
      <c r="I246" s="126">
        <f>IF(I$87=0,0,I$87/NFM_fec!I$87)</f>
        <v>0</v>
      </c>
      <c r="J246" s="126">
        <f>IF(J$87=0,0,J$87/NFM_fec!J$87)</f>
        <v>0</v>
      </c>
      <c r="K246" s="126">
        <f>IF(K$87=0,0,K$87/NFM_fec!K$87)</f>
        <v>0</v>
      </c>
      <c r="L246" s="126">
        <f>IF(L$87=0,0,L$87/NFM_fec!L$87)</f>
        <v>0</v>
      </c>
      <c r="M246" s="126">
        <f>IF(M$87=0,0,M$87/NFM_fec!M$87)</f>
        <v>0</v>
      </c>
      <c r="N246" s="126">
        <f>IF(N$87=0,0,N$87/NFM_fec!N$87)</f>
        <v>0</v>
      </c>
      <c r="O246" s="126">
        <f>IF(O$87=0,0,O$87/NFM_fec!O$87)</f>
        <v>0</v>
      </c>
      <c r="P246" s="126">
        <f>IF(P$87=0,0,P$87/NFM_fec!P$87)</f>
        <v>0</v>
      </c>
      <c r="Q246" s="126">
        <f>IF(Q$87=0,0,Q$87/NFM_fec!Q$87)</f>
        <v>0</v>
      </c>
    </row>
    <row r="247" spans="1:17" x14ac:dyDescent="0.25">
      <c r="A247" s="72" t="s">
        <v>147</v>
      </c>
      <c r="B247" s="125">
        <f>IF(B$94=0,0,B$94/NFM_fec!B$94)</f>
        <v>3.3693599269071663</v>
      </c>
      <c r="C247" s="125">
        <f>IF(C$94=0,0,C$94/NFM_fec!C$94)</f>
        <v>3.3349231392015763</v>
      </c>
      <c r="D247" s="125">
        <f>IF(D$94=0,0,D$94/NFM_fec!D$94)</f>
        <v>3.3171714447872978</v>
      </c>
      <c r="E247" s="125">
        <f>IF(E$94=0,0,E$94/NFM_fec!E$94)</f>
        <v>3.3201330779361382</v>
      </c>
      <c r="F247" s="125">
        <f>IF(F$94=0,0,F$94/NFM_fec!F$94)</f>
        <v>3.2241280070704503</v>
      </c>
      <c r="G247" s="125">
        <f>IF(G$94=0,0,G$94/NFM_fec!G$94)</f>
        <v>3.1582566416604312</v>
      </c>
      <c r="H247" s="125">
        <f>IF(H$94=0,0,H$94/NFM_fec!H$94)</f>
        <v>3.2470057896555025</v>
      </c>
      <c r="I247" s="125">
        <f>IF(I$94=0,0,I$94/NFM_fec!I$94)</f>
        <v>0</v>
      </c>
      <c r="J247" s="125">
        <f>IF(J$94=0,0,J$94/NFM_fec!J$94)</f>
        <v>0</v>
      </c>
      <c r="K247" s="125">
        <f>IF(K$94=0,0,K$94/NFM_fec!K$94)</f>
        <v>0</v>
      </c>
      <c r="L247" s="125">
        <f>IF(L$94=0,0,L$94/NFM_fec!L$94)</f>
        <v>0</v>
      </c>
      <c r="M247" s="125">
        <f>IF(M$94=0,0,M$94/NFM_fec!M$94)</f>
        <v>0</v>
      </c>
      <c r="N247" s="125">
        <f>IF(N$94=0,0,N$94/NFM_fec!N$94)</f>
        <v>0</v>
      </c>
      <c r="O247" s="125">
        <f>IF(O$94=0,0,O$94/NFM_fec!O$94)</f>
        <v>0</v>
      </c>
      <c r="P247" s="125">
        <f>IF(P$94=0,0,P$94/NFM_fec!P$94)</f>
        <v>0</v>
      </c>
      <c r="Q247" s="125">
        <f>IF(Q$94=0,0,Q$94/NFM_fec!Q$94)</f>
        <v>0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167</v>
      </c>
      <c r="B249" s="133">
        <f>IF(B$112=0,0,(B$112-B$154)/NFM_fec!B$112)</f>
        <v>3.3126092594330667</v>
      </c>
      <c r="C249" s="133">
        <f>IF(C$112=0,0,(C$112-C$154)/NFM_fec!C$112)</f>
        <v>3.2736915042986721</v>
      </c>
      <c r="D249" s="133">
        <f>IF(D$112=0,0,(D$112-D$154)/NFM_fec!D$112)</f>
        <v>3.2847870834210786</v>
      </c>
      <c r="E249" s="133">
        <f>IF(E$112=0,0,(E$112-E$154)/NFM_fec!E$112)</f>
        <v>3.2810891487596257</v>
      </c>
      <c r="F249" s="133">
        <f>IF(F$112=0,0,(F$112-F$154)/NFM_fec!F$112)</f>
        <v>3.2215937947089563</v>
      </c>
      <c r="G249" s="133">
        <f>IF(G$112=0,0,(G$112-G$154)/NFM_fec!G$112)</f>
        <v>2.8648295226969096</v>
      </c>
      <c r="H249" s="133">
        <f>IF(H$112=0,0,(H$112-H$154)/NFM_fec!H$112)</f>
        <v>3.1893868021536211</v>
      </c>
      <c r="I249" s="133">
        <f>IF(I$112=0,0,(I$112-I$154)/NFM_fec!I$112)</f>
        <v>3.0144749884946438</v>
      </c>
      <c r="J249" s="133">
        <f>IF(J$112=0,0,(J$112-J$154)/NFM_fec!J$112)</f>
        <v>3.0386941374616283</v>
      </c>
      <c r="K249" s="133">
        <f>IF(K$112=0,0,(K$112-K$154)/NFM_fec!K$112)</f>
        <v>1.9580687877172429</v>
      </c>
      <c r="L249" s="133">
        <f>IF(L$112=0,0,(L$112-L$154)/NFM_fec!L$112)</f>
        <v>1.4472468359045398</v>
      </c>
      <c r="M249" s="133">
        <f>IF(M$112=0,0,(M$112-M$154)/NFM_fec!M$112)</f>
        <v>2.4199755067707667</v>
      </c>
      <c r="N249" s="133">
        <f>IF(N$112=0,0,(N$112-N$154)/NFM_fec!N$112)</f>
        <v>2.0794478121214262</v>
      </c>
      <c r="O249" s="133">
        <f>IF(O$112=0,0,(O$112-O$154)/NFM_fec!O$112)</f>
        <v>2.2505956835459369</v>
      </c>
      <c r="P249" s="133">
        <f>IF(P$112=0,0,(P$112-P$154)/NFM_fec!P$112)</f>
        <v>2.1913179470747397</v>
      </c>
      <c r="Q249" s="133">
        <f>IF(Q$112=0,0,(Q$112-Q$154)/NFM_fec!Q$112)</f>
        <v>2.1655080132256086</v>
      </c>
    </row>
    <row r="250" spans="1:17" x14ac:dyDescent="0.25">
      <c r="A250" s="132" t="s">
        <v>83</v>
      </c>
      <c r="B250" s="131">
        <f>IF(B$113=0,0,B$113/NFM_fec!B$113)</f>
        <v>0</v>
      </c>
      <c r="C250" s="131">
        <f>IF(C$113=0,0,C$113/NFM_fec!C$113)</f>
        <v>0</v>
      </c>
      <c r="D250" s="131">
        <f>IF(D$113=0,0,D$113/NFM_fec!D$113)</f>
        <v>0</v>
      </c>
      <c r="E250" s="131">
        <f>IF(E$113=0,0,E$113/NFM_fec!E$113)</f>
        <v>0</v>
      </c>
      <c r="F250" s="131">
        <f>IF(F$113=0,0,F$113/NFM_fec!F$113)</f>
        <v>0</v>
      </c>
      <c r="G250" s="131">
        <f>IF(G$113=0,0,G$113/NFM_fec!G$113)</f>
        <v>0</v>
      </c>
      <c r="H250" s="131">
        <f>IF(H$113=0,0,H$113/NFM_fec!H$113)</f>
        <v>0</v>
      </c>
      <c r="I250" s="131">
        <f>IF(I$113=0,0,I$113/NFM_fec!I$113)</f>
        <v>0</v>
      </c>
      <c r="J250" s="131">
        <f>IF(J$113=0,0,J$113/NFM_fec!J$113)</f>
        <v>0</v>
      </c>
      <c r="K250" s="131">
        <f>IF(K$113=0,0,K$113/NFM_fec!K$113)</f>
        <v>0</v>
      </c>
      <c r="L250" s="131">
        <f>IF(L$113=0,0,L$113/NFM_fec!L$113)</f>
        <v>0</v>
      </c>
      <c r="M250" s="131">
        <f>IF(M$113=0,0,M$113/NFM_fec!M$113)</f>
        <v>0</v>
      </c>
      <c r="N250" s="131">
        <f>IF(N$113=0,0,N$113/NFM_fec!N$113)</f>
        <v>0</v>
      </c>
      <c r="O250" s="131">
        <f>IF(O$113=0,0,O$113/NFM_fec!O$113)</f>
        <v>0</v>
      </c>
      <c r="P250" s="131">
        <f>IF(P$113=0,0,P$113/NFM_fec!P$113)</f>
        <v>0</v>
      </c>
      <c r="Q250" s="131">
        <f>IF(Q$113=0,0,Q$113/NFM_fec!Q$113)</f>
        <v>0</v>
      </c>
    </row>
    <row r="251" spans="1:17" x14ac:dyDescent="0.25">
      <c r="A251" s="76" t="s">
        <v>82</v>
      </c>
      <c r="B251" s="130">
        <f>IF(B$114=0,0,B$114/NFM_fec!B$114)</f>
        <v>0</v>
      </c>
      <c r="C251" s="130">
        <f>IF(C$114=0,0,C$114/NFM_fec!C$114)</f>
        <v>0</v>
      </c>
      <c r="D251" s="130">
        <f>IF(D$114=0,0,D$114/NFM_fec!D$114)</f>
        <v>0</v>
      </c>
      <c r="E251" s="130">
        <f>IF(E$114=0,0,E$114/NFM_fec!E$114)</f>
        <v>0</v>
      </c>
      <c r="F251" s="130">
        <f>IF(F$114=0,0,F$114/NFM_fec!F$114)</f>
        <v>0</v>
      </c>
      <c r="G251" s="130">
        <f>IF(G$114=0,0,G$114/NFM_fec!G$114)</f>
        <v>0</v>
      </c>
      <c r="H251" s="130">
        <f>IF(H$114=0,0,H$114/NFM_fec!H$114)</f>
        <v>0</v>
      </c>
      <c r="I251" s="130">
        <f>IF(I$114=0,0,I$114/NFM_fec!I$114)</f>
        <v>0</v>
      </c>
      <c r="J251" s="130">
        <f>IF(J$114=0,0,J$114/NFM_fec!J$114)</f>
        <v>0</v>
      </c>
      <c r="K251" s="130">
        <f>IF(K$114=0,0,K$114/NFM_fec!K$114)</f>
        <v>0</v>
      </c>
      <c r="L251" s="130">
        <f>IF(L$114=0,0,L$114/NFM_fec!L$114)</f>
        <v>0</v>
      </c>
      <c r="M251" s="130">
        <f>IF(M$114=0,0,M$114/NFM_fec!M$114)</f>
        <v>0</v>
      </c>
      <c r="N251" s="130">
        <f>IF(N$114=0,0,N$114/NFM_fec!N$114)</f>
        <v>0</v>
      </c>
      <c r="O251" s="130">
        <f>IF(O$114=0,0,O$114/NFM_fec!O$114)</f>
        <v>0</v>
      </c>
      <c r="P251" s="130">
        <f>IF(P$114=0,0,P$114/NFM_fec!P$114)</f>
        <v>0</v>
      </c>
      <c r="Q251" s="130">
        <f>IF(Q$114=0,0,Q$114/NFM_fec!Q$114)</f>
        <v>0</v>
      </c>
    </row>
    <row r="252" spans="1:17" x14ac:dyDescent="0.25">
      <c r="A252" s="76" t="s">
        <v>81</v>
      </c>
      <c r="B252" s="130">
        <f>IF(B$115=0,0,B$115/NFM_fec!B$115)</f>
        <v>0</v>
      </c>
      <c r="C252" s="130">
        <f>IF(C$115=0,0,C$115/NFM_fec!C$115)</f>
        <v>0</v>
      </c>
      <c r="D252" s="130">
        <f>IF(D$115=0,0,D$115/NFM_fec!D$115)</f>
        <v>0</v>
      </c>
      <c r="E252" s="130">
        <f>IF(E$115=0,0,E$115/NFM_fec!E$115)</f>
        <v>0</v>
      </c>
      <c r="F252" s="130">
        <f>IF(F$115=0,0,F$115/NFM_fec!F$115)</f>
        <v>0</v>
      </c>
      <c r="G252" s="130">
        <f>IF(G$115=0,0,G$115/NFM_fec!G$115)</f>
        <v>0</v>
      </c>
      <c r="H252" s="130">
        <f>IF(H$115=0,0,H$115/NFM_fec!H$115)</f>
        <v>0</v>
      </c>
      <c r="I252" s="130">
        <f>IF(I$115=0,0,I$115/NFM_fec!I$115)</f>
        <v>0</v>
      </c>
      <c r="J252" s="130">
        <f>IF(J$115=0,0,J$115/NFM_fec!J$115)</f>
        <v>0</v>
      </c>
      <c r="K252" s="130">
        <f>IF(K$115=0,0,K$115/NFM_fec!K$115)</f>
        <v>0</v>
      </c>
      <c r="L252" s="130">
        <f>IF(L$115=0,0,L$115/NFM_fec!L$115)</f>
        <v>0</v>
      </c>
      <c r="M252" s="130">
        <f>IF(M$115=0,0,M$115/NFM_fec!M$115)</f>
        <v>0</v>
      </c>
      <c r="N252" s="130">
        <f>IF(N$115=0,0,N$115/NFM_fec!N$115)</f>
        <v>0</v>
      </c>
      <c r="O252" s="130">
        <f>IF(O$115=0,0,O$115/NFM_fec!O$115)</f>
        <v>0</v>
      </c>
      <c r="P252" s="130">
        <f>IF(P$115=0,0,P$115/NFM_fec!P$115)</f>
        <v>0</v>
      </c>
      <c r="Q252" s="130">
        <f>IF(Q$115=0,0,Q$115/NFM_fec!Q$115)</f>
        <v>0</v>
      </c>
    </row>
    <row r="253" spans="1:17" x14ac:dyDescent="0.25">
      <c r="A253" s="76" t="s">
        <v>80</v>
      </c>
      <c r="B253" s="130">
        <f>IF(B$116=0,0,B$116/NFM_fec!B$116)</f>
        <v>0</v>
      </c>
      <c r="C253" s="130">
        <f>IF(C$116=0,0,C$116/NFM_fec!C$116)</f>
        <v>0</v>
      </c>
      <c r="D253" s="130">
        <f>IF(D$116=0,0,D$116/NFM_fec!D$116)</f>
        <v>0</v>
      </c>
      <c r="E253" s="130">
        <f>IF(E$116=0,0,E$116/NFM_fec!E$116)</f>
        <v>0</v>
      </c>
      <c r="F253" s="130">
        <f>IF(F$116=0,0,F$116/NFM_fec!F$116)</f>
        <v>0</v>
      </c>
      <c r="G253" s="130">
        <f>IF(G$116=0,0,G$116/NFM_fec!G$116)</f>
        <v>0</v>
      </c>
      <c r="H253" s="130">
        <f>IF(H$116=0,0,H$116/NFM_fec!H$116)</f>
        <v>0</v>
      </c>
      <c r="I253" s="130">
        <f>IF(I$116=0,0,I$116/NFM_fec!I$116)</f>
        <v>0</v>
      </c>
      <c r="J253" s="130">
        <f>IF(J$116=0,0,J$116/NFM_fec!J$116)</f>
        <v>0</v>
      </c>
      <c r="K253" s="130">
        <f>IF(K$116=0,0,K$116/NFM_fec!K$116)</f>
        <v>0</v>
      </c>
      <c r="L253" s="130">
        <f>IF(L$116=0,0,L$116/NFM_fec!L$116)</f>
        <v>0</v>
      </c>
      <c r="M253" s="130">
        <f>IF(M$116=0,0,M$116/NFM_fec!M$116)</f>
        <v>0</v>
      </c>
      <c r="N253" s="130">
        <f>IF(N$116=0,0,N$116/NFM_fec!N$116)</f>
        <v>0</v>
      </c>
      <c r="O253" s="130">
        <f>IF(O$116=0,0,O$116/NFM_fec!O$116)</f>
        <v>0</v>
      </c>
      <c r="P253" s="130">
        <f>IF(P$116=0,0,P$116/NFM_fec!P$116)</f>
        <v>0</v>
      </c>
      <c r="Q253" s="130">
        <f>IF(Q$116=0,0,Q$116/NFM_fec!Q$116)</f>
        <v>0</v>
      </c>
    </row>
    <row r="254" spans="1:17" x14ac:dyDescent="0.25">
      <c r="A254" s="129" t="s">
        <v>79</v>
      </c>
      <c r="B254" s="128">
        <f>IF(B$117=0,0,B$117/NFM_fec!B$117)</f>
        <v>1.3251222</v>
      </c>
      <c r="C254" s="128">
        <f>IF(C$117=0,0,C$117/NFM_fec!C$117)</f>
        <v>1.3251221999999998</v>
      </c>
      <c r="D254" s="128">
        <f>IF(D$117=0,0,D$117/NFM_fec!D$117)</f>
        <v>1.3251222000000002</v>
      </c>
      <c r="E254" s="128">
        <f>IF(E$117=0,0,E$117/NFM_fec!E$117)</f>
        <v>1.3251222</v>
      </c>
      <c r="F254" s="128">
        <f>IF(F$117=0,0,F$117/NFM_fec!F$117)</f>
        <v>1.3251222</v>
      </c>
      <c r="G254" s="128">
        <f>IF(G$117=0,0,G$117/NFM_fec!G$117)</f>
        <v>1.3251222</v>
      </c>
      <c r="H254" s="128">
        <f>IF(H$117=0,0,H$117/NFM_fec!H$117)</f>
        <v>1.3251221999999998</v>
      </c>
      <c r="I254" s="128">
        <f>IF(I$117=0,0,I$117/NFM_fec!I$117)</f>
        <v>1.3251222</v>
      </c>
      <c r="J254" s="128">
        <f>IF(J$117=0,0,J$117/NFM_fec!J$117)</f>
        <v>1.3251221999999998</v>
      </c>
      <c r="K254" s="128">
        <f>IF(K$117=0,0,K$117/NFM_fec!K$117)</f>
        <v>1.3251221999999998</v>
      </c>
      <c r="L254" s="128">
        <f>IF(L$117=0,0,L$117/NFM_fec!L$117)</f>
        <v>1.3251222000000002</v>
      </c>
      <c r="M254" s="128">
        <f>IF(M$117=0,0,M$117/NFM_fec!M$117)</f>
        <v>1.3251222</v>
      </c>
      <c r="N254" s="128">
        <f>IF(N$117=0,0,N$117/NFM_fec!N$117)</f>
        <v>1.3251222</v>
      </c>
      <c r="O254" s="128">
        <f>IF(O$117=0,0,O$117/NFM_fec!O$117)</f>
        <v>1.3251222000000002</v>
      </c>
      <c r="P254" s="128">
        <f>IF(P$117=0,0,P$117/NFM_fec!P$117)</f>
        <v>0.7046384400000002</v>
      </c>
      <c r="Q254" s="128">
        <f>IF(Q$117=0,0,Q$117/NFM_fec!Q$117)</f>
        <v>0.70463844000000009</v>
      </c>
    </row>
    <row r="255" spans="1:17" x14ac:dyDescent="0.25">
      <c r="A255" s="127" t="s">
        <v>146</v>
      </c>
      <c r="B255" s="126">
        <f>IF(B$122=0,0,B$122/NFM_fec!B$122)</f>
        <v>3.6066273572611882</v>
      </c>
      <c r="C255" s="126">
        <f>IF(C$122=0,0,C$122/NFM_fec!C$122)</f>
        <v>3.5321728458320063</v>
      </c>
      <c r="D255" s="126">
        <f>IF(D$122=0,0,D$122/NFM_fec!D$122)</f>
        <v>3.5509697584255426</v>
      </c>
      <c r="E255" s="126">
        <f>IF(E$122=0,0,E$122/NFM_fec!E$122)</f>
        <v>3.5936936566825985</v>
      </c>
      <c r="F255" s="126">
        <f>IF(F$122=0,0,F$122/NFM_fec!F$122)</f>
        <v>3.5288214852368007</v>
      </c>
      <c r="G255" s="126">
        <f>IF(G$122=0,0,G$122/NFM_fec!G$122)</f>
        <v>3.5154179507159333</v>
      </c>
      <c r="H255" s="126">
        <f>IF(H$122=0,0,H$122/NFM_fec!H$122)</f>
        <v>3.5816868982518861</v>
      </c>
      <c r="I255" s="126">
        <f>IF(I$122=0,0,I$122/NFM_fec!I$122)</f>
        <v>3.5595226724145546</v>
      </c>
      <c r="J255" s="126">
        <f>IF(J$122=0,0,J$122/NFM_fec!J$122)</f>
        <v>3.5034452601051069</v>
      </c>
      <c r="K255" s="126">
        <f>IF(K$122=0,0,K$122/NFM_fec!K$122)</f>
        <v>1.8094220713459164</v>
      </c>
      <c r="L255" s="126">
        <f>IF(L$122=0,0,L$122/NFM_fec!L$122)</f>
        <v>1.1569566168988983</v>
      </c>
      <c r="M255" s="126">
        <f>IF(M$122=0,0,M$122/NFM_fec!M$122)</f>
        <v>2.4059209990851897</v>
      </c>
      <c r="N255" s="126">
        <f>IF(N$122=0,0,N$122/NFM_fec!N$122)</f>
        <v>1.8641309662405092</v>
      </c>
      <c r="O255" s="126">
        <f>IF(O$122=0,0,O$122/NFM_fec!O$122)</f>
        <v>2.1241619951336568</v>
      </c>
      <c r="P255" s="126">
        <f>IF(P$122=0,0,P$122/NFM_fec!P$122)</f>
        <v>2.0395169972079894</v>
      </c>
      <c r="Q255" s="126">
        <f>IF(Q$122=0,0,Q$122/NFM_fec!Q$122)</f>
        <v>1.9999493877968257</v>
      </c>
    </row>
    <row r="256" spans="1:17" x14ac:dyDescent="0.25">
      <c r="A256" s="127" t="s">
        <v>145</v>
      </c>
      <c r="B256" s="126">
        <f>IF(B$130=0,0,B$130/NFM_fec!B$130)</f>
        <v>2.8790440399450699</v>
      </c>
      <c r="C256" s="126">
        <f>IF(C$130=0,0,C$130/NFM_fec!C$130)</f>
        <v>2.9157533449910589</v>
      </c>
      <c r="D256" s="126">
        <f>IF(D$130=0,0,D$130/NFM_fec!D$130)</f>
        <v>2.920697696545929</v>
      </c>
      <c r="E256" s="126">
        <f>IF(E$130=0,0,E$130/NFM_fec!E$130)</f>
        <v>2.8092788476726782</v>
      </c>
      <c r="F256" s="126">
        <f>IF(F$130=0,0,F$130/NFM_fec!F$130)</f>
        <v>2.7712219749841571</v>
      </c>
      <c r="G256" s="126">
        <f>IF(G$130=0,0,G$130/NFM_fec!G$130)</f>
        <v>1.5063255292783686</v>
      </c>
      <c r="H256" s="126">
        <f>IF(H$130=0,0,H$130/NFM_fec!H$130)</f>
        <v>2.5244626712052987</v>
      </c>
      <c r="I256" s="126">
        <f>IF(I$130=0,0,I$130/NFM_fec!I$130)</f>
        <v>1.9482652685110984</v>
      </c>
      <c r="J256" s="126">
        <f>IF(J$130=0,0,J$130/NFM_fec!J$130)</f>
        <v>2.1566255051789311</v>
      </c>
      <c r="K256" s="126">
        <f>IF(K$130=0,0,K$130/NFM_fec!K$130)</f>
        <v>2.0441408733105164</v>
      </c>
      <c r="L256" s="126">
        <f>IF(L$130=0,0,L$130/NFM_fec!L$130)</f>
        <v>1.6086774901561085</v>
      </c>
      <c r="M256" s="126">
        <f>IF(M$130=0,0,M$130/NFM_fec!M$130)</f>
        <v>2.343797527146267</v>
      </c>
      <c r="N256" s="126">
        <f>IF(N$130=0,0,N$130/NFM_fec!N$130)</f>
        <v>2.2966192881946301</v>
      </c>
      <c r="O256" s="126">
        <f>IF(O$130=0,0,O$130/NFM_fec!O$130)</f>
        <v>2.3388983906635148</v>
      </c>
      <c r="P256" s="126">
        <f>IF(P$130=0,0,P$130/NFM_fec!P$130)</f>
        <v>2.3042910153991749</v>
      </c>
      <c r="Q256" s="126">
        <f>IF(Q$130=0,0,Q$130/NFM_fec!Q$130)</f>
        <v>2.2970622173088864</v>
      </c>
    </row>
    <row r="257" spans="1:17" x14ac:dyDescent="0.25">
      <c r="A257" s="72" t="s">
        <v>144</v>
      </c>
      <c r="B257" s="125">
        <f>IF(B$137=0,0,B$137/NFM_fec!B$137)</f>
        <v>3.3562638507398255</v>
      </c>
      <c r="C257" s="125">
        <f>IF(C$137=0,0,C$137/NFM_fec!C$137)</f>
        <v>3.3227157082064336</v>
      </c>
      <c r="D257" s="125">
        <f>IF(D$137=0,0,D$137/NFM_fec!D$137)</f>
        <v>3.3045854206109948</v>
      </c>
      <c r="E257" s="125">
        <f>IF(E$137=0,0,E$137/NFM_fec!E$137)</f>
        <v>3.3072111585334505</v>
      </c>
      <c r="F257" s="125">
        <f>IF(F$137=0,0,F$137/NFM_fec!F$137)</f>
        <v>3.2091440172813228</v>
      </c>
      <c r="G257" s="125">
        <f>IF(G$137=0,0,G$137/NFM_fec!G$137)</f>
        <v>3.1403341808257181</v>
      </c>
      <c r="H257" s="125">
        <f>IF(H$137=0,0,H$137/NFM_fec!H$137)</f>
        <v>3.2310418980258464</v>
      </c>
      <c r="I257" s="125">
        <f>IF(I$137=0,0,I$137/NFM_fec!I$137)</f>
        <v>3.1732063255355478</v>
      </c>
      <c r="J257" s="125">
        <f>IF(J$137=0,0,J$137/NFM_fec!J$137)</f>
        <v>3.1963994657651682</v>
      </c>
      <c r="K257" s="125">
        <f>IF(K$137=0,0,K$137/NFM_fec!K$137)</f>
        <v>3.0643434228802313</v>
      </c>
      <c r="L257" s="125">
        <f>IF(L$137=0,0,L$137/NFM_fec!L$137)</f>
        <v>3.131261124445877</v>
      </c>
      <c r="M257" s="125">
        <f>IF(M$137=0,0,M$137/NFM_fec!M$137)</f>
        <v>3.2257328424931697</v>
      </c>
      <c r="N257" s="125">
        <f>IF(N$137=0,0,N$137/NFM_fec!N$137)</f>
        <v>3.2674074694217703</v>
      </c>
      <c r="O257" s="125">
        <f>IF(O$137=0,0,O$137/NFM_fec!O$137)</f>
        <v>3.2722824868345075</v>
      </c>
      <c r="P257" s="125">
        <f>IF(P$137=0,0,P$137/NFM_fec!P$137)</f>
        <v>3.2978969189257161</v>
      </c>
      <c r="Q257" s="125">
        <f>IF(Q$137=0,0,Q$137/NFM_fec!Q$137)</f>
        <v>3.3017874462848473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39997558519241921"/>
    <pageSetUpPr fitToPage="1"/>
  </sheetPr>
  <dimension ref="A1:Q10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SUM(B4,B7)</f>
        <v>1273.2734322275007</v>
      </c>
      <c r="C3" s="46">
        <f t="shared" ref="C3:Q3" si="0">SUM(C4,C7)</f>
        <v>1645.8946173298241</v>
      </c>
      <c r="D3" s="46">
        <f t="shared" si="0"/>
        <v>1499.8381111304825</v>
      </c>
      <c r="E3" s="46">
        <f t="shared" si="0"/>
        <v>1630.2442304459546</v>
      </c>
      <c r="F3" s="46">
        <f t="shared" si="0"/>
        <v>1466.551514868587</v>
      </c>
      <c r="G3" s="46">
        <f t="shared" si="0"/>
        <v>1578.7966928520716</v>
      </c>
      <c r="H3" s="46">
        <f t="shared" si="0"/>
        <v>1595.8459732955425</v>
      </c>
      <c r="I3" s="46">
        <f t="shared" si="0"/>
        <v>1439.4328243295263</v>
      </c>
      <c r="J3" s="46">
        <f t="shared" si="0"/>
        <v>1335.3416740954781</v>
      </c>
      <c r="K3" s="46">
        <f t="shared" si="0"/>
        <v>1226.2919220610954</v>
      </c>
      <c r="L3" s="46">
        <f t="shared" si="0"/>
        <v>1260.3</v>
      </c>
      <c r="M3" s="46">
        <f t="shared" si="0"/>
        <v>1087.5752763879318</v>
      </c>
      <c r="N3" s="46">
        <f t="shared" si="0"/>
        <v>1195.2563922026193</v>
      </c>
      <c r="O3" s="46">
        <f t="shared" si="0"/>
        <v>1543.6879168989942</v>
      </c>
      <c r="P3" s="46">
        <f t="shared" si="0"/>
        <v>1533.7410397566393</v>
      </c>
      <c r="Q3" s="46">
        <f t="shared" si="0"/>
        <v>1644.8822579273997</v>
      </c>
    </row>
    <row r="4" spans="1:17" x14ac:dyDescent="0.25">
      <c r="A4" s="110" t="s">
        <v>178</v>
      </c>
      <c r="B4" s="120">
        <f>SUM(B5:B6)</f>
        <v>611.36180179703319</v>
      </c>
      <c r="C4" s="120">
        <f t="shared" ref="C4:Q4" si="1">SUM(C5:C6)</f>
        <v>689.34819631521907</v>
      </c>
      <c r="D4" s="120">
        <f t="shared" si="1"/>
        <v>625.76274563522702</v>
      </c>
      <c r="E4" s="120">
        <f t="shared" si="1"/>
        <v>724.40623424029195</v>
      </c>
      <c r="F4" s="120">
        <f t="shared" si="1"/>
        <v>683.3247747537464</v>
      </c>
      <c r="G4" s="120">
        <f t="shared" si="1"/>
        <v>682.50005725671622</v>
      </c>
      <c r="H4" s="120">
        <f t="shared" si="1"/>
        <v>777.77285711122431</v>
      </c>
      <c r="I4" s="120">
        <f t="shared" si="1"/>
        <v>728.11069763462933</v>
      </c>
      <c r="J4" s="120">
        <f t="shared" si="1"/>
        <v>741.24168741610561</v>
      </c>
      <c r="K4" s="120">
        <f t="shared" si="1"/>
        <v>615.338615637614</v>
      </c>
      <c r="L4" s="120">
        <f t="shared" si="1"/>
        <v>636.79999999999995</v>
      </c>
      <c r="M4" s="120">
        <f t="shared" si="1"/>
        <v>562.86264992859356</v>
      </c>
      <c r="N4" s="120">
        <f t="shared" si="1"/>
        <v>738.9004003299201</v>
      </c>
      <c r="O4" s="120">
        <f t="shared" si="1"/>
        <v>926.83229044049313</v>
      </c>
      <c r="P4" s="120">
        <f t="shared" si="1"/>
        <v>991.96867467343134</v>
      </c>
      <c r="Q4" s="120">
        <f t="shared" si="1"/>
        <v>1096.0214231063505</v>
      </c>
    </row>
    <row r="5" spans="1:17" x14ac:dyDescent="0.25">
      <c r="A5" s="179" t="s">
        <v>61</v>
      </c>
      <c r="B5" s="189">
        <v>133.43583360024689</v>
      </c>
      <c r="C5" s="189">
        <v>101.20794554827621</v>
      </c>
      <c r="D5" s="189">
        <v>107.14147721169496</v>
      </c>
      <c r="E5" s="189">
        <v>115.27731896737203</v>
      </c>
      <c r="F5" s="189">
        <v>159.94413562971877</v>
      </c>
      <c r="G5" s="189">
        <v>152.23579685664697</v>
      </c>
      <c r="H5" s="189">
        <v>162.51439305922148</v>
      </c>
      <c r="I5" s="189">
        <v>131.03366810096585</v>
      </c>
      <c r="J5" s="189">
        <v>165.26242598455781</v>
      </c>
      <c r="K5" s="189">
        <v>134.6988938548603</v>
      </c>
      <c r="L5" s="189">
        <v>170.03301780081563</v>
      </c>
      <c r="M5" s="189">
        <v>132.10327554151976</v>
      </c>
      <c r="N5" s="189">
        <v>187.46642771224063</v>
      </c>
      <c r="O5" s="189">
        <v>196.68260541446003</v>
      </c>
      <c r="P5" s="189">
        <v>210.87436523612936</v>
      </c>
      <c r="Q5" s="189">
        <v>233.40271706464989</v>
      </c>
    </row>
    <row r="6" spans="1:17" x14ac:dyDescent="0.25">
      <c r="A6" s="179" t="s">
        <v>40</v>
      </c>
      <c r="B6" s="189">
        <v>477.9259681967863</v>
      </c>
      <c r="C6" s="189">
        <v>588.14025076694281</v>
      </c>
      <c r="D6" s="189">
        <v>518.621268423532</v>
      </c>
      <c r="E6" s="189">
        <v>609.12891527291993</v>
      </c>
      <c r="F6" s="189">
        <v>523.38063912402765</v>
      </c>
      <c r="G6" s="189">
        <v>530.26426040006925</v>
      </c>
      <c r="H6" s="189">
        <v>615.25846405200286</v>
      </c>
      <c r="I6" s="189">
        <v>597.07702953366345</v>
      </c>
      <c r="J6" s="189">
        <v>575.9792614315478</v>
      </c>
      <c r="K6" s="189">
        <v>480.63972178275367</v>
      </c>
      <c r="L6" s="189">
        <v>466.76698219918433</v>
      </c>
      <c r="M6" s="189">
        <v>430.75937438707376</v>
      </c>
      <c r="N6" s="189">
        <v>551.4339726176795</v>
      </c>
      <c r="O6" s="189">
        <v>730.14968502603313</v>
      </c>
      <c r="P6" s="189">
        <v>781.09430943730194</v>
      </c>
      <c r="Q6" s="189">
        <v>862.61870604170065</v>
      </c>
    </row>
    <row r="7" spans="1:17" x14ac:dyDescent="0.25">
      <c r="A7" s="223" t="s">
        <v>39</v>
      </c>
      <c r="B7" s="118">
        <v>661.91163043046754</v>
      </c>
      <c r="C7" s="118">
        <v>956.54642101460502</v>
      </c>
      <c r="D7" s="118">
        <v>874.07536549525537</v>
      </c>
      <c r="E7" s="118">
        <v>905.83799620566276</v>
      </c>
      <c r="F7" s="118">
        <v>783.2267401148406</v>
      </c>
      <c r="G7" s="118">
        <v>896.29663559535538</v>
      </c>
      <c r="H7" s="118">
        <v>818.07311618431834</v>
      </c>
      <c r="I7" s="118">
        <v>711.32212669489707</v>
      </c>
      <c r="J7" s="118">
        <v>594.09998667937236</v>
      </c>
      <c r="K7" s="118">
        <v>610.95330642348142</v>
      </c>
      <c r="L7" s="118">
        <v>623.5</v>
      </c>
      <c r="M7" s="118">
        <v>524.71262645933825</v>
      </c>
      <c r="N7" s="118">
        <v>456.35599187269906</v>
      </c>
      <c r="O7" s="118">
        <v>616.85562645850109</v>
      </c>
      <c r="P7" s="118">
        <v>541.772365083208</v>
      </c>
      <c r="Q7" s="118">
        <v>548.86083482104902</v>
      </c>
    </row>
    <row r="8" spans="1:17" x14ac:dyDescent="0.25">
      <c r="B8" s="13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177</v>
      </c>
      <c r="B10" s="215">
        <v>293.65831131760734</v>
      </c>
      <c r="C10" s="215">
        <v>266.66519289191064</v>
      </c>
      <c r="D10" s="215">
        <v>283.30710897790829</v>
      </c>
      <c r="E10" s="215">
        <v>249.00721135866632</v>
      </c>
      <c r="F10" s="215">
        <v>312.63040503740274</v>
      </c>
      <c r="G10" s="215">
        <v>353.4019689082117</v>
      </c>
      <c r="H10" s="215">
        <v>359.54560537781299</v>
      </c>
      <c r="I10" s="215">
        <v>300.85241583824364</v>
      </c>
      <c r="J10" s="215">
        <v>362.38293846361921</v>
      </c>
      <c r="K10" s="215">
        <v>304.59196513914861</v>
      </c>
      <c r="L10" s="215">
        <v>307.67095763138082</v>
      </c>
      <c r="M10" s="215">
        <v>251.53772293320657</v>
      </c>
      <c r="N10" s="215">
        <v>169.56230458154127</v>
      </c>
      <c r="O10" s="215">
        <v>190.28297264844468</v>
      </c>
      <c r="P10" s="215">
        <v>265.71190117830764</v>
      </c>
      <c r="Q10" s="215">
        <v>384.55033319518191</v>
      </c>
    </row>
    <row r="11" spans="1:17" x14ac:dyDescent="0.25">
      <c r="A11" s="222" t="s">
        <v>176</v>
      </c>
      <c r="B11" s="214">
        <v>102.46247796238676</v>
      </c>
      <c r="C11" s="214">
        <v>101.83316162318943</v>
      </c>
      <c r="D11" s="214">
        <v>103.21202681444763</v>
      </c>
      <c r="E11" s="214">
        <v>70.667764034556669</v>
      </c>
      <c r="F11" s="214">
        <v>74.154945130392079</v>
      </c>
      <c r="G11" s="214">
        <v>92.040715020216481</v>
      </c>
      <c r="H11" s="214">
        <v>100.80825344996153</v>
      </c>
      <c r="I11" s="214">
        <v>90.834735757030174</v>
      </c>
      <c r="J11" s="214">
        <v>111.21165647837361</v>
      </c>
      <c r="K11" s="214">
        <v>111.97969870070784</v>
      </c>
      <c r="L11" s="214">
        <v>55.622278588142962</v>
      </c>
      <c r="M11" s="214">
        <v>80.796035654669879</v>
      </c>
      <c r="N11" s="214">
        <v>24.41095700283504</v>
      </c>
      <c r="O11" s="214">
        <v>23.650793550991793</v>
      </c>
      <c r="P11" s="214">
        <v>48.565769429919044</v>
      </c>
      <c r="Q11" s="214">
        <v>87.686254123951784</v>
      </c>
    </row>
    <row r="12" spans="1:17" x14ac:dyDescent="0.25">
      <c r="A12" s="221" t="s">
        <v>175</v>
      </c>
      <c r="B12" s="213">
        <v>19.30816159007551</v>
      </c>
      <c r="C12" s="213">
        <v>25.694706591994503</v>
      </c>
      <c r="D12" s="213">
        <v>25.793897572253726</v>
      </c>
      <c r="E12" s="213">
        <v>17.437978164823292</v>
      </c>
      <c r="F12" s="213">
        <v>16.662427293136961</v>
      </c>
      <c r="G12" s="213">
        <v>23.119355949405211</v>
      </c>
      <c r="H12" s="213">
        <v>19.982661062213033</v>
      </c>
      <c r="I12" s="213">
        <v>16.742452269004183</v>
      </c>
      <c r="J12" s="213">
        <v>16.142391576182856</v>
      </c>
      <c r="K12" s="213">
        <v>19.110028635720379</v>
      </c>
      <c r="L12" s="213">
        <v>12.380065125447155</v>
      </c>
      <c r="M12" s="213">
        <v>11.616075981036243</v>
      </c>
      <c r="N12" s="213">
        <v>2.8954026353465987</v>
      </c>
      <c r="O12" s="213">
        <v>3.8313916672822868</v>
      </c>
      <c r="P12" s="213">
        <v>6.9615979847366516</v>
      </c>
      <c r="Q12" s="213">
        <v>9.8891659763264688</v>
      </c>
    </row>
    <row r="13" spans="1:17" x14ac:dyDescent="0.25">
      <c r="B13" s="13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177</v>
      </c>
      <c r="B15" s="120">
        <v>326.28701257511926</v>
      </c>
      <c r="C15" s="120">
        <v>299.22791337565548</v>
      </c>
      <c r="D15" s="120">
        <v>299.22791337565548</v>
      </c>
      <c r="E15" s="120">
        <v>272.16881417619169</v>
      </c>
      <c r="F15" s="120">
        <v>353.34611177458311</v>
      </c>
      <c r="G15" s="120">
        <v>380.40521097404689</v>
      </c>
      <c r="H15" s="120">
        <v>380.40521097404695</v>
      </c>
      <c r="I15" s="120">
        <v>380.40521097404689</v>
      </c>
      <c r="J15" s="120">
        <v>407.46431017351063</v>
      </c>
      <c r="K15" s="120">
        <v>407.46431017351068</v>
      </c>
      <c r="L15" s="120">
        <v>380.40521097404689</v>
      </c>
      <c r="M15" s="120">
        <v>353.34611177458311</v>
      </c>
      <c r="N15" s="120">
        <v>353.34611177458311</v>
      </c>
      <c r="O15" s="120">
        <v>326.28701257511932</v>
      </c>
      <c r="P15" s="120">
        <v>326.28701257511932</v>
      </c>
      <c r="Q15" s="120">
        <v>407.4643101735108</v>
      </c>
    </row>
    <row r="16" spans="1:17" x14ac:dyDescent="0.25">
      <c r="A16" s="180" t="s">
        <v>176</v>
      </c>
      <c r="B16" s="189">
        <v>113.84719773598528</v>
      </c>
      <c r="C16" s="189">
        <v>113.84719773598528</v>
      </c>
      <c r="D16" s="189">
        <v>113.84719773598529</v>
      </c>
      <c r="E16" s="189">
        <v>103.05816881686057</v>
      </c>
      <c r="F16" s="189">
        <v>92.269139897735869</v>
      </c>
      <c r="G16" s="189">
        <v>103.05816881686059</v>
      </c>
      <c r="H16" s="189">
        <v>113.84719773598528</v>
      </c>
      <c r="I16" s="189">
        <v>113.84719773598528</v>
      </c>
      <c r="J16" s="189">
        <v>124.63622665510998</v>
      </c>
      <c r="K16" s="189">
        <v>124.63622665510999</v>
      </c>
      <c r="L16" s="189">
        <v>113.84719773598528</v>
      </c>
      <c r="M16" s="189">
        <v>113.84719773598529</v>
      </c>
      <c r="N16" s="189">
        <v>103.05816881686057</v>
      </c>
      <c r="O16" s="189">
        <v>103.05816881686057</v>
      </c>
      <c r="P16" s="189">
        <v>92.269139897735883</v>
      </c>
      <c r="Q16" s="189">
        <v>103.05816881686057</v>
      </c>
    </row>
    <row r="17" spans="1:17" x14ac:dyDescent="0.25">
      <c r="A17" s="108" t="s">
        <v>175</v>
      </c>
      <c r="B17" s="118">
        <v>25.897957322306123</v>
      </c>
      <c r="C17" s="118">
        <v>28.137689299828047</v>
      </c>
      <c r="D17" s="118">
        <v>28.137689299828043</v>
      </c>
      <c r="E17" s="118">
        <v>25.897957322306123</v>
      </c>
      <c r="F17" s="118">
        <v>25.897957322306123</v>
      </c>
      <c r="G17" s="118">
        <v>25.897957322306123</v>
      </c>
      <c r="H17" s="118">
        <v>25.897957322306123</v>
      </c>
      <c r="I17" s="118">
        <v>23.658225344784199</v>
      </c>
      <c r="J17" s="118">
        <v>23.658225344784199</v>
      </c>
      <c r="K17" s="118">
        <v>21.418493367262275</v>
      </c>
      <c r="L17" s="118">
        <v>19.178761389740352</v>
      </c>
      <c r="M17" s="118">
        <v>19.178761389740352</v>
      </c>
      <c r="N17" s="118">
        <v>16.939029412218428</v>
      </c>
      <c r="O17" s="118">
        <v>16.939029412218428</v>
      </c>
      <c r="P17" s="118">
        <v>14.699297434696504</v>
      </c>
      <c r="Q17" s="118">
        <v>14.699297434696504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177</v>
      </c>
      <c r="B19" s="120"/>
      <c r="C19" s="120">
        <v>0</v>
      </c>
      <c r="D19" s="120">
        <v>0</v>
      </c>
      <c r="E19" s="120">
        <v>0</v>
      </c>
      <c r="F19" s="120">
        <v>81.177297598391419</v>
      </c>
      <c r="G19" s="120">
        <v>54.118198398927611</v>
      </c>
      <c r="H19" s="120">
        <v>27.059099199463809</v>
      </c>
      <c r="I19" s="120">
        <v>0</v>
      </c>
      <c r="J19" s="120">
        <v>54.118198398927611</v>
      </c>
      <c r="K19" s="120">
        <v>5.6843418860808015E-14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108.23639679785524</v>
      </c>
    </row>
    <row r="20" spans="1:17" x14ac:dyDescent="0.25">
      <c r="A20" s="179" t="s">
        <v>176</v>
      </c>
      <c r="B20" s="189"/>
      <c r="C20" s="189">
        <v>10.789028919124705</v>
      </c>
      <c r="D20" s="189">
        <v>1.4210854715202004E-14</v>
      </c>
      <c r="E20" s="189">
        <v>0</v>
      </c>
      <c r="F20" s="189">
        <v>0</v>
      </c>
      <c r="G20" s="189">
        <v>10.789028919124718</v>
      </c>
      <c r="H20" s="189">
        <v>21.578057838249411</v>
      </c>
      <c r="I20" s="189">
        <v>0</v>
      </c>
      <c r="J20" s="189">
        <v>21.578057838249411</v>
      </c>
      <c r="K20" s="189">
        <v>1.4210854715202004E-14</v>
      </c>
      <c r="L20" s="189">
        <v>0</v>
      </c>
      <c r="M20" s="189">
        <v>1.4210854715202004E-14</v>
      </c>
      <c r="N20" s="189">
        <v>0</v>
      </c>
      <c r="O20" s="189">
        <v>0</v>
      </c>
      <c r="P20" s="189">
        <v>0</v>
      </c>
      <c r="Q20" s="189">
        <v>10.789028919124705</v>
      </c>
    </row>
    <row r="21" spans="1:17" x14ac:dyDescent="0.25">
      <c r="A21" s="119" t="s">
        <v>175</v>
      </c>
      <c r="B21" s="118"/>
      <c r="C21" s="118">
        <v>2.2397319775219238</v>
      </c>
      <c r="D21" s="118">
        <v>2.2397319775219233</v>
      </c>
      <c r="E21" s="118">
        <v>0</v>
      </c>
      <c r="F21" s="118">
        <v>0</v>
      </c>
      <c r="G21" s="118">
        <v>2.2397319775219233</v>
      </c>
      <c r="H21" s="118">
        <v>0</v>
      </c>
      <c r="I21" s="118">
        <v>0</v>
      </c>
      <c r="J21" s="118">
        <v>0</v>
      </c>
      <c r="K21" s="118">
        <v>0</v>
      </c>
      <c r="L21" s="118">
        <v>0</v>
      </c>
      <c r="M21" s="118">
        <v>0</v>
      </c>
      <c r="N21" s="118">
        <v>0</v>
      </c>
      <c r="O21" s="118">
        <v>0</v>
      </c>
      <c r="P21" s="118">
        <v>0</v>
      </c>
      <c r="Q21" s="118">
        <v>0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177</v>
      </c>
      <c r="B23" s="120"/>
      <c r="C23" s="120">
        <f>B15+C19-C15</f>
        <v>27.059099199463787</v>
      </c>
      <c r="D23" s="120">
        <f t="shared" ref="D23:Q23" si="2">C15+D19-D15</f>
        <v>0</v>
      </c>
      <c r="E23" s="120">
        <f t="shared" si="2"/>
        <v>27.059099199463787</v>
      </c>
      <c r="F23" s="120">
        <f t="shared" si="2"/>
        <v>0</v>
      </c>
      <c r="G23" s="120">
        <f t="shared" si="2"/>
        <v>27.059099199463844</v>
      </c>
      <c r="H23" s="120">
        <f t="shared" si="2"/>
        <v>27.059099199463731</v>
      </c>
      <c r="I23" s="120">
        <f t="shared" si="2"/>
        <v>0</v>
      </c>
      <c r="J23" s="120">
        <f t="shared" si="2"/>
        <v>27.059099199463901</v>
      </c>
      <c r="K23" s="120">
        <f t="shared" si="2"/>
        <v>0</v>
      </c>
      <c r="L23" s="120">
        <f t="shared" si="2"/>
        <v>27.059099199463787</v>
      </c>
      <c r="M23" s="120">
        <f t="shared" si="2"/>
        <v>27.059099199463787</v>
      </c>
      <c r="N23" s="120">
        <f t="shared" si="2"/>
        <v>0</v>
      </c>
      <c r="O23" s="120">
        <f t="shared" si="2"/>
        <v>27.059099199463787</v>
      </c>
      <c r="P23" s="120">
        <f t="shared" si="2"/>
        <v>0</v>
      </c>
      <c r="Q23" s="120">
        <f t="shared" si="2"/>
        <v>27.059099199463787</v>
      </c>
    </row>
    <row r="24" spans="1:17" x14ac:dyDescent="0.25">
      <c r="A24" s="179" t="s">
        <v>176</v>
      </c>
      <c r="B24" s="189"/>
      <c r="C24" s="189">
        <f t="shared" ref="C24:Q24" si="3">B16+C20-C16</f>
        <v>10.789028919124704</v>
      </c>
      <c r="D24" s="189">
        <f t="shared" si="3"/>
        <v>0</v>
      </c>
      <c r="E24" s="189">
        <f t="shared" si="3"/>
        <v>10.789028919124718</v>
      </c>
      <c r="F24" s="189">
        <f t="shared" si="3"/>
        <v>10.789028919124704</v>
      </c>
      <c r="G24" s="189">
        <f t="shared" si="3"/>
        <v>0</v>
      </c>
      <c r="H24" s="189">
        <f t="shared" si="3"/>
        <v>10.789028919124718</v>
      </c>
      <c r="I24" s="189">
        <f t="shared" si="3"/>
        <v>0</v>
      </c>
      <c r="J24" s="189">
        <f t="shared" si="3"/>
        <v>10.789028919124704</v>
      </c>
      <c r="K24" s="189">
        <f t="shared" si="3"/>
        <v>0</v>
      </c>
      <c r="L24" s="189">
        <f t="shared" si="3"/>
        <v>10.789028919124718</v>
      </c>
      <c r="M24" s="189">
        <f t="shared" si="3"/>
        <v>0</v>
      </c>
      <c r="N24" s="189">
        <f t="shared" si="3"/>
        <v>10.789028919124718</v>
      </c>
      <c r="O24" s="189">
        <f t="shared" si="3"/>
        <v>0</v>
      </c>
      <c r="P24" s="189">
        <f t="shared" si="3"/>
        <v>10.789028919124689</v>
      </c>
      <c r="Q24" s="189">
        <f t="shared" si="3"/>
        <v>0</v>
      </c>
    </row>
    <row r="25" spans="1:17" x14ac:dyDescent="0.25">
      <c r="A25" s="119" t="s">
        <v>175</v>
      </c>
      <c r="B25" s="118"/>
      <c r="C25" s="118">
        <f t="shared" ref="C25:Q25" si="4">B17+C21-C17</f>
        <v>0</v>
      </c>
      <c r="D25" s="118">
        <f t="shared" si="4"/>
        <v>2.2397319775219273</v>
      </c>
      <c r="E25" s="118">
        <f t="shared" si="4"/>
        <v>2.2397319775219202</v>
      </c>
      <c r="F25" s="118">
        <f t="shared" si="4"/>
        <v>0</v>
      </c>
      <c r="G25" s="118">
        <f t="shared" si="4"/>
        <v>2.2397319775219238</v>
      </c>
      <c r="H25" s="118">
        <f t="shared" si="4"/>
        <v>0</v>
      </c>
      <c r="I25" s="118">
        <f t="shared" si="4"/>
        <v>2.2397319775219238</v>
      </c>
      <c r="J25" s="118">
        <f t="shared" si="4"/>
        <v>0</v>
      </c>
      <c r="K25" s="118">
        <f t="shared" si="4"/>
        <v>2.2397319775219238</v>
      </c>
      <c r="L25" s="118">
        <f t="shared" si="4"/>
        <v>2.2397319775219238</v>
      </c>
      <c r="M25" s="118">
        <f t="shared" si="4"/>
        <v>0</v>
      </c>
      <c r="N25" s="118">
        <f t="shared" si="4"/>
        <v>2.2397319775219238</v>
      </c>
      <c r="O25" s="118">
        <f t="shared" si="4"/>
        <v>0</v>
      </c>
      <c r="P25" s="118">
        <f t="shared" si="4"/>
        <v>2.2397319775219238</v>
      </c>
      <c r="Q25" s="118">
        <f t="shared" si="4"/>
        <v>0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177</v>
      </c>
      <c r="B27" s="120">
        <f>B15-B10</f>
        <v>32.628701257511921</v>
      </c>
      <c r="C27" s="120">
        <f t="shared" ref="C27:Q27" si="5">C15-C10</f>
        <v>32.56272048374484</v>
      </c>
      <c r="D27" s="120">
        <f t="shared" si="5"/>
        <v>15.92080439774719</v>
      </c>
      <c r="E27" s="120">
        <f t="shared" si="5"/>
        <v>23.161602817525363</v>
      </c>
      <c r="F27" s="120">
        <f t="shared" si="5"/>
        <v>40.715706737180369</v>
      </c>
      <c r="G27" s="120">
        <f t="shared" si="5"/>
        <v>27.003242065835195</v>
      </c>
      <c r="H27" s="120">
        <f t="shared" si="5"/>
        <v>20.859605596233962</v>
      </c>
      <c r="I27" s="120">
        <f t="shared" si="5"/>
        <v>79.552795135803251</v>
      </c>
      <c r="J27" s="120">
        <f t="shared" si="5"/>
        <v>45.081371709891414</v>
      </c>
      <c r="K27" s="120">
        <f t="shared" si="5"/>
        <v>102.87234503436207</v>
      </c>
      <c r="L27" s="120">
        <f t="shared" si="5"/>
        <v>72.734253342666079</v>
      </c>
      <c r="M27" s="120">
        <f t="shared" si="5"/>
        <v>101.80838884137654</v>
      </c>
      <c r="N27" s="120">
        <f t="shared" si="5"/>
        <v>183.78380719304184</v>
      </c>
      <c r="O27" s="120">
        <f t="shared" si="5"/>
        <v>136.00403992667464</v>
      </c>
      <c r="P27" s="120">
        <f t="shared" si="5"/>
        <v>60.575111396811678</v>
      </c>
      <c r="Q27" s="120">
        <f t="shared" si="5"/>
        <v>22.91397697832889</v>
      </c>
    </row>
    <row r="28" spans="1:17" x14ac:dyDescent="0.25">
      <c r="A28" s="180" t="s">
        <v>176</v>
      </c>
      <c r="B28" s="189">
        <f t="shared" ref="B28:Q28" si="6">B16-B11</f>
        <v>11.384719773598519</v>
      </c>
      <c r="C28" s="189">
        <f t="shared" si="6"/>
        <v>12.01403611279585</v>
      </c>
      <c r="D28" s="189">
        <f t="shared" si="6"/>
        <v>10.635170921537664</v>
      </c>
      <c r="E28" s="189">
        <f t="shared" si="6"/>
        <v>32.390404782303904</v>
      </c>
      <c r="F28" s="189">
        <f t="shared" si="6"/>
        <v>18.11419476734379</v>
      </c>
      <c r="G28" s="189">
        <f t="shared" si="6"/>
        <v>11.017453796644105</v>
      </c>
      <c r="H28" s="189">
        <f t="shared" si="6"/>
        <v>13.038944286023749</v>
      </c>
      <c r="I28" s="189">
        <f t="shared" si="6"/>
        <v>23.012461978955102</v>
      </c>
      <c r="J28" s="189">
        <f t="shared" si="6"/>
        <v>13.424570176736367</v>
      </c>
      <c r="K28" s="189">
        <f t="shared" si="6"/>
        <v>12.656527954402151</v>
      </c>
      <c r="L28" s="189">
        <f t="shared" si="6"/>
        <v>58.224919147842314</v>
      </c>
      <c r="M28" s="189">
        <f t="shared" si="6"/>
        <v>33.051162081315411</v>
      </c>
      <c r="N28" s="189">
        <f t="shared" si="6"/>
        <v>78.647211814025525</v>
      </c>
      <c r="O28" s="189">
        <f t="shared" si="6"/>
        <v>79.407375265868779</v>
      </c>
      <c r="P28" s="189">
        <f t="shared" si="6"/>
        <v>43.703370467816839</v>
      </c>
      <c r="Q28" s="189">
        <f t="shared" si="6"/>
        <v>15.371914692908788</v>
      </c>
    </row>
    <row r="29" spans="1:17" x14ac:dyDescent="0.25">
      <c r="A29" s="108" t="s">
        <v>175</v>
      </c>
      <c r="B29" s="118">
        <f t="shared" ref="B29:Q29" si="7">B17-B12</f>
        <v>6.5897957322306127</v>
      </c>
      <c r="C29" s="118">
        <f t="shared" si="7"/>
        <v>2.4429827078335435</v>
      </c>
      <c r="D29" s="118">
        <f t="shared" si="7"/>
        <v>2.3437917275743168</v>
      </c>
      <c r="E29" s="118">
        <f t="shared" si="7"/>
        <v>8.4599791574828309</v>
      </c>
      <c r="F29" s="118">
        <f t="shared" si="7"/>
        <v>9.235530029169162</v>
      </c>
      <c r="G29" s="118">
        <f t="shared" si="7"/>
        <v>2.778601372900912</v>
      </c>
      <c r="H29" s="118">
        <f t="shared" si="7"/>
        <v>5.9152962600930898</v>
      </c>
      <c r="I29" s="118">
        <f t="shared" si="7"/>
        <v>6.9157730757800167</v>
      </c>
      <c r="J29" s="118">
        <f t="shared" si="7"/>
        <v>7.5158337686013432</v>
      </c>
      <c r="K29" s="118">
        <f t="shared" si="7"/>
        <v>2.3084647315418962</v>
      </c>
      <c r="L29" s="118">
        <f t="shared" si="7"/>
        <v>6.7986962642931967</v>
      </c>
      <c r="M29" s="118">
        <f t="shared" si="7"/>
        <v>7.5626854087041089</v>
      </c>
      <c r="N29" s="118">
        <f t="shared" si="7"/>
        <v>14.043626776871829</v>
      </c>
      <c r="O29" s="118">
        <f t="shared" si="7"/>
        <v>13.107637744936142</v>
      </c>
      <c r="P29" s="118">
        <f t="shared" si="7"/>
        <v>7.7376994499598526</v>
      </c>
      <c r="Q29" s="118">
        <f t="shared" si="7"/>
        <v>4.8101314583700354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269.75137149810826</v>
      </c>
      <c r="C32" s="38">
        <v>251.16695999999996</v>
      </c>
      <c r="D32" s="38">
        <v>256.27592999999996</v>
      </c>
      <c r="E32" s="38">
        <v>210.28229999999999</v>
      </c>
      <c r="F32" s="38">
        <v>242.86239999999998</v>
      </c>
      <c r="G32" s="38">
        <v>268.29900553869209</v>
      </c>
      <c r="H32" s="38">
        <v>269.04065000000003</v>
      </c>
      <c r="I32" s="38">
        <v>221.18069000000003</v>
      </c>
      <c r="J32" s="38">
        <v>260.05422999999996</v>
      </c>
      <c r="K32" s="38">
        <v>224.50335000000001</v>
      </c>
      <c r="L32" s="38">
        <v>194.27346930612129</v>
      </c>
      <c r="M32" s="38">
        <v>173.83251384812846</v>
      </c>
      <c r="N32" s="38">
        <v>100.62603667414858</v>
      </c>
      <c r="O32" s="38">
        <v>111.27725641511601</v>
      </c>
      <c r="P32" s="38">
        <v>161.7190765484965</v>
      </c>
      <c r="Q32" s="38">
        <v>222.21999663936981</v>
      </c>
    </row>
    <row r="33" spans="1:17" x14ac:dyDescent="0.25">
      <c r="A33" s="55" t="s">
        <v>33</v>
      </c>
      <c r="B33" s="54">
        <v>0</v>
      </c>
      <c r="C33" s="54">
        <v>0</v>
      </c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</row>
    <row r="34" spans="1:17" x14ac:dyDescent="0.25">
      <c r="A34" s="52" t="s">
        <v>32</v>
      </c>
      <c r="B34" s="51">
        <v>158.09027704868885</v>
      </c>
      <c r="C34" s="51">
        <v>148.36818</v>
      </c>
      <c r="D34" s="51">
        <v>140.33384999999998</v>
      </c>
      <c r="E34" s="51">
        <v>134.87966</v>
      </c>
      <c r="F34" s="51">
        <v>169.18118999999999</v>
      </c>
      <c r="G34" s="51">
        <v>166.45293550640147</v>
      </c>
      <c r="H34" s="51">
        <v>180.44551000000001</v>
      </c>
      <c r="I34" s="51">
        <v>173.28104000000002</v>
      </c>
      <c r="J34" s="51">
        <v>152.10867999999999</v>
      </c>
      <c r="K34" s="51">
        <v>116.29469</v>
      </c>
      <c r="L34" s="51">
        <v>104.20872076257183</v>
      </c>
      <c r="M34" s="51">
        <v>88.564110715793063</v>
      </c>
      <c r="N34" s="51">
        <v>4.3230118288152521</v>
      </c>
      <c r="O34" s="51">
        <v>26.014351486197128</v>
      </c>
      <c r="P34" s="51">
        <v>66.57225637043166</v>
      </c>
      <c r="Q34" s="51">
        <v>60.882167038476624</v>
      </c>
    </row>
    <row r="35" spans="1:17" x14ac:dyDescent="0.25">
      <c r="A35" s="53" t="s">
        <v>31</v>
      </c>
      <c r="B35" s="51">
        <v>12.9932167765358</v>
      </c>
      <c r="C35" s="51">
        <v>5.9004799999999999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52.745247035162471</v>
      </c>
      <c r="C36" s="51">
        <v>54.914209999999997</v>
      </c>
      <c r="D36" s="51">
        <v>52.725830000000002</v>
      </c>
      <c r="E36" s="51">
        <v>54.914279999999998</v>
      </c>
      <c r="F36" s="51">
        <v>54.866079999999997</v>
      </c>
      <c r="G36" s="51">
        <v>54.936150359122934</v>
      </c>
      <c r="H36" s="51">
        <v>52.689839999999997</v>
      </c>
      <c r="I36" s="51">
        <v>49.402200000000001</v>
      </c>
      <c r="J36" s="51">
        <v>48.285809999999998</v>
      </c>
      <c r="K36" s="51">
        <v>44.983840000000001</v>
      </c>
      <c r="L36" s="51">
        <v>40.652288720149066</v>
      </c>
      <c r="M36" s="51">
        <v>32.960578382047174</v>
      </c>
      <c r="N36" s="51">
        <v>3.2960710147954351</v>
      </c>
      <c r="O36" s="51">
        <v>4.3957936146479479</v>
      </c>
      <c r="P36" s="51">
        <v>6.5931763401441925</v>
      </c>
      <c r="Q36" s="51">
        <v>8.7896472107961774</v>
      </c>
    </row>
    <row r="37" spans="1:17" x14ac:dyDescent="0.25">
      <c r="A37" s="53" t="s">
        <v>76</v>
      </c>
      <c r="B37" s="51">
        <v>9.220989267162981</v>
      </c>
      <c r="C37" s="51">
        <v>9.2088300000000007</v>
      </c>
      <c r="D37" s="51">
        <v>9.2128499999999995</v>
      </c>
      <c r="E37" s="51">
        <v>9.2099100000000007</v>
      </c>
      <c r="F37" s="51">
        <v>9.2110299999999992</v>
      </c>
      <c r="G37" s="51">
        <v>10.246235522116228</v>
      </c>
      <c r="H37" s="51">
        <v>10.20598</v>
      </c>
      <c r="I37" s="51">
        <v>9.2068300000000001</v>
      </c>
      <c r="J37" s="51">
        <v>9.2042099999999998</v>
      </c>
      <c r="K37" s="51">
        <v>9.1980000000000004</v>
      </c>
      <c r="L37" s="51">
        <v>8.1441983258336919</v>
      </c>
      <c r="M37" s="51">
        <v>3.0568436388333504</v>
      </c>
      <c r="N37" s="51">
        <v>1.0269408140198168</v>
      </c>
      <c r="O37" s="51">
        <v>2.0307561149248428</v>
      </c>
      <c r="P37" s="51">
        <v>9.149741485986608</v>
      </c>
      <c r="Q37" s="51">
        <v>2.0301242723817761</v>
      </c>
    </row>
    <row r="38" spans="1:17" x14ac:dyDescent="0.25">
      <c r="A38" s="53" t="s">
        <v>29</v>
      </c>
      <c r="B38" s="51">
        <v>83.130823969827617</v>
      </c>
      <c r="C38" s="51">
        <v>78.344660000000005</v>
      </c>
      <c r="D38" s="51">
        <v>78.395169999999993</v>
      </c>
      <c r="E38" s="51">
        <v>70.755470000000003</v>
      </c>
      <c r="F38" s="51">
        <v>105.10408</v>
      </c>
      <c r="G38" s="51">
        <v>101.27054962516232</v>
      </c>
      <c r="H38" s="51">
        <v>117.54969</v>
      </c>
      <c r="I38" s="51">
        <v>114.67201</v>
      </c>
      <c r="J38" s="51">
        <v>94.618660000000006</v>
      </c>
      <c r="K38" s="51">
        <v>62.112850000000002</v>
      </c>
      <c r="L38" s="51">
        <v>55.412233716589078</v>
      </c>
      <c r="M38" s="51">
        <v>52.54668869491254</v>
      </c>
      <c r="N38" s="51">
        <v>0</v>
      </c>
      <c r="O38" s="51">
        <v>5.733376377986632</v>
      </c>
      <c r="P38" s="51">
        <v>7.6443781315462962</v>
      </c>
      <c r="Q38" s="51">
        <v>7.6427498223878558</v>
      </c>
    </row>
    <row r="39" spans="1:17" x14ac:dyDescent="0.25">
      <c r="A39" s="53" t="s">
        <v>28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13.854425378637707</v>
      </c>
      <c r="P39" s="51">
        <v>43.184960412754563</v>
      </c>
      <c r="Q39" s="51">
        <v>42.419645732910816</v>
      </c>
    </row>
    <row r="40" spans="1:17" x14ac:dyDescent="0.25">
      <c r="A40" s="52" t="s">
        <v>27</v>
      </c>
      <c r="B40" s="51">
        <v>7.4534355573947622</v>
      </c>
      <c r="C40" s="51">
        <v>8.7020499999999998</v>
      </c>
      <c r="D40" s="51">
        <v>16.707070000000002</v>
      </c>
      <c r="E40" s="51">
        <v>21.50187</v>
      </c>
      <c r="F40" s="51">
        <v>28.587219999999999</v>
      </c>
      <c r="G40" s="51">
        <v>52.929595882108238</v>
      </c>
      <c r="H40" s="51">
        <v>43.088140000000003</v>
      </c>
      <c r="I40" s="51">
        <v>39.499679999999998</v>
      </c>
      <c r="J40" s="51">
        <v>42.322240000000001</v>
      </c>
      <c r="K40" s="51">
        <v>45.510170000000002</v>
      </c>
      <c r="L40" s="51">
        <v>44.756546975990219</v>
      </c>
      <c r="M40" s="51">
        <v>45.118537750855175</v>
      </c>
      <c r="N40" s="51">
        <v>42.561531858300427</v>
      </c>
      <c r="O40" s="51">
        <v>33.662777443317111</v>
      </c>
      <c r="P40" s="51">
        <v>38.389921298484055</v>
      </c>
      <c r="Q40" s="51">
        <v>41.507332673301093</v>
      </c>
    </row>
    <row r="41" spans="1:17" x14ac:dyDescent="0.25">
      <c r="A41" s="53" t="s">
        <v>66</v>
      </c>
      <c r="B41" s="51">
        <v>7.4534355573947622</v>
      </c>
      <c r="C41" s="51">
        <v>8.7020499999999998</v>
      </c>
      <c r="D41" s="51">
        <v>16.707070000000002</v>
      </c>
      <c r="E41" s="51">
        <v>21.50187</v>
      </c>
      <c r="F41" s="51">
        <v>28.587219999999999</v>
      </c>
      <c r="G41" s="51">
        <v>52.929595882108238</v>
      </c>
      <c r="H41" s="51">
        <v>43.088140000000003</v>
      </c>
      <c r="I41" s="51">
        <v>39.499679999999998</v>
      </c>
      <c r="J41" s="51">
        <v>42.322240000000001</v>
      </c>
      <c r="K41" s="51">
        <v>45.510170000000002</v>
      </c>
      <c r="L41" s="51">
        <v>44.756546975990219</v>
      </c>
      <c r="M41" s="51">
        <v>45.118537750855175</v>
      </c>
      <c r="N41" s="51">
        <v>42.561531858300427</v>
      </c>
      <c r="O41" s="51">
        <v>33.662777443317111</v>
      </c>
      <c r="P41" s="51">
        <v>38.389921298484055</v>
      </c>
      <c r="Q41" s="51">
        <v>41.507332673301093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64.536251408718158</v>
      </c>
    </row>
    <row r="44" spans="1:17" x14ac:dyDescent="0.25">
      <c r="A44" s="53" t="s">
        <v>23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64.536251408718158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x14ac:dyDescent="0.25">
      <c r="A50" s="63" t="s">
        <v>21</v>
      </c>
      <c r="B50" s="62">
        <v>104.20765889202463</v>
      </c>
      <c r="C50" s="62">
        <v>94.096729999999994</v>
      </c>
      <c r="D50" s="62">
        <v>99.235010000000003</v>
      </c>
      <c r="E50" s="62">
        <v>53.900770000000001</v>
      </c>
      <c r="F50" s="62">
        <v>45.093989999999998</v>
      </c>
      <c r="G50" s="62">
        <v>48.916474150182403</v>
      </c>
      <c r="H50" s="62">
        <v>45.506999999999998</v>
      </c>
      <c r="I50" s="62">
        <v>8.3999699999999997</v>
      </c>
      <c r="J50" s="62">
        <v>65.623310000000004</v>
      </c>
      <c r="K50" s="62">
        <v>62.69849</v>
      </c>
      <c r="L50" s="62">
        <v>45.308201567559237</v>
      </c>
      <c r="M50" s="62">
        <v>40.149865381480218</v>
      </c>
      <c r="N50" s="62">
        <v>53.741492987032899</v>
      </c>
      <c r="O50" s="62">
        <v>51.600127485601774</v>
      </c>
      <c r="P50" s="62">
        <v>56.756898879580781</v>
      </c>
      <c r="Q50" s="62">
        <v>55.294245518873929</v>
      </c>
    </row>
    <row r="51" spans="1:17" x14ac:dyDescent="0.25">
      <c r="A51" s="191" t="s">
        <v>105</v>
      </c>
      <c r="B51" s="190">
        <f t="shared" ref="B51:Q51" si="8">SUM(B52:B54)</f>
        <v>269.75137149810826</v>
      </c>
      <c r="C51" s="190">
        <f t="shared" si="8"/>
        <v>251.16695999999993</v>
      </c>
      <c r="D51" s="190">
        <f t="shared" si="8"/>
        <v>256.27593000000002</v>
      </c>
      <c r="E51" s="190">
        <f t="shared" si="8"/>
        <v>210.28229999999999</v>
      </c>
      <c r="F51" s="190">
        <f t="shared" si="8"/>
        <v>242.86240000000001</v>
      </c>
      <c r="G51" s="190">
        <f t="shared" si="8"/>
        <v>268.29900553869214</v>
      </c>
      <c r="H51" s="190">
        <f t="shared" si="8"/>
        <v>269.04065000000008</v>
      </c>
      <c r="I51" s="190">
        <f t="shared" si="8"/>
        <v>221.18069000000003</v>
      </c>
      <c r="J51" s="190">
        <f t="shared" si="8"/>
        <v>260.05422999999996</v>
      </c>
      <c r="K51" s="190">
        <f t="shared" si="8"/>
        <v>224.50335000000004</v>
      </c>
      <c r="L51" s="190">
        <f t="shared" si="8"/>
        <v>194.27346930612129</v>
      </c>
      <c r="M51" s="190">
        <f t="shared" si="8"/>
        <v>173.83251384812843</v>
      </c>
      <c r="N51" s="190">
        <f t="shared" si="8"/>
        <v>100.62603667414858</v>
      </c>
      <c r="O51" s="190">
        <f t="shared" si="8"/>
        <v>111.277256415116</v>
      </c>
      <c r="P51" s="190">
        <f t="shared" si="8"/>
        <v>161.71907654849653</v>
      </c>
      <c r="Q51" s="190">
        <f t="shared" si="8"/>
        <v>222.21999663936978</v>
      </c>
    </row>
    <row r="52" spans="1:17" x14ac:dyDescent="0.25">
      <c r="A52" s="216" t="s">
        <v>41</v>
      </c>
      <c r="B52" s="220">
        <v>200.77746196108447</v>
      </c>
      <c r="C52" s="220">
        <v>181.82289883584252</v>
      </c>
      <c r="D52" s="220">
        <v>188.09698114627756</v>
      </c>
      <c r="E52" s="220">
        <v>164.04236058544018</v>
      </c>
      <c r="F52" s="220">
        <v>194.75172199632024</v>
      </c>
      <c r="G52" s="220">
        <v>210.18517308380331</v>
      </c>
      <c r="H52" s="220">
        <v>209.96207229080977</v>
      </c>
      <c r="I52" s="220">
        <v>170.06848326245796</v>
      </c>
      <c r="J52" s="220">
        <v>200.56434341542027</v>
      </c>
      <c r="K52" s="220">
        <v>164.9584884272154</v>
      </c>
      <c r="L52" s="220">
        <v>164.19982107454874</v>
      </c>
      <c r="M52" s="220">
        <v>132.67785574744084</v>
      </c>
      <c r="N52" s="220">
        <v>88.51346774972599</v>
      </c>
      <c r="O52" s="220">
        <v>99.231507819554309</v>
      </c>
      <c r="P52" s="220">
        <v>137.46287239273241</v>
      </c>
      <c r="Q52" s="220">
        <v>181.5629334059339</v>
      </c>
    </row>
    <row r="53" spans="1:17" x14ac:dyDescent="0.25">
      <c r="A53" s="179" t="s">
        <v>40</v>
      </c>
      <c r="B53" s="219">
        <v>61.581234524334135</v>
      </c>
      <c r="C53" s="219">
        <v>59.708532750524178</v>
      </c>
      <c r="D53" s="219">
        <v>58.927712924305119</v>
      </c>
      <c r="E53" s="219">
        <v>40.034126944228539</v>
      </c>
      <c r="F53" s="219">
        <v>42.1596901192557</v>
      </c>
      <c r="G53" s="219">
        <v>50.154682691044556</v>
      </c>
      <c r="H53" s="219">
        <v>52.233304192226619</v>
      </c>
      <c r="I53" s="219">
        <v>45.560327346387353</v>
      </c>
      <c r="J53" s="219">
        <v>54.114156934085685</v>
      </c>
      <c r="K53" s="219">
        <v>53.317542463938537</v>
      </c>
      <c r="L53" s="219">
        <v>26.098139943297319</v>
      </c>
      <c r="M53" s="219">
        <v>37.467953670909999</v>
      </c>
      <c r="N53" s="219">
        <v>11.203132031505392</v>
      </c>
      <c r="O53" s="219">
        <v>10.843512477493602</v>
      </c>
      <c r="P53" s="219">
        <v>22.089164265928204</v>
      </c>
      <c r="Q53" s="219">
        <v>37.672782688876296</v>
      </c>
    </row>
    <row r="54" spans="1:17" x14ac:dyDescent="0.25">
      <c r="A54" s="119" t="s">
        <v>39</v>
      </c>
      <c r="B54" s="218">
        <v>7.3926750126896712</v>
      </c>
      <c r="C54" s="218">
        <v>9.6355284136332404</v>
      </c>
      <c r="D54" s="218">
        <v>9.2512359294173194</v>
      </c>
      <c r="E54" s="218">
        <v>6.2058124703312787</v>
      </c>
      <c r="F54" s="218">
        <v>5.9509878844240403</v>
      </c>
      <c r="G54" s="218">
        <v>7.9591497638442563</v>
      </c>
      <c r="H54" s="218">
        <v>6.8452735169636769</v>
      </c>
      <c r="I54" s="218">
        <v>5.5518793911547286</v>
      </c>
      <c r="J54" s="218">
        <v>5.3757296504940113</v>
      </c>
      <c r="K54" s="218">
        <v>6.2273191088461006</v>
      </c>
      <c r="L54" s="218">
        <v>3.9755082882752268</v>
      </c>
      <c r="M54" s="218">
        <v>3.6867044297775924</v>
      </c>
      <c r="N54" s="218">
        <v>0.90943689291720387</v>
      </c>
      <c r="O54" s="218">
        <v>1.2022361180680827</v>
      </c>
      <c r="P54" s="218">
        <v>2.1670398898359209</v>
      </c>
      <c r="Q54" s="218">
        <v>2.9842805445596032</v>
      </c>
    </row>
    <row r="55" spans="1:17" x14ac:dyDescent="0.25">
      <c r="B55" s="13"/>
    </row>
    <row r="56" spans="1:17" x14ac:dyDescent="0.25">
      <c r="A56" s="31" t="s">
        <v>174</v>
      </c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</row>
    <row r="57" spans="1:17" x14ac:dyDescent="0.25">
      <c r="A57" s="50" t="s">
        <v>69</v>
      </c>
      <c r="B57" s="38">
        <v>240.33448513558682</v>
      </c>
      <c r="C57" s="38">
        <v>188.00119000000001</v>
      </c>
      <c r="D57" s="38">
        <v>207.10894000000002</v>
      </c>
      <c r="E57" s="38">
        <v>365.20210000000009</v>
      </c>
      <c r="F57" s="38">
        <v>376.97862999999995</v>
      </c>
      <c r="G57" s="38">
        <v>377.68731293123176</v>
      </c>
      <c r="H57" s="38">
        <v>403.31942000000009</v>
      </c>
      <c r="I57" s="38">
        <v>403.40782999999988</v>
      </c>
      <c r="J57" s="38">
        <v>391.39567000000005</v>
      </c>
      <c r="K57" s="38">
        <v>482.19811000000004</v>
      </c>
      <c r="L57" s="38">
        <v>765.7885762021275</v>
      </c>
      <c r="M57" s="38">
        <v>700.5718715578098</v>
      </c>
      <c r="N57" s="38">
        <v>600.57822675756506</v>
      </c>
      <c r="O57" s="38">
        <v>513.68949024127437</v>
      </c>
      <c r="P57" s="38">
        <v>508.26474901912786</v>
      </c>
      <c r="Q57" s="38">
        <v>487.67824519771386</v>
      </c>
    </row>
    <row r="58" spans="1:17" x14ac:dyDescent="0.25">
      <c r="A58" s="55" t="s">
        <v>33</v>
      </c>
      <c r="B58" s="54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</row>
    <row r="59" spans="1:17" x14ac:dyDescent="0.25">
      <c r="A59" s="52" t="s">
        <v>32</v>
      </c>
      <c r="B59" s="51">
        <v>119.18410241712047</v>
      </c>
      <c r="C59" s="51">
        <v>128.80092999999999</v>
      </c>
      <c r="D59" s="51">
        <v>134.70094</v>
      </c>
      <c r="E59" s="51">
        <v>241.6027</v>
      </c>
      <c r="F59" s="51">
        <v>245.70017999999999</v>
      </c>
      <c r="G59" s="51">
        <v>249.59423558216091</v>
      </c>
      <c r="H59" s="51">
        <v>273.70301000000001</v>
      </c>
      <c r="I59" s="51">
        <v>266.30692999999997</v>
      </c>
      <c r="J59" s="51">
        <v>201.69580000000002</v>
      </c>
      <c r="K59" s="51">
        <v>234.69839000000002</v>
      </c>
      <c r="L59" s="51">
        <v>411.91423055624102</v>
      </c>
      <c r="M59" s="51">
        <v>315.03592265508865</v>
      </c>
      <c r="N59" s="51">
        <v>236.36211899029416</v>
      </c>
      <c r="O59" s="51">
        <v>192.19757975716394</v>
      </c>
      <c r="P59" s="51">
        <v>160.12236681775553</v>
      </c>
      <c r="Q59" s="51">
        <v>139.89424935672665</v>
      </c>
    </row>
    <row r="60" spans="1:17" x14ac:dyDescent="0.25">
      <c r="A60" s="53" t="s">
        <v>31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</row>
    <row r="61" spans="1:17" x14ac:dyDescent="0.25">
      <c r="A61" s="53" t="s">
        <v>30</v>
      </c>
      <c r="B61" s="51">
        <v>0</v>
      </c>
      <c r="C61" s="51">
        <v>0</v>
      </c>
      <c r="D61" s="51">
        <v>0</v>
      </c>
      <c r="E61" s="51">
        <v>0</v>
      </c>
      <c r="F61" s="51">
        <v>0</v>
      </c>
      <c r="G61" s="51">
        <v>0</v>
      </c>
      <c r="H61" s="51">
        <v>0</v>
      </c>
      <c r="I61" s="51">
        <v>0</v>
      </c>
      <c r="J61" s="51">
        <v>0</v>
      </c>
      <c r="K61" s="51">
        <v>0</v>
      </c>
      <c r="L61" s="51">
        <v>0</v>
      </c>
      <c r="M61" s="51">
        <v>0</v>
      </c>
      <c r="N61" s="51">
        <v>0</v>
      </c>
      <c r="O61" s="51">
        <v>0</v>
      </c>
      <c r="P61" s="51">
        <v>0</v>
      </c>
      <c r="Q61" s="51">
        <v>0</v>
      </c>
    </row>
    <row r="62" spans="1:17" x14ac:dyDescent="0.25">
      <c r="A62" s="53" t="s">
        <v>76</v>
      </c>
      <c r="B62" s="51">
        <v>0</v>
      </c>
      <c r="C62" s="51">
        <v>0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51">
        <v>0</v>
      </c>
      <c r="N62" s="51">
        <v>0</v>
      </c>
      <c r="O62" s="51">
        <v>0</v>
      </c>
      <c r="P62" s="51">
        <v>0</v>
      </c>
      <c r="Q62" s="51">
        <v>0</v>
      </c>
    </row>
    <row r="63" spans="1:17" x14ac:dyDescent="0.25">
      <c r="A63" s="53" t="s">
        <v>29</v>
      </c>
      <c r="B63" s="51">
        <v>0</v>
      </c>
      <c r="C63" s="51">
        <v>0</v>
      </c>
      <c r="D63" s="51">
        <v>0</v>
      </c>
      <c r="E63" s="51">
        <v>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</row>
    <row r="64" spans="1:17" x14ac:dyDescent="0.25">
      <c r="A64" s="53" t="s">
        <v>28</v>
      </c>
      <c r="B64" s="51">
        <v>69.790770994554265</v>
      </c>
      <c r="C64" s="51">
        <v>88.900639999999996</v>
      </c>
      <c r="D64" s="51">
        <v>113.70079</v>
      </c>
      <c r="E64" s="51">
        <v>179.60216</v>
      </c>
      <c r="F64" s="51">
        <v>139.59945999999999</v>
      </c>
      <c r="G64" s="51">
        <v>163.41854273731786</v>
      </c>
      <c r="H64" s="51">
        <v>132.90145000000001</v>
      </c>
      <c r="I64" s="51">
        <v>111.90441999999996</v>
      </c>
      <c r="J64" s="51">
        <v>107.09802000000002</v>
      </c>
      <c r="K64" s="51">
        <v>133.89850000000001</v>
      </c>
      <c r="L64" s="51">
        <v>295.26169002892021</v>
      </c>
      <c r="M64" s="51">
        <v>276.15201102250421</v>
      </c>
      <c r="N64" s="51">
        <v>168.05234495274402</v>
      </c>
      <c r="O64" s="51">
        <v>175.38293184404904</v>
      </c>
      <c r="P64" s="51">
        <v>155.91868523392208</v>
      </c>
      <c r="Q64" s="51">
        <v>135.69043540480425</v>
      </c>
    </row>
    <row r="65" spans="1:17" x14ac:dyDescent="0.25">
      <c r="A65" s="53" t="s">
        <v>67</v>
      </c>
      <c r="B65" s="51">
        <v>49.393331422566199</v>
      </c>
      <c r="C65" s="51">
        <v>39.900289999999998</v>
      </c>
      <c r="D65" s="51">
        <v>21.000150000000001</v>
      </c>
      <c r="E65" s="51">
        <v>62.000540000000001</v>
      </c>
      <c r="F65" s="51">
        <v>106.10072</v>
      </c>
      <c r="G65" s="51">
        <v>86.175692844843041</v>
      </c>
      <c r="H65" s="51">
        <v>140.80155999999999</v>
      </c>
      <c r="I65" s="51">
        <v>154.40251000000001</v>
      </c>
      <c r="J65" s="51">
        <v>94.59778</v>
      </c>
      <c r="K65" s="51">
        <v>100.79988999999999</v>
      </c>
      <c r="L65" s="51">
        <v>116.6525405273208</v>
      </c>
      <c r="M65" s="51">
        <v>38.883911632584443</v>
      </c>
      <c r="N65" s="51">
        <v>68.309774037550156</v>
      </c>
      <c r="O65" s="51">
        <v>16.814647913114904</v>
      </c>
      <c r="P65" s="51">
        <v>4.203681583833462</v>
      </c>
      <c r="Q65" s="51">
        <v>4.20381395192239</v>
      </c>
    </row>
    <row r="66" spans="1:17" x14ac:dyDescent="0.25">
      <c r="A66" s="52" t="s">
        <v>27</v>
      </c>
      <c r="B66" s="51">
        <v>121.15038271846635</v>
      </c>
      <c r="C66" s="51">
        <v>59.200260000000014</v>
      </c>
      <c r="D66" s="51">
        <v>72.408000000000015</v>
      </c>
      <c r="E66" s="51">
        <v>123.59940000000006</v>
      </c>
      <c r="F66" s="51">
        <v>131.27844999999996</v>
      </c>
      <c r="G66" s="51">
        <v>128.09307734907088</v>
      </c>
      <c r="H66" s="51">
        <v>129.61641000000009</v>
      </c>
      <c r="I66" s="51">
        <v>137.10089999999991</v>
      </c>
      <c r="J66" s="51">
        <v>189.69987000000003</v>
      </c>
      <c r="K66" s="51">
        <v>247.49972000000002</v>
      </c>
      <c r="L66" s="51">
        <v>353.87434564588648</v>
      </c>
      <c r="M66" s="51">
        <v>385.5359489027212</v>
      </c>
      <c r="N66" s="51">
        <v>364.21610776727084</v>
      </c>
      <c r="O66" s="51">
        <v>321.49191048411046</v>
      </c>
      <c r="P66" s="51">
        <v>348.14238220137236</v>
      </c>
      <c r="Q66" s="51">
        <v>347.78399584098725</v>
      </c>
    </row>
    <row r="67" spans="1:17" x14ac:dyDescent="0.25">
      <c r="A67" s="53" t="s">
        <v>66</v>
      </c>
      <c r="B67" s="51">
        <v>121.15038271846635</v>
      </c>
      <c r="C67" s="51">
        <v>59.200260000000014</v>
      </c>
      <c r="D67" s="51">
        <v>72.408000000000015</v>
      </c>
      <c r="E67" s="51">
        <v>123.59940000000006</v>
      </c>
      <c r="F67" s="51">
        <v>131.27844999999996</v>
      </c>
      <c r="G67" s="51">
        <v>128.09307734907088</v>
      </c>
      <c r="H67" s="51">
        <v>129.61641000000009</v>
      </c>
      <c r="I67" s="51">
        <v>137.10089999999991</v>
      </c>
      <c r="J67" s="51">
        <v>189.69987000000003</v>
      </c>
      <c r="K67" s="51">
        <v>247.49972000000002</v>
      </c>
      <c r="L67" s="51">
        <v>353.87434564588648</v>
      </c>
      <c r="M67" s="51">
        <v>385.5359489027212</v>
      </c>
      <c r="N67" s="51">
        <v>364.21610776727084</v>
      </c>
      <c r="O67" s="51">
        <v>321.49191048411046</v>
      </c>
      <c r="P67" s="51">
        <v>348.14238220137236</v>
      </c>
      <c r="Q67" s="51">
        <v>347.78399584098725</v>
      </c>
    </row>
    <row r="68" spans="1:17" x14ac:dyDescent="0.25">
      <c r="A68" s="53" t="s">
        <v>25</v>
      </c>
      <c r="B68" s="51">
        <v>0</v>
      </c>
      <c r="C68" s="51">
        <v>0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</row>
    <row r="69" spans="1:17" x14ac:dyDescent="0.25">
      <c r="A69" s="52" t="s">
        <v>24</v>
      </c>
      <c r="B69" s="51">
        <v>0</v>
      </c>
      <c r="C69" s="5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</row>
    <row r="70" spans="1:17" x14ac:dyDescent="0.25">
      <c r="A70" s="191" t="s">
        <v>105</v>
      </c>
      <c r="B70" s="190">
        <f t="shared" ref="B70:Q70" si="9">SUM(B71:B73)</f>
        <v>240.33448513558682</v>
      </c>
      <c r="C70" s="190">
        <f t="shared" si="9"/>
        <v>188.00119000000001</v>
      </c>
      <c r="D70" s="190">
        <f t="shared" si="9"/>
        <v>207.10894000000002</v>
      </c>
      <c r="E70" s="190">
        <f t="shared" si="9"/>
        <v>365.20210000000009</v>
      </c>
      <c r="F70" s="190">
        <f t="shared" si="9"/>
        <v>376.97862999999995</v>
      </c>
      <c r="G70" s="190">
        <f t="shared" si="9"/>
        <v>377.68731293123176</v>
      </c>
      <c r="H70" s="190">
        <f t="shared" si="9"/>
        <v>403.31942000000009</v>
      </c>
      <c r="I70" s="190">
        <f t="shared" si="9"/>
        <v>403.40782999999988</v>
      </c>
      <c r="J70" s="190">
        <f t="shared" si="9"/>
        <v>391.39567000000005</v>
      </c>
      <c r="K70" s="190">
        <f t="shared" si="9"/>
        <v>482.19811000000004</v>
      </c>
      <c r="L70" s="190">
        <f t="shared" si="9"/>
        <v>765.7885762021275</v>
      </c>
      <c r="M70" s="190">
        <f t="shared" si="9"/>
        <v>700.5718715578098</v>
      </c>
      <c r="N70" s="190">
        <f t="shared" si="9"/>
        <v>600.57822675756506</v>
      </c>
      <c r="O70" s="190">
        <f t="shared" si="9"/>
        <v>513.68949024127437</v>
      </c>
      <c r="P70" s="190">
        <f t="shared" si="9"/>
        <v>508.26474901912786</v>
      </c>
      <c r="Q70" s="190">
        <f t="shared" si="9"/>
        <v>487.67824519771386</v>
      </c>
    </row>
    <row r="71" spans="1:17" x14ac:dyDescent="0.25">
      <c r="A71" s="216" t="str">
        <f>A52</f>
        <v>Basic chemicals</v>
      </c>
      <c r="B71" s="215">
        <v>240.33448513558682</v>
      </c>
      <c r="C71" s="215">
        <v>188.00119000000001</v>
      </c>
      <c r="D71" s="215">
        <v>207.10894000000002</v>
      </c>
      <c r="E71" s="215">
        <v>365.20210000000009</v>
      </c>
      <c r="F71" s="215">
        <v>376.97862999999995</v>
      </c>
      <c r="G71" s="215">
        <v>377.68731293123176</v>
      </c>
      <c r="H71" s="215">
        <v>403.31942000000009</v>
      </c>
      <c r="I71" s="215">
        <v>403.40782999999988</v>
      </c>
      <c r="J71" s="215">
        <v>391.39567000000005</v>
      </c>
      <c r="K71" s="215">
        <v>482.19811000000004</v>
      </c>
      <c r="L71" s="215">
        <v>765.7885762021275</v>
      </c>
      <c r="M71" s="215">
        <v>700.5718715578098</v>
      </c>
      <c r="N71" s="215">
        <v>600.57822675756506</v>
      </c>
      <c r="O71" s="215">
        <v>513.68949024127437</v>
      </c>
      <c r="P71" s="215">
        <v>508.26474901912786</v>
      </c>
      <c r="Q71" s="215">
        <v>487.67824519771386</v>
      </c>
    </row>
    <row r="72" spans="1:17" x14ac:dyDescent="0.25">
      <c r="A72" s="179" t="str">
        <f>A53</f>
        <v>Other chemicals</v>
      </c>
      <c r="B72" s="214">
        <v>0</v>
      </c>
      <c r="C72" s="214">
        <v>0</v>
      </c>
      <c r="D72" s="214">
        <v>0</v>
      </c>
      <c r="E72" s="214">
        <v>0</v>
      </c>
      <c r="F72" s="214">
        <v>0</v>
      </c>
      <c r="G72" s="214">
        <v>0</v>
      </c>
      <c r="H72" s="214">
        <v>0</v>
      </c>
      <c r="I72" s="214">
        <v>0</v>
      </c>
      <c r="J72" s="214">
        <v>0</v>
      </c>
      <c r="K72" s="214">
        <v>0</v>
      </c>
      <c r="L72" s="214">
        <v>0</v>
      </c>
      <c r="M72" s="214">
        <v>0</v>
      </c>
      <c r="N72" s="214">
        <v>0</v>
      </c>
      <c r="O72" s="214">
        <v>0</v>
      </c>
      <c r="P72" s="214">
        <v>0</v>
      </c>
      <c r="Q72" s="214">
        <v>0</v>
      </c>
    </row>
    <row r="73" spans="1:17" x14ac:dyDescent="0.25">
      <c r="A73" s="119" t="str">
        <f>A54</f>
        <v>Pharmaceutical products etc.</v>
      </c>
      <c r="B73" s="213">
        <v>0</v>
      </c>
      <c r="C73" s="213">
        <v>0</v>
      </c>
      <c r="D73" s="213">
        <v>0</v>
      </c>
      <c r="E73" s="213">
        <v>0</v>
      </c>
      <c r="F73" s="213">
        <v>0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>
        <v>0</v>
      </c>
      <c r="M73" s="213">
        <v>0</v>
      </c>
      <c r="N73" s="213">
        <v>0</v>
      </c>
      <c r="O73" s="213">
        <v>0</v>
      </c>
      <c r="P73" s="213">
        <v>0</v>
      </c>
      <c r="Q73" s="213">
        <v>0</v>
      </c>
    </row>
    <row r="74" spans="1:17" x14ac:dyDescent="0.25">
      <c r="B74" s="13"/>
    </row>
    <row r="75" spans="1:17" x14ac:dyDescent="0.25">
      <c r="A75" s="31" t="s">
        <v>63</v>
      </c>
      <c r="B75" s="70">
        <f t="shared" ref="B75:Q75" si="10">SUM(B76:B77)</f>
        <v>768.14844067615161</v>
      </c>
      <c r="C75" s="70">
        <f t="shared" si="10"/>
        <v>597.96225270358809</v>
      </c>
      <c r="D75" s="70">
        <f t="shared" si="10"/>
        <v>626.84857972672398</v>
      </c>
      <c r="E75" s="70">
        <f t="shared" si="10"/>
        <v>740.048958601712</v>
      </c>
      <c r="F75" s="70">
        <f t="shared" si="10"/>
        <v>885.78629688374008</v>
      </c>
      <c r="G75" s="70">
        <f t="shared" si="10"/>
        <v>926.34080655528237</v>
      </c>
      <c r="H75" s="70">
        <f t="shared" si="10"/>
        <v>966.92393372997617</v>
      </c>
      <c r="I75" s="70">
        <f t="shared" si="10"/>
        <v>941.40120421806023</v>
      </c>
      <c r="J75" s="70">
        <f t="shared" si="10"/>
        <v>900.20139287536017</v>
      </c>
      <c r="K75" s="70">
        <f t="shared" si="10"/>
        <v>908.8054503475081</v>
      </c>
      <c r="L75" s="70">
        <f t="shared" si="10"/>
        <v>1050.23925697954</v>
      </c>
      <c r="M75" s="70">
        <f t="shared" si="10"/>
        <v>957.20205220559455</v>
      </c>
      <c r="N75" s="70">
        <f t="shared" si="10"/>
        <v>613.88305896542715</v>
      </c>
      <c r="O75" s="70">
        <f t="shared" si="10"/>
        <v>681.01182039154503</v>
      </c>
      <c r="P75" s="70">
        <f t="shared" si="10"/>
        <v>862.31099977735926</v>
      </c>
      <c r="Q75" s="70">
        <f t="shared" si="10"/>
        <v>1162.6894140361651</v>
      </c>
    </row>
    <row r="76" spans="1:17" x14ac:dyDescent="0.25">
      <c r="A76" s="55" t="s">
        <v>343</v>
      </c>
      <c r="B76" s="54">
        <v>486.18684067615163</v>
      </c>
      <c r="C76" s="54">
        <v>462.19719270358809</v>
      </c>
      <c r="D76" s="54">
        <v>461.16449972672405</v>
      </c>
      <c r="E76" s="54">
        <v>453.44189860171201</v>
      </c>
      <c r="F76" s="54">
        <v>581.26959688374006</v>
      </c>
      <c r="G76" s="54">
        <v>629.41872655528232</v>
      </c>
      <c r="H76" s="54">
        <v>652.99772372997609</v>
      </c>
      <c r="I76" s="54">
        <v>623.45850421806017</v>
      </c>
      <c r="J76" s="54">
        <v>562.14608287536021</v>
      </c>
      <c r="K76" s="54">
        <v>455.55345034750809</v>
      </c>
      <c r="L76" s="54">
        <v>417.35670697953987</v>
      </c>
      <c r="M76" s="54">
        <v>372.81730220559456</v>
      </c>
      <c r="N76" s="54">
        <v>111.86209896542721</v>
      </c>
      <c r="O76" s="54">
        <v>164.09870039154501</v>
      </c>
      <c r="P76" s="54">
        <v>292.92631977735925</v>
      </c>
      <c r="Q76" s="54">
        <v>667.64380403616519</v>
      </c>
    </row>
    <row r="77" spans="1:17" x14ac:dyDescent="0.25">
      <c r="A77" s="52" t="s">
        <v>106</v>
      </c>
      <c r="B77" s="51">
        <v>281.96159999999998</v>
      </c>
      <c r="C77" s="51">
        <v>135.76506000000001</v>
      </c>
      <c r="D77" s="51">
        <v>165.68407999999999</v>
      </c>
      <c r="E77" s="51">
        <v>286.60705999999999</v>
      </c>
      <c r="F77" s="51">
        <v>304.51670000000001</v>
      </c>
      <c r="G77" s="51">
        <v>296.92207999999999</v>
      </c>
      <c r="H77" s="51">
        <v>313.92621000000003</v>
      </c>
      <c r="I77" s="51">
        <v>317.9427</v>
      </c>
      <c r="J77" s="51">
        <v>338.05531000000002</v>
      </c>
      <c r="K77" s="51">
        <v>453.25200000000001</v>
      </c>
      <c r="L77" s="51">
        <v>632.88255000000004</v>
      </c>
      <c r="M77" s="51">
        <v>584.38475000000005</v>
      </c>
      <c r="N77" s="51">
        <v>502.02096</v>
      </c>
      <c r="O77" s="51">
        <v>516.91312000000005</v>
      </c>
      <c r="P77" s="51">
        <v>569.38468</v>
      </c>
      <c r="Q77" s="51">
        <v>495.04561000000001</v>
      </c>
    </row>
    <row r="78" spans="1:17" x14ac:dyDescent="0.25">
      <c r="A78" s="50" t="s">
        <v>105</v>
      </c>
      <c r="B78" s="38">
        <f t="shared" ref="B78:Q78" si="11">SUM(B79:B81)</f>
        <v>768.14844067615172</v>
      </c>
      <c r="C78" s="38">
        <f t="shared" si="11"/>
        <v>597.96225270358786</v>
      </c>
      <c r="D78" s="38">
        <f t="shared" si="11"/>
        <v>626.8485797267241</v>
      </c>
      <c r="E78" s="38">
        <f t="shared" si="11"/>
        <v>740.04895860171189</v>
      </c>
      <c r="F78" s="38">
        <f t="shared" si="11"/>
        <v>885.78629688373996</v>
      </c>
      <c r="G78" s="38">
        <f t="shared" si="11"/>
        <v>926.34080655528226</v>
      </c>
      <c r="H78" s="38">
        <f t="shared" si="11"/>
        <v>966.92393372997617</v>
      </c>
      <c r="I78" s="38">
        <f t="shared" si="11"/>
        <v>941.40120421806012</v>
      </c>
      <c r="J78" s="38">
        <f t="shared" si="11"/>
        <v>900.20139287536006</v>
      </c>
      <c r="K78" s="38">
        <f t="shared" si="11"/>
        <v>908.8054503475081</v>
      </c>
      <c r="L78" s="38">
        <f t="shared" si="11"/>
        <v>1050.23925697954</v>
      </c>
      <c r="M78" s="38">
        <f t="shared" si="11"/>
        <v>957.20205220559455</v>
      </c>
      <c r="N78" s="38">
        <f t="shared" si="11"/>
        <v>613.88305896542715</v>
      </c>
      <c r="O78" s="38">
        <f t="shared" si="11"/>
        <v>681.01182039154503</v>
      </c>
      <c r="P78" s="38">
        <f t="shared" si="11"/>
        <v>862.31099977735926</v>
      </c>
      <c r="Q78" s="38">
        <f t="shared" si="11"/>
        <v>1162.6894140361653</v>
      </c>
    </row>
    <row r="79" spans="1:17" x14ac:dyDescent="0.25">
      <c r="A79" s="121" t="s">
        <v>41</v>
      </c>
      <c r="B79" s="120">
        <f>CHI_emi!B$5</f>
        <v>702.87591451577396</v>
      </c>
      <c r="C79" s="120">
        <f>CHI_emi!C$5</f>
        <v>528.23578358726184</v>
      </c>
      <c r="D79" s="120">
        <f>CHI_emi!D$5</f>
        <v>563.00707343313672</v>
      </c>
      <c r="E79" s="120">
        <f>CHI_emi!E$5</f>
        <v>676.66376628290573</v>
      </c>
      <c r="F79" s="120">
        <f>CHI_emi!F$5</f>
        <v>807.17263453939563</v>
      </c>
      <c r="G79" s="120">
        <f>CHI_emi!G$5</f>
        <v>831.49078243306667</v>
      </c>
      <c r="H79" s="120">
        <f>CHI_emi!H$5</f>
        <v>865.6750887147532</v>
      </c>
      <c r="I79" s="120">
        <f>CHI_emi!I$5</f>
        <v>819.70256205219152</v>
      </c>
      <c r="J79" s="120">
        <f>CHI_emi!J$5</f>
        <v>816.7219537305034</v>
      </c>
      <c r="K79" s="120">
        <f>CHI_emi!K$5</f>
        <v>829.25735692976525</v>
      </c>
      <c r="L79" s="120">
        <f>CHI_emi!L$5</f>
        <v>1008.4639517842761</v>
      </c>
      <c r="M79" s="120">
        <f>CHI_emi!M$5</f>
        <v>896.88617015924137</v>
      </c>
      <c r="N79" s="120">
        <f>CHI_emi!N$5</f>
        <v>606.67342372225107</v>
      </c>
      <c r="O79" s="120">
        <f>CHI_emi!O$5</f>
        <v>676.65424391998215</v>
      </c>
      <c r="P79" s="120">
        <f>CHI_emi!P$5</f>
        <v>840.34663668971609</v>
      </c>
      <c r="Q79" s="120">
        <f>CHI_emi!Q$5</f>
        <v>1104.439847767379</v>
      </c>
    </row>
    <row r="80" spans="1:17" x14ac:dyDescent="0.25">
      <c r="A80" s="179" t="s">
        <v>40</v>
      </c>
      <c r="B80" s="189">
        <f>CHI_emi!B$60</f>
        <v>61.176333207368771</v>
      </c>
      <c r="C80" s="189">
        <f>CHI_emi!C$60</f>
        <v>64.29639864882806</v>
      </c>
      <c r="D80" s="189">
        <f>CHI_emi!D$60</f>
        <v>58.826808665452923</v>
      </c>
      <c r="E80" s="189">
        <f>CHI_emi!E$60</f>
        <v>59.645495201413411</v>
      </c>
      <c r="F80" s="189">
        <f>CHI_emi!F$60</f>
        <v>72.675694843278251</v>
      </c>
      <c r="G80" s="189">
        <f>CHI_emi!G$60</f>
        <v>86.900305310333948</v>
      </c>
      <c r="H80" s="189">
        <f>CHI_emi!H$60</f>
        <v>94.264085561890354</v>
      </c>
      <c r="I80" s="189">
        <f>CHI_emi!I$60</f>
        <v>113.60511505711327</v>
      </c>
      <c r="J80" s="189">
        <f>CHI_emi!J$60</f>
        <v>78.711049835712529</v>
      </c>
      <c r="K80" s="189">
        <f>CHI_emi!K$60</f>
        <v>74.195180139844965</v>
      </c>
      <c r="L80" s="189">
        <f>CHI_emi!L$60</f>
        <v>38.248401043352231</v>
      </c>
      <c r="M80" s="189">
        <f>CHI_emi!M$60</f>
        <v>56.968320530992209</v>
      </c>
      <c r="N80" s="189">
        <f>CHI_emi!N$60</f>
        <v>6.7278264038212612</v>
      </c>
      <c r="O80" s="189">
        <f>CHI_emi!O$60</f>
        <v>3.8514779994481385</v>
      </c>
      <c r="P80" s="189">
        <f>CHI_emi!P$60</f>
        <v>20.488316898249519</v>
      </c>
      <c r="Q80" s="189">
        <f>CHI_emi!Q$60</f>
        <v>55.314982512197396</v>
      </c>
    </row>
    <row r="81" spans="1:17" x14ac:dyDescent="0.25">
      <c r="A81" s="119" t="s">
        <v>39</v>
      </c>
      <c r="B81" s="118">
        <f>CHI_emi!B$108</f>
        <v>4.0961929530089769</v>
      </c>
      <c r="C81" s="118">
        <f>CHI_emi!C$108</f>
        <v>5.4300704674979743</v>
      </c>
      <c r="D81" s="118">
        <f>CHI_emi!D$108</f>
        <v>5.0146976281344031</v>
      </c>
      <c r="E81" s="118">
        <f>CHI_emi!E$108</f>
        <v>3.7396971173928231</v>
      </c>
      <c r="F81" s="118">
        <f>CHI_emi!F$108</f>
        <v>5.9379675010661108</v>
      </c>
      <c r="G81" s="118">
        <f>CHI_emi!G$108</f>
        <v>7.9497188118817004</v>
      </c>
      <c r="H81" s="118">
        <f>CHI_emi!H$108</f>
        <v>6.9847594533325488</v>
      </c>
      <c r="I81" s="118">
        <f>CHI_emi!I$108</f>
        <v>8.0935271087553353</v>
      </c>
      <c r="J81" s="118">
        <f>CHI_emi!J$108</f>
        <v>4.7683893091441734</v>
      </c>
      <c r="K81" s="118">
        <f>CHI_emi!K$108</f>
        <v>5.3529132778978425</v>
      </c>
      <c r="L81" s="118">
        <f>CHI_emi!L$108</f>
        <v>3.5269041519115119</v>
      </c>
      <c r="M81" s="118">
        <f>CHI_emi!M$108</f>
        <v>3.3475615153610399</v>
      </c>
      <c r="N81" s="118">
        <f>CHI_emi!N$108</f>
        <v>0.48180883935486563</v>
      </c>
      <c r="O81" s="118">
        <f>CHI_emi!O$108</f>
        <v>0.50609847211476588</v>
      </c>
      <c r="P81" s="118">
        <f>CHI_emi!P$108</f>
        <v>1.4760461893936105</v>
      </c>
      <c r="Q81" s="118">
        <f>CHI_emi!Q$108</f>
        <v>2.9345837565887889</v>
      </c>
    </row>
    <row r="82" spans="1:17" x14ac:dyDescent="0.25">
      <c r="A82" s="117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</row>
    <row r="83" spans="1:17" x14ac:dyDescent="0.25">
      <c r="A83" s="184" t="s">
        <v>104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</row>
    <row r="84" spans="1:17" x14ac:dyDescent="0.25">
      <c r="A84" s="110" t="s">
        <v>41</v>
      </c>
      <c r="B84" s="187">
        <f t="shared" ref="B84:Q84" si="12">IF(B$5=0,"",B$5/B$10*1000)</f>
        <v>454.3914762757347</v>
      </c>
      <c r="C84" s="187">
        <f t="shared" si="12"/>
        <v>379.53189334799902</v>
      </c>
      <c r="D84" s="187">
        <f t="shared" si="12"/>
        <v>378.18139332341866</v>
      </c>
      <c r="E84" s="187">
        <f t="shared" si="12"/>
        <v>462.94771279265592</v>
      </c>
      <c r="F84" s="187">
        <f t="shared" si="12"/>
        <v>511.60774208952341</v>
      </c>
      <c r="G84" s="187">
        <f t="shared" si="12"/>
        <v>430.77235060958822</v>
      </c>
      <c r="H84" s="187">
        <f t="shared" si="12"/>
        <v>451.99938652691986</v>
      </c>
      <c r="I84" s="187">
        <f t="shared" si="12"/>
        <v>435.54135251291262</v>
      </c>
      <c r="J84" s="187">
        <f t="shared" si="12"/>
        <v>456.04361696832211</v>
      </c>
      <c r="K84" s="187">
        <f t="shared" si="12"/>
        <v>442.22733778720982</v>
      </c>
      <c r="L84" s="187">
        <f t="shared" si="12"/>
        <v>552.64565466244426</v>
      </c>
      <c r="M84" s="187">
        <f t="shared" si="12"/>
        <v>525.18275987017068</v>
      </c>
      <c r="N84" s="187">
        <f t="shared" si="12"/>
        <v>1105.5902323036037</v>
      </c>
      <c r="O84" s="187">
        <f t="shared" si="12"/>
        <v>1033.6321882979983</v>
      </c>
      <c r="P84" s="187">
        <f t="shared" si="12"/>
        <v>793.62032449807646</v>
      </c>
      <c r="Q84" s="187">
        <f t="shared" si="12"/>
        <v>606.94972001541419</v>
      </c>
    </row>
    <row r="85" spans="1:17" x14ac:dyDescent="0.25">
      <c r="A85" s="180" t="s">
        <v>40</v>
      </c>
      <c r="B85" s="186">
        <f t="shared" ref="B85:Q85" si="13">IF(B$6=0,"",B$6/B$11*1000)</f>
        <v>4664.3998632575476</v>
      </c>
      <c r="C85" s="186">
        <f t="shared" si="13"/>
        <v>5775.5277494302181</v>
      </c>
      <c r="D85" s="186">
        <f t="shared" si="13"/>
        <v>5024.8143014950983</v>
      </c>
      <c r="E85" s="186">
        <f t="shared" si="13"/>
        <v>8619.6149488337396</v>
      </c>
      <c r="F85" s="186">
        <f t="shared" si="13"/>
        <v>7057.9330643927933</v>
      </c>
      <c r="G85" s="186">
        <f t="shared" si="13"/>
        <v>5761.1923188949395</v>
      </c>
      <c r="H85" s="186">
        <f t="shared" si="13"/>
        <v>6103.2548724534781</v>
      </c>
      <c r="I85" s="186">
        <f t="shared" si="13"/>
        <v>6573.2236083204825</v>
      </c>
      <c r="J85" s="186">
        <f t="shared" si="13"/>
        <v>5179.1267181021949</v>
      </c>
      <c r="K85" s="186">
        <f t="shared" si="13"/>
        <v>4292.2040991320819</v>
      </c>
      <c r="L85" s="186">
        <f t="shared" si="13"/>
        <v>8391.7270929401548</v>
      </c>
      <c r="M85" s="186">
        <f t="shared" si="13"/>
        <v>5331.4419562388093</v>
      </c>
      <c r="N85" s="186">
        <f t="shared" si="13"/>
        <v>22589.608942969218</v>
      </c>
      <c r="O85" s="186">
        <f t="shared" si="13"/>
        <v>30872.100906542917</v>
      </c>
      <c r="P85" s="186">
        <f t="shared" si="13"/>
        <v>16083.227314341841</v>
      </c>
      <c r="Q85" s="186">
        <f t="shared" si="13"/>
        <v>9837.5590867676674</v>
      </c>
    </row>
    <row r="86" spans="1:17" x14ac:dyDescent="0.25">
      <c r="A86" s="108" t="s">
        <v>39</v>
      </c>
      <c r="B86" s="185">
        <f t="shared" ref="B86:Q86" si="14">IF(B$7=0,"",B$7/B$12*1000)</f>
        <v>34281.442453366108</v>
      </c>
      <c r="C86" s="185">
        <f t="shared" si="14"/>
        <v>37227.372789406691</v>
      </c>
      <c r="D86" s="185">
        <f t="shared" si="14"/>
        <v>33886.905344444363</v>
      </c>
      <c r="E86" s="185">
        <f t="shared" si="14"/>
        <v>51946.274255174925</v>
      </c>
      <c r="F86" s="185">
        <f t="shared" si="14"/>
        <v>47005.560854716619</v>
      </c>
      <c r="G86" s="185">
        <f t="shared" si="14"/>
        <v>38768.235480124364</v>
      </c>
      <c r="H86" s="185">
        <f t="shared" si="14"/>
        <v>40939.147876119692</v>
      </c>
      <c r="I86" s="185">
        <f t="shared" si="14"/>
        <v>42486.137351085039</v>
      </c>
      <c r="J86" s="185">
        <f t="shared" si="14"/>
        <v>36803.715476455902</v>
      </c>
      <c r="K86" s="185">
        <f t="shared" si="14"/>
        <v>31970.297798585725</v>
      </c>
      <c r="L86" s="185">
        <f t="shared" si="14"/>
        <v>50363.224561589683</v>
      </c>
      <c r="M86" s="185">
        <f t="shared" si="14"/>
        <v>45171.246065879284</v>
      </c>
      <c r="N86" s="185">
        <f t="shared" si="14"/>
        <v>157614.00031262674</v>
      </c>
      <c r="O86" s="185">
        <f t="shared" si="14"/>
        <v>161000.40925757246</v>
      </c>
      <c r="P86" s="185">
        <f t="shared" si="14"/>
        <v>77822.989243424774</v>
      </c>
      <c r="Q86" s="185">
        <f t="shared" si="14"/>
        <v>55501.22590064309</v>
      </c>
    </row>
    <row r="87" spans="1:17" x14ac:dyDescent="0.25">
      <c r="A87" s="184" t="s">
        <v>103</v>
      </c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</row>
    <row r="88" spans="1:17" x14ac:dyDescent="0.25">
      <c r="A88" s="210" t="s">
        <v>41</v>
      </c>
      <c r="B88" s="113">
        <f t="shared" ref="B88:Q88" si="15">IF(SUM(B89,B90)=0,"",SUM(B89,B90))</f>
        <v>1.5021265535358366</v>
      </c>
      <c r="C88" s="113">
        <f t="shared" si="15"/>
        <v>1.3868479977652952</v>
      </c>
      <c r="D88" s="113">
        <f t="shared" si="15"/>
        <v>1.3949735415114306</v>
      </c>
      <c r="E88" s="113">
        <f t="shared" si="15"/>
        <v>2.1254182065559712</v>
      </c>
      <c r="F88" s="113">
        <f t="shared" si="15"/>
        <v>1.8287739861000374</v>
      </c>
      <c r="G88" s="113">
        <f t="shared" si="15"/>
        <v>1.663466923603139</v>
      </c>
      <c r="H88" s="113">
        <f t="shared" si="15"/>
        <v>1.7057126637561582</v>
      </c>
      <c r="I88" s="113">
        <f t="shared" si="15"/>
        <v>1.9061715415002456</v>
      </c>
      <c r="J88" s="113">
        <f t="shared" si="15"/>
        <v>1.6335206506275655</v>
      </c>
      <c r="K88" s="113">
        <f t="shared" si="15"/>
        <v>2.1246673336624982</v>
      </c>
      <c r="L88" s="113">
        <f t="shared" si="15"/>
        <v>3.0226720274030257</v>
      </c>
      <c r="M88" s="113">
        <f t="shared" si="15"/>
        <v>3.3126233218168717</v>
      </c>
      <c r="N88" s="113">
        <f t="shared" si="15"/>
        <v>4.0639439066830558</v>
      </c>
      <c r="O88" s="113">
        <f t="shared" si="15"/>
        <v>3.2211027057750692</v>
      </c>
      <c r="P88" s="113">
        <f t="shared" si="15"/>
        <v>2.4301795235680492</v>
      </c>
      <c r="Q88" s="113">
        <f t="shared" si="15"/>
        <v>1.7403214113559706</v>
      </c>
    </row>
    <row r="89" spans="1:17" x14ac:dyDescent="0.25">
      <c r="A89" s="179" t="s">
        <v>173</v>
      </c>
      <c r="B89" s="182">
        <f t="shared" ref="B89:Q89" si="16">IF(B$71=0,"",B$71/B$10)</f>
        <v>0.81841540277622882</v>
      </c>
      <c r="C89" s="182">
        <f t="shared" si="16"/>
        <v>0.70500835883820767</v>
      </c>
      <c r="D89" s="182">
        <f t="shared" si="16"/>
        <v>0.73104039198730431</v>
      </c>
      <c r="E89" s="182">
        <f t="shared" si="16"/>
        <v>1.4666326248438177</v>
      </c>
      <c r="F89" s="182">
        <f t="shared" si="16"/>
        <v>1.2058284284757865</v>
      </c>
      <c r="G89" s="182">
        <f t="shared" si="16"/>
        <v>1.0687187569951757</v>
      </c>
      <c r="H89" s="182">
        <f t="shared" si="16"/>
        <v>1.1217476002138569</v>
      </c>
      <c r="I89" s="182">
        <f t="shared" si="16"/>
        <v>1.3408828008776774</v>
      </c>
      <c r="J89" s="182">
        <f t="shared" si="16"/>
        <v>1.0800609754404691</v>
      </c>
      <c r="K89" s="182">
        <f t="shared" si="16"/>
        <v>1.5830953051559142</v>
      </c>
      <c r="L89" s="182">
        <f t="shared" si="16"/>
        <v>2.4889855776365324</v>
      </c>
      <c r="M89" s="182">
        <f t="shared" si="16"/>
        <v>2.785156291423692</v>
      </c>
      <c r="N89" s="182">
        <f t="shared" si="16"/>
        <v>3.5419324373994421</v>
      </c>
      <c r="O89" s="182">
        <f t="shared" si="16"/>
        <v>2.6996082891259849</v>
      </c>
      <c r="P89" s="182">
        <f t="shared" si="16"/>
        <v>1.9128414902200923</v>
      </c>
      <c r="Q89" s="182">
        <f t="shared" si="16"/>
        <v>1.2681779291299911</v>
      </c>
    </row>
    <row r="90" spans="1:17" x14ac:dyDescent="0.25">
      <c r="A90" s="179" t="s">
        <v>172</v>
      </c>
      <c r="B90" s="182">
        <f t="shared" ref="B90:Q90" si="17">IF(B$52=0,"",B$52/B$10)</f>
        <v>0.68371115075960776</v>
      </c>
      <c r="C90" s="182">
        <f t="shared" si="17"/>
        <v>0.68183963892708765</v>
      </c>
      <c r="D90" s="182">
        <f t="shared" si="17"/>
        <v>0.66393314952412641</v>
      </c>
      <c r="E90" s="182">
        <f t="shared" si="17"/>
        <v>0.65878558171215362</v>
      </c>
      <c r="F90" s="182">
        <f t="shared" si="17"/>
        <v>0.62294555762425086</v>
      </c>
      <c r="G90" s="182">
        <f t="shared" si="17"/>
        <v>0.59474816660796315</v>
      </c>
      <c r="H90" s="182">
        <f t="shared" si="17"/>
        <v>0.58396506354230138</v>
      </c>
      <c r="I90" s="182">
        <f t="shared" si="17"/>
        <v>0.56528874062256829</v>
      </c>
      <c r="J90" s="182">
        <f t="shared" si="17"/>
        <v>0.55345967518709649</v>
      </c>
      <c r="K90" s="182">
        <f t="shared" si="17"/>
        <v>0.54157202850658392</v>
      </c>
      <c r="L90" s="182">
        <f t="shared" si="17"/>
        <v>0.53368644976649304</v>
      </c>
      <c r="M90" s="182">
        <f t="shared" si="17"/>
        <v>0.52746703039317955</v>
      </c>
      <c r="N90" s="182">
        <f t="shared" si="17"/>
        <v>0.52201146928361375</v>
      </c>
      <c r="O90" s="182">
        <f t="shared" si="17"/>
        <v>0.52149441664908425</v>
      </c>
      <c r="P90" s="182">
        <f t="shared" si="17"/>
        <v>0.51733803334795714</v>
      </c>
      <c r="Q90" s="182">
        <f t="shared" si="17"/>
        <v>0.47214348222597963</v>
      </c>
    </row>
    <row r="91" spans="1:17" x14ac:dyDescent="0.25">
      <c r="A91" s="180" t="s">
        <v>40</v>
      </c>
      <c r="B91" s="182">
        <f t="shared" ref="B91:Q91" si="18">IF(B$53=0,"",B$53/B$11)</f>
        <v>0.60101254380106017</v>
      </c>
      <c r="C91" s="182">
        <f t="shared" si="18"/>
        <v>0.58633682583147217</v>
      </c>
      <c r="D91" s="182">
        <f t="shared" si="18"/>
        <v>0.57093843365990771</v>
      </c>
      <c r="E91" s="182">
        <f t="shared" si="18"/>
        <v>0.56651186706079704</v>
      </c>
      <c r="F91" s="182">
        <f t="shared" si="18"/>
        <v>0.56853511313538463</v>
      </c>
      <c r="G91" s="182">
        <f t="shared" si="18"/>
        <v>0.54491843832404196</v>
      </c>
      <c r="H91" s="182">
        <f t="shared" si="18"/>
        <v>0.5181451161452153</v>
      </c>
      <c r="I91" s="182">
        <f t="shared" si="18"/>
        <v>0.50157384140197936</v>
      </c>
      <c r="J91" s="182">
        <f t="shared" si="18"/>
        <v>0.48658709570258768</v>
      </c>
      <c r="K91" s="182">
        <f t="shared" si="18"/>
        <v>0.47613579142092749</v>
      </c>
      <c r="L91" s="182">
        <f t="shared" si="18"/>
        <v>0.46920299933308873</v>
      </c>
      <c r="M91" s="182">
        <f t="shared" si="18"/>
        <v>0.46373505045534263</v>
      </c>
      <c r="N91" s="182">
        <f t="shared" si="18"/>
        <v>0.45893866554286594</v>
      </c>
      <c r="O91" s="182">
        <f t="shared" si="18"/>
        <v>0.45848408655357281</v>
      </c>
      <c r="P91" s="182">
        <f t="shared" si="18"/>
        <v>0.45482990437952636</v>
      </c>
      <c r="Q91" s="182">
        <f t="shared" si="18"/>
        <v>0.42963156614744535</v>
      </c>
    </row>
    <row r="92" spans="1:17" x14ac:dyDescent="0.25">
      <c r="A92" s="108" t="s">
        <v>39</v>
      </c>
      <c r="B92" s="112">
        <f t="shared" ref="B92:Q92" si="19">IF(B$54=0,"",B$54/B$12)</f>
        <v>0.38287824442538032</v>
      </c>
      <c r="C92" s="112">
        <f t="shared" si="19"/>
        <v>0.37500052312857723</v>
      </c>
      <c r="D92" s="112">
        <f t="shared" si="19"/>
        <v>0.35865986919979065</v>
      </c>
      <c r="E92" s="112">
        <f t="shared" si="19"/>
        <v>0.35587912839860841</v>
      </c>
      <c r="F92" s="112">
        <f t="shared" si="19"/>
        <v>0.35715011863098572</v>
      </c>
      <c r="G92" s="112">
        <f t="shared" si="19"/>
        <v>0.34426347261844986</v>
      </c>
      <c r="H92" s="112">
        <f t="shared" si="19"/>
        <v>0.34256065774482886</v>
      </c>
      <c r="I92" s="112">
        <f t="shared" si="19"/>
        <v>0.3316049107951225</v>
      </c>
      <c r="J92" s="112">
        <f t="shared" si="19"/>
        <v>0.33301940577538602</v>
      </c>
      <c r="K92" s="112">
        <f t="shared" si="19"/>
        <v>0.32586655036225448</v>
      </c>
      <c r="L92" s="112">
        <f t="shared" si="19"/>
        <v>0.32112175889152567</v>
      </c>
      <c r="M92" s="112">
        <f t="shared" si="19"/>
        <v>0.31737950369783224</v>
      </c>
      <c r="N92" s="112">
        <f t="shared" si="19"/>
        <v>0.31409686577436519</v>
      </c>
      <c r="O92" s="112">
        <f t="shared" si="19"/>
        <v>0.3137857526638258</v>
      </c>
      <c r="P92" s="112">
        <f t="shared" si="19"/>
        <v>0.3112848364107163</v>
      </c>
      <c r="Q92" s="112">
        <f t="shared" si="19"/>
        <v>0.30177272296810764</v>
      </c>
    </row>
    <row r="93" spans="1:17" x14ac:dyDescent="0.25">
      <c r="A93" s="184" t="s">
        <v>102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</row>
    <row r="94" spans="1:17" x14ac:dyDescent="0.25">
      <c r="A94" s="210" t="s">
        <v>41</v>
      </c>
      <c r="B94" s="113">
        <f t="shared" ref="B94:Q94" si="20">IF(SUM(B95,B96)=0,"",SUM(B95,B96))</f>
        <v>1.1244277561186473</v>
      </c>
      <c r="C94" s="113">
        <f t="shared" si="20"/>
        <v>1.0086192937601575</v>
      </c>
      <c r="D94" s="113">
        <f t="shared" si="20"/>
        <v>1.0320199705455384</v>
      </c>
      <c r="E94" s="113">
        <f t="shared" si="20"/>
        <v>1.7598403650193242</v>
      </c>
      <c r="F94" s="113">
        <f t="shared" si="20"/>
        <v>1.4757302079559396</v>
      </c>
      <c r="G94" s="113">
        <f t="shared" si="20"/>
        <v>1.3320305176924701</v>
      </c>
      <c r="H94" s="113">
        <f t="shared" si="20"/>
        <v>1.3762966263541152</v>
      </c>
      <c r="I94" s="113">
        <f t="shared" si="20"/>
        <v>1.5849156730434966</v>
      </c>
      <c r="J94" s="113">
        <f t="shared" si="20"/>
        <v>1.3386543115111411</v>
      </c>
      <c r="K94" s="113">
        <f t="shared" si="20"/>
        <v>1.840944650871768</v>
      </c>
      <c r="L94" s="113">
        <f t="shared" si="20"/>
        <v>2.752974849124759</v>
      </c>
      <c r="M94" s="113">
        <f t="shared" si="20"/>
        <v>3.0480526598038575</v>
      </c>
      <c r="N94" s="113">
        <f t="shared" si="20"/>
        <v>3.8211503168794381</v>
      </c>
      <c r="O94" s="113">
        <f t="shared" si="20"/>
        <v>2.9848216241700394</v>
      </c>
      <c r="P94" s="113">
        <f t="shared" si="20"/>
        <v>2.1811391031841048</v>
      </c>
      <c r="Q94" s="113">
        <f t="shared" si="20"/>
        <v>1.5050773117326914</v>
      </c>
    </row>
    <row r="95" spans="1:17" x14ac:dyDescent="0.25">
      <c r="A95" s="179" t="s">
        <v>173</v>
      </c>
      <c r="B95" s="182">
        <f>IF(CHI_ued!B$15=0,"",CHI_ued!B$15/B$10)</f>
        <v>0.81841540277622882</v>
      </c>
      <c r="C95" s="182">
        <f>IF(CHI_ued!C$15=0,"",CHI_ued!C$15/C$10)</f>
        <v>0.70500835883820767</v>
      </c>
      <c r="D95" s="182">
        <f>IF(CHI_ued!D$15=0,"",CHI_ued!D$15/D$10)</f>
        <v>0.73104039198730431</v>
      </c>
      <c r="E95" s="182">
        <f>IF(CHI_ued!E$15=0,"",CHI_ued!E$15/E$10)</f>
        <v>1.4666326248438177</v>
      </c>
      <c r="F95" s="182">
        <f>IF(CHI_ued!F$15=0,"",CHI_ued!F$15/F$10)</f>
        <v>1.2058284284757865</v>
      </c>
      <c r="G95" s="182">
        <f>IF(CHI_ued!G$15=0,"",CHI_ued!G$15/G$10)</f>
        <v>1.0687187569951757</v>
      </c>
      <c r="H95" s="182">
        <f>IF(CHI_ued!H$15=0,"",CHI_ued!H$15/H$10)</f>
        <v>1.1217476002138569</v>
      </c>
      <c r="I95" s="182">
        <f>IF(CHI_ued!I$15=0,"",CHI_ued!I$15/I$10)</f>
        <v>1.3408828008776774</v>
      </c>
      <c r="J95" s="182">
        <f>IF(CHI_ued!J$15=0,"",CHI_ued!J$15/J$10)</f>
        <v>1.0800609754404691</v>
      </c>
      <c r="K95" s="182">
        <f>IF(CHI_ued!K$15=0,"",CHI_ued!K$15/K$10)</f>
        <v>1.5830953051559142</v>
      </c>
      <c r="L95" s="182">
        <f>IF(CHI_ued!L$15=0,"",CHI_ued!L$15/L$10)</f>
        <v>2.4889855776365324</v>
      </c>
      <c r="M95" s="182">
        <f>IF(CHI_ued!M$15=0,"",CHI_ued!M$15/M$10)</f>
        <v>2.785156291423692</v>
      </c>
      <c r="N95" s="182">
        <f>IF(CHI_ued!N$15=0,"",CHI_ued!N$15/N$10)</f>
        <v>3.5419324373994421</v>
      </c>
      <c r="O95" s="182">
        <f>IF(CHI_ued!O$15=0,"",CHI_ued!O$15/O$10)</f>
        <v>2.6996082891259849</v>
      </c>
      <c r="P95" s="182">
        <f>IF(CHI_ued!P$15=0,"",CHI_ued!P$15/P$10)</f>
        <v>1.9128414902200923</v>
      </c>
      <c r="Q95" s="182">
        <f>IF(CHI_ued!Q$15=0,"",CHI_ued!Q$15/Q$10)</f>
        <v>1.2681779291299911</v>
      </c>
    </row>
    <row r="96" spans="1:17" x14ac:dyDescent="0.25">
      <c r="A96" s="179" t="s">
        <v>172</v>
      </c>
      <c r="B96" s="182">
        <f>IF((CHI_ued!B$5-CHI_ued!B$15)=0,"",(CHI_ued!B$5-CHI_ued!B$15)/B$10)</f>
        <v>0.30601235334241844</v>
      </c>
      <c r="C96" s="182">
        <f>IF((CHI_ued!C$5-CHI_ued!C$15)=0,"",(CHI_ued!C$5-CHI_ued!C$15)/C$10)</f>
        <v>0.30361093492194968</v>
      </c>
      <c r="D96" s="182">
        <f>IF((CHI_ued!D$5-CHI_ued!D$15)=0,"",(CHI_ued!D$5-CHI_ued!D$15)/D$10)</f>
        <v>0.30097957855823415</v>
      </c>
      <c r="E96" s="182">
        <f>IF((CHI_ued!E$5-CHI_ued!E$15)=0,"",(CHI_ued!E$5-CHI_ued!E$15)/E$10)</f>
        <v>0.29320774017550644</v>
      </c>
      <c r="F96" s="182">
        <f>IF((CHI_ued!F$5-CHI_ued!F$15)=0,"",(CHI_ued!F$5-CHI_ued!F$15)/F$10)</f>
        <v>0.26990177948015304</v>
      </c>
      <c r="G96" s="182">
        <f>IF((CHI_ued!G$5-CHI_ued!G$15)=0,"",(CHI_ued!G$5-CHI_ued!G$15)/G$10)</f>
        <v>0.26331176069729428</v>
      </c>
      <c r="H96" s="182">
        <f>IF((CHI_ued!H$5-CHI_ued!H$15)=0,"",(CHI_ued!H$5-CHI_ued!H$15)/H$10)</f>
        <v>0.25454902614025843</v>
      </c>
      <c r="I96" s="182">
        <f>IF((CHI_ued!I$5-CHI_ued!I$15)=0,"",(CHI_ued!I$5-CHI_ued!I$15)/I$10)</f>
        <v>0.24403287216581912</v>
      </c>
      <c r="J96" s="182">
        <f>IF((CHI_ued!J$5-CHI_ued!J$15)=0,"",(CHI_ued!J$5-CHI_ued!J$15)/J$10)</f>
        <v>0.25859333607067198</v>
      </c>
      <c r="K96" s="182">
        <f>IF((CHI_ued!K$5-CHI_ued!K$15)=0,"",(CHI_ued!K$5-CHI_ued!K$15)/K$10)</f>
        <v>0.25784934571585383</v>
      </c>
      <c r="L96" s="182">
        <f>IF((CHI_ued!L$5-CHI_ued!L$15)=0,"",(CHI_ued!L$5-CHI_ued!L$15)/L$10)</f>
        <v>0.26398927148822665</v>
      </c>
      <c r="M96" s="182">
        <f>IF((CHI_ued!M$5-CHI_ued!M$15)=0,"",(CHI_ued!M$5-CHI_ued!M$15)/M$10)</f>
        <v>0.26289636838016567</v>
      </c>
      <c r="N96" s="182">
        <f>IF((CHI_ued!N$5-CHI_ued!N$15)=0,"",(CHI_ued!N$5-CHI_ued!N$15)/N$10)</f>
        <v>0.27921787947999588</v>
      </c>
      <c r="O96" s="182">
        <f>IF((CHI_ued!O$5-CHI_ued!O$15)=0,"",(CHI_ued!O$5-CHI_ued!O$15)/O$10)</f>
        <v>0.28521333504405433</v>
      </c>
      <c r="P96" s="182">
        <f>IF((CHI_ued!P$5-CHI_ued!P$15)=0,"",(CHI_ued!P$5-CHI_ued!P$15)/P$10)</f>
        <v>0.26829761296401267</v>
      </c>
      <c r="Q96" s="182">
        <f>IF((CHI_ued!Q$5-CHI_ued!Q$15)=0,"",(CHI_ued!Q$5-CHI_ued!Q$15)/Q$10)</f>
        <v>0.23689938260270044</v>
      </c>
    </row>
    <row r="97" spans="1:17" x14ac:dyDescent="0.25">
      <c r="A97" s="180" t="s">
        <v>40</v>
      </c>
      <c r="B97" s="182">
        <f>IF(CHI_ued!B$60=0,"",CHI_ued!B$60/B$11)</f>
        <v>0.28940551652143753</v>
      </c>
      <c r="C97" s="182">
        <f>IF(CHI_ued!C$60=0,"",CHI_ued!C$60/C$11)</f>
        <v>0.2799008145903446</v>
      </c>
      <c r="D97" s="182">
        <f>IF(CHI_ued!D$60=0,"",CHI_ued!D$60/D$11)</f>
        <v>0.27606000639537953</v>
      </c>
      <c r="E97" s="182">
        <f>IF(CHI_ued!E$60=0,"",CHI_ued!E$60/E$11)</f>
        <v>0.26333155051089413</v>
      </c>
      <c r="F97" s="182">
        <f>IF(CHI_ued!F$60=0,"",CHI_ued!F$60/F$11)</f>
        <v>0.25792509145631642</v>
      </c>
      <c r="G97" s="182">
        <f>IF(CHI_ued!G$60=0,"",CHI_ued!G$60/G$11)</f>
        <v>0.24984914939831596</v>
      </c>
      <c r="H97" s="182">
        <f>IF(CHI_ued!H$60=0,"",CHI_ued!H$60/H$11)</f>
        <v>0.23831529356255657</v>
      </c>
      <c r="I97" s="182">
        <f>IF(CHI_ued!I$60=0,"",CHI_ued!I$60/I$11)</f>
        <v>0.2231447479018257</v>
      </c>
      <c r="J97" s="182">
        <f>IF(CHI_ued!J$60=0,"",CHI_ued!J$60/J$11)</f>
        <v>0.23210596269599479</v>
      </c>
      <c r="K97" s="182">
        <f>IF(CHI_ued!K$60=0,"",CHI_ued!K$60/K$11)</f>
        <v>0.24532341514375555</v>
      </c>
      <c r="L97" s="182">
        <f>IF(CHI_ued!L$60=0,"",CHI_ued!L$60/L$11)</f>
        <v>0.23967741464299258</v>
      </c>
      <c r="M97" s="182">
        <f>IF(CHI_ued!M$60=0,"",CHI_ued!M$60/M$11)</f>
        <v>0.23618152809250798</v>
      </c>
      <c r="N97" s="182">
        <f>IF(CHI_ued!N$60=0,"",CHI_ued!N$60/N$11)</f>
        <v>0.2569146003774514</v>
      </c>
      <c r="O97" s="182">
        <f>IF(CHI_ued!O$60=0,"",CHI_ued!O$60/O$11)</f>
        <v>0.26281894526104471</v>
      </c>
      <c r="P97" s="182">
        <f>IF(CHI_ued!P$60=0,"",CHI_ued!P$60/P$11)</f>
        <v>0.24692703272330746</v>
      </c>
      <c r="Q97" s="182">
        <f>IF(CHI_ued!Q$60=0,"",CHI_ued!Q$60/Q$11)</f>
        <v>0.21878178687408986</v>
      </c>
    </row>
    <row r="98" spans="1:17" x14ac:dyDescent="0.25">
      <c r="A98" s="108" t="s">
        <v>39</v>
      </c>
      <c r="B98" s="112">
        <f>IF(CHI_ued!B$108=0,"",CHI_ued!B$108/B$12)</f>
        <v>0.16510352540411963</v>
      </c>
      <c r="C98" s="112">
        <f>IF(CHI_ued!C$108=0,"",CHI_ued!C$108/C$12)</f>
        <v>0.16158187499413076</v>
      </c>
      <c r="D98" s="112">
        <f>IF(CHI_ued!D$108=0,"",CHI_ued!D$108/D$12)</f>
        <v>0.15482322827452444</v>
      </c>
      <c r="E98" s="112">
        <f>IF(CHI_ued!E$108=0,"",CHI_ued!E$108/E$12)</f>
        <v>0.15470426224213671</v>
      </c>
      <c r="F98" s="112">
        <f>IF(CHI_ued!F$108=0,"",CHI_ued!F$108/F$12)</f>
        <v>0.14208186060461747</v>
      </c>
      <c r="G98" s="112">
        <f>IF(CHI_ued!G$108=0,"",CHI_ued!G$108/G$12)</f>
        <v>0.14143164261223173</v>
      </c>
      <c r="H98" s="112">
        <f>IF(CHI_ued!H$108=0,"",CHI_ued!H$108/H$12)</f>
        <v>0.14021038136357181</v>
      </c>
      <c r="I98" s="112">
        <f>IF(CHI_ued!I$108=0,"",CHI_ued!I$108/I$12)</f>
        <v>0.13757819984925748</v>
      </c>
      <c r="J98" s="112">
        <f>IF(CHI_ued!J$108=0,"",CHI_ued!J$108/J$12)</f>
        <v>0.13988079424356745</v>
      </c>
      <c r="K98" s="112">
        <f>IF(CHI_ued!K$108=0,"",CHI_ued!K$108/K$12)</f>
        <v>0.14706350695125356</v>
      </c>
      <c r="L98" s="112">
        <f>IF(CHI_ued!L$108=0,"",CHI_ued!L$108/L$12)</f>
        <v>0.14411156332952005</v>
      </c>
      <c r="M98" s="112">
        <f>IF(CHI_ued!M$108=0,"",CHI_ued!M$108/M$12)</f>
        <v>0.14166114806964164</v>
      </c>
      <c r="N98" s="112">
        <f>IF(CHI_ued!N$108=0,"",CHI_ued!N$108/N$12)</f>
        <v>0.15631759397804998</v>
      </c>
      <c r="O98" s="112">
        <f>IF(CHI_ued!O$108=0,"",CHI_ued!O$108/O$12)</f>
        <v>0.15908773181173183</v>
      </c>
      <c r="P98" s="112">
        <f>IF(CHI_ued!P$108=0,"",CHI_ued!P$108/P$12)</f>
        <v>0.15116600541155503</v>
      </c>
      <c r="Q98" s="112">
        <f>IF(CHI_ued!Q$108=0,"",CHI_ued!Q$108/Q$12)</f>
        <v>0.13809850978935595</v>
      </c>
    </row>
    <row r="99" spans="1:17" x14ac:dyDescent="0.25">
      <c r="A99" s="39" t="s">
        <v>171</v>
      </c>
      <c r="B99" s="211">
        <f t="shared" ref="B99:Q99" si="21">IF(B$51=0,"",B$78/B$51)</f>
        <v>2.8476164418001435</v>
      </c>
      <c r="C99" s="211">
        <f t="shared" si="21"/>
        <v>2.3807361155447677</v>
      </c>
      <c r="D99" s="211">
        <f t="shared" si="21"/>
        <v>2.4459908494985232</v>
      </c>
      <c r="E99" s="211">
        <f t="shared" si="21"/>
        <v>3.5193116995663063</v>
      </c>
      <c r="F99" s="211">
        <f t="shared" si="21"/>
        <v>3.6472763873030156</v>
      </c>
      <c r="G99" s="211">
        <f t="shared" si="21"/>
        <v>3.4526434590965791</v>
      </c>
      <c r="H99" s="211">
        <f t="shared" si="21"/>
        <v>3.5939696612016654</v>
      </c>
      <c r="I99" s="211">
        <f t="shared" si="21"/>
        <v>4.2562540347354014</v>
      </c>
      <c r="J99" s="211">
        <f t="shared" si="21"/>
        <v>3.4615910415122269</v>
      </c>
      <c r="K99" s="211">
        <f t="shared" si="21"/>
        <v>4.0480707764383377</v>
      </c>
      <c r="L99" s="211">
        <f t="shared" si="21"/>
        <v>5.4059839499991282</v>
      </c>
      <c r="M99" s="211">
        <f t="shared" si="21"/>
        <v>5.5064615417221061</v>
      </c>
      <c r="N99" s="211">
        <f t="shared" si="21"/>
        <v>6.1006383561873632</v>
      </c>
      <c r="O99" s="211">
        <f t="shared" si="21"/>
        <v>6.1199551672181212</v>
      </c>
      <c r="P99" s="211">
        <f t="shared" si="21"/>
        <v>5.3321538694216342</v>
      </c>
      <c r="Q99" s="211">
        <f t="shared" si="21"/>
        <v>5.2321547638354007</v>
      </c>
    </row>
    <row r="100" spans="1:17" x14ac:dyDescent="0.25">
      <c r="A100" s="210" t="s">
        <v>170</v>
      </c>
      <c r="B100" s="109">
        <f t="shared" ref="B100:Q100" si="22">IF(B$52=0,"",B$79/B$52)</f>
        <v>3.500770991178324</v>
      </c>
      <c r="C100" s="109">
        <f t="shared" si="22"/>
        <v>2.905221437835372</v>
      </c>
      <c r="D100" s="109">
        <f t="shared" si="22"/>
        <v>2.9931744252466363</v>
      </c>
      <c r="E100" s="109">
        <f t="shared" si="22"/>
        <v>4.1249331201282651</v>
      </c>
      <c r="F100" s="109">
        <f t="shared" si="22"/>
        <v>4.1446238639915434</v>
      </c>
      <c r="G100" s="109">
        <f t="shared" si="22"/>
        <v>3.9559916155529273</v>
      </c>
      <c r="H100" s="109">
        <f t="shared" si="22"/>
        <v>4.123006975830104</v>
      </c>
      <c r="I100" s="109">
        <f t="shared" si="22"/>
        <v>4.8198381400696482</v>
      </c>
      <c r="J100" s="109">
        <f t="shared" si="22"/>
        <v>4.0721193998020997</v>
      </c>
      <c r="K100" s="109">
        <f t="shared" si="22"/>
        <v>5.0270668992924135</v>
      </c>
      <c r="L100" s="109">
        <f t="shared" si="22"/>
        <v>6.1416872758126884</v>
      </c>
      <c r="M100" s="109">
        <f t="shared" si="22"/>
        <v>6.7598783919639951</v>
      </c>
      <c r="N100" s="109">
        <f t="shared" si="22"/>
        <v>6.8540239033187031</v>
      </c>
      <c r="O100" s="109">
        <f t="shared" si="22"/>
        <v>6.8189455021728733</v>
      </c>
      <c r="P100" s="109">
        <f t="shared" si="22"/>
        <v>6.1132626000192962</v>
      </c>
      <c r="Q100" s="109">
        <f t="shared" si="22"/>
        <v>6.0829588234185428</v>
      </c>
    </row>
    <row r="101" spans="1:17" x14ac:dyDescent="0.25">
      <c r="A101" s="180" t="s">
        <v>169</v>
      </c>
      <c r="B101" s="178">
        <f t="shared" ref="B101:Q101" si="23">IF(B$53=0,"",B$80/B$53)</f>
        <v>0.99342492367857016</v>
      </c>
      <c r="C101" s="178">
        <f t="shared" si="23"/>
        <v>1.0768376928214436</v>
      </c>
      <c r="D101" s="178">
        <f t="shared" si="23"/>
        <v>0.99828766035800831</v>
      </c>
      <c r="E101" s="178">
        <f t="shared" si="23"/>
        <v>1.4898662654616006</v>
      </c>
      <c r="F101" s="178">
        <f t="shared" si="23"/>
        <v>1.7238194739501869</v>
      </c>
      <c r="G101" s="178">
        <f t="shared" si="23"/>
        <v>1.7326458995991327</v>
      </c>
      <c r="H101" s="178">
        <f t="shared" si="23"/>
        <v>1.8046739914247809</v>
      </c>
      <c r="I101" s="178">
        <f t="shared" si="23"/>
        <v>2.4935096316010434</v>
      </c>
      <c r="J101" s="178">
        <f t="shared" si="23"/>
        <v>1.4545371173681472</v>
      </c>
      <c r="K101" s="178">
        <f t="shared" si="23"/>
        <v>1.3915716424857181</v>
      </c>
      <c r="L101" s="178">
        <f t="shared" si="23"/>
        <v>1.4655604240935729</v>
      </c>
      <c r="M101" s="178">
        <f t="shared" si="23"/>
        <v>1.5204545471407005</v>
      </c>
      <c r="N101" s="178">
        <f t="shared" si="23"/>
        <v>0.60053085020343433</v>
      </c>
      <c r="O101" s="178">
        <f t="shared" si="23"/>
        <v>0.35518730738237497</v>
      </c>
      <c r="P101" s="178">
        <f t="shared" si="23"/>
        <v>0.92752793413067514</v>
      </c>
      <c r="Q101" s="178">
        <f t="shared" si="23"/>
        <v>1.4683009473714916</v>
      </c>
    </row>
    <row r="102" spans="1:17" x14ac:dyDescent="0.25">
      <c r="A102" s="108" t="s">
        <v>39</v>
      </c>
      <c r="B102" s="107">
        <f t="shared" ref="B102:Q102" si="24">IF(B$54=0,"",B$81/B$54)</f>
        <v>0.55408805959653051</v>
      </c>
      <c r="C102" s="107">
        <f t="shared" si="24"/>
        <v>0.56354672358342139</v>
      </c>
      <c r="D102" s="107">
        <f t="shared" si="24"/>
        <v>0.5420570469064071</v>
      </c>
      <c r="E102" s="107">
        <f t="shared" si="24"/>
        <v>0.60261200854385322</v>
      </c>
      <c r="F102" s="107">
        <f t="shared" si="24"/>
        <v>0.99781206354124685</v>
      </c>
      <c r="G102" s="107">
        <f t="shared" si="24"/>
        <v>0.99881508047437462</v>
      </c>
      <c r="H102" s="107">
        <f t="shared" si="24"/>
        <v>1.0203769704779806</v>
      </c>
      <c r="I102" s="107">
        <f t="shared" si="24"/>
        <v>1.4577995195014444</v>
      </c>
      <c r="J102" s="107">
        <f t="shared" si="24"/>
        <v>0.88702178479268845</v>
      </c>
      <c r="K102" s="107">
        <f t="shared" si="24"/>
        <v>0.85958551092939217</v>
      </c>
      <c r="L102" s="107">
        <f t="shared" si="24"/>
        <v>0.88715804273713594</v>
      </c>
      <c r="M102" s="107">
        <f t="shared" si="24"/>
        <v>0.90800919333882912</v>
      </c>
      <c r="N102" s="107">
        <f t="shared" si="24"/>
        <v>0.52978809536675575</v>
      </c>
      <c r="O102" s="107">
        <f t="shared" si="24"/>
        <v>0.42096428855259654</v>
      </c>
      <c r="P102" s="107">
        <f t="shared" si="24"/>
        <v>0.68113475728652628</v>
      </c>
      <c r="Q102" s="107">
        <f t="shared" si="24"/>
        <v>0.98334714607800111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4" tint="0.39997558519241921"/>
    <pageSetUpPr fitToPage="1"/>
  </sheetPr>
  <dimension ref="A1:Q24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441.11194709667126</v>
      </c>
      <c r="C5" s="96">
        <v>369.82408883584253</v>
      </c>
      <c r="D5" s="96">
        <v>395.20592114627755</v>
      </c>
      <c r="E5" s="96">
        <v>529.24446058544027</v>
      </c>
      <c r="F5" s="96">
        <v>571.73035199632022</v>
      </c>
      <c r="G5" s="96">
        <v>587.87248601503518</v>
      </c>
      <c r="H5" s="96">
        <v>613.28149229080987</v>
      </c>
      <c r="I5" s="96">
        <v>573.47631326245778</v>
      </c>
      <c r="J5" s="96">
        <v>591.96001341542035</v>
      </c>
      <c r="K5" s="96">
        <v>647.1565984272155</v>
      </c>
      <c r="L5" s="96">
        <v>929.98839727667621</v>
      </c>
      <c r="M5" s="96">
        <v>833.24972730525064</v>
      </c>
      <c r="N5" s="96">
        <v>689.09169450729098</v>
      </c>
      <c r="O5" s="96">
        <v>612.92099806082865</v>
      </c>
      <c r="P5" s="96">
        <v>645.72762141186024</v>
      </c>
      <c r="Q5" s="96">
        <v>669.24117860364777</v>
      </c>
    </row>
    <row r="6" spans="1:17" x14ac:dyDescent="0.25">
      <c r="A6" s="132" t="s">
        <v>83</v>
      </c>
      <c r="B6" s="160">
        <v>1.5163053576399992</v>
      </c>
      <c r="C6" s="160">
        <v>1.3731572904326319</v>
      </c>
      <c r="D6" s="160">
        <v>1.4205402214083753</v>
      </c>
      <c r="E6" s="160">
        <v>1.238875657686255</v>
      </c>
      <c r="F6" s="160">
        <v>1.4707979500700779</v>
      </c>
      <c r="G6" s="160">
        <v>1.587353983512523</v>
      </c>
      <c r="H6" s="160">
        <v>1.5856690885825564</v>
      </c>
      <c r="I6" s="160">
        <v>0.1</v>
      </c>
      <c r="J6" s="160">
        <v>1.5146958503305299</v>
      </c>
      <c r="K6" s="160">
        <v>1.2457944101258898</v>
      </c>
      <c r="L6" s="160">
        <v>1.2400648259371128</v>
      </c>
      <c r="M6" s="160">
        <v>1.0020056113122153</v>
      </c>
      <c r="N6" s="160">
        <v>0.66846868199887199</v>
      </c>
      <c r="O6" s="160">
        <v>0.74941313374431184</v>
      </c>
      <c r="P6" s="160">
        <v>1.0381428664841055</v>
      </c>
      <c r="Q6" s="160">
        <v>1.3711939875284045</v>
      </c>
    </row>
    <row r="7" spans="1:17" x14ac:dyDescent="0.25">
      <c r="A7" s="76" t="s">
        <v>82</v>
      </c>
      <c r="B7" s="159">
        <v>4.987539595534793</v>
      </c>
      <c r="C7" s="159">
        <v>4.5166867758018121</v>
      </c>
      <c r="D7" s="159">
        <v>4.6725420876644774</v>
      </c>
      <c r="E7" s="159">
        <v>4.0749980638935446</v>
      </c>
      <c r="F7" s="159">
        <v>4.8378533888604451</v>
      </c>
      <c r="G7" s="159">
        <v>5.2212377968648198</v>
      </c>
      <c r="H7" s="159">
        <v>5.2156957204386014</v>
      </c>
      <c r="I7" s="159">
        <v>0.1</v>
      </c>
      <c r="J7" s="159">
        <v>4.9822454894401114</v>
      </c>
      <c r="K7" s="159">
        <v>4.0977557172715491</v>
      </c>
      <c r="L7" s="159">
        <v>4.0789095608140178</v>
      </c>
      <c r="M7" s="159">
        <v>3.2958682340514653</v>
      </c>
      <c r="N7" s="159">
        <v>2.1987748068327351</v>
      </c>
      <c r="O7" s="159">
        <v>2.4650230635477168</v>
      </c>
      <c r="P7" s="159">
        <v>3.414733467980513</v>
      </c>
      <c r="Q7" s="159">
        <v>4.5102289400344153</v>
      </c>
    </row>
    <row r="8" spans="1:17" x14ac:dyDescent="0.25">
      <c r="A8" s="76" t="s">
        <v>81</v>
      </c>
      <c r="B8" s="159">
        <v>1.3327219062554789</v>
      </c>
      <c r="C8" s="159">
        <v>1.2069051873181289</v>
      </c>
      <c r="D8" s="159">
        <v>1.2485513305410543</v>
      </c>
      <c r="E8" s="159">
        <v>1.0888814181167947</v>
      </c>
      <c r="F8" s="159">
        <v>1.2927242114245874</v>
      </c>
      <c r="G8" s="159">
        <v>1.3951684706183698</v>
      </c>
      <c r="H8" s="159">
        <v>1.3936875707642662</v>
      </c>
      <c r="I8" s="159">
        <v>0.1</v>
      </c>
      <c r="J8" s="159">
        <v>1.3313072666258026</v>
      </c>
      <c r="K8" s="159">
        <v>1.0949624972963943</v>
      </c>
      <c r="L8" s="159">
        <v>1.0899266103468139</v>
      </c>
      <c r="M8" s="159">
        <v>0.880689909626865</v>
      </c>
      <c r="N8" s="159">
        <v>0.5875352557826532</v>
      </c>
      <c r="O8" s="159">
        <v>0.65867952991414325</v>
      </c>
      <c r="P8" s="159">
        <v>0.91245192336430936</v>
      </c>
      <c r="Q8" s="159">
        <v>1.205179587144064</v>
      </c>
    </row>
    <row r="9" spans="1:17" x14ac:dyDescent="0.25">
      <c r="A9" s="76" t="s">
        <v>80</v>
      </c>
      <c r="B9" s="159">
        <v>7.1022330538921894</v>
      </c>
      <c r="C9" s="159">
        <v>6.4317408410945607</v>
      </c>
      <c r="D9" s="159">
        <v>6.6536780761446215</v>
      </c>
      <c r="E9" s="159">
        <v>5.8027781814187529</v>
      </c>
      <c r="F9" s="159">
        <v>6.8890805957731471</v>
      </c>
      <c r="G9" s="159">
        <v>7.4350181994190985</v>
      </c>
      <c r="H9" s="159">
        <v>7.4271263085122632</v>
      </c>
      <c r="I9" s="159">
        <v>0.1</v>
      </c>
      <c r="J9" s="159">
        <v>7.0946942715775343</v>
      </c>
      <c r="K9" s="159">
        <v>5.8351849733758501</v>
      </c>
      <c r="L9" s="159">
        <v>5.8083481347367485</v>
      </c>
      <c r="M9" s="159">
        <v>4.6933009482491439</v>
      </c>
      <c r="N9" s="159">
        <v>3.1310450397493845</v>
      </c>
      <c r="O9" s="159">
        <v>3.5101813118854968</v>
      </c>
      <c r="P9" s="159">
        <v>4.8625644853497425</v>
      </c>
      <c r="Q9" s="159">
        <v>6.4225449131695216</v>
      </c>
    </row>
    <row r="10" spans="1:17" x14ac:dyDescent="0.25">
      <c r="A10" s="129" t="s">
        <v>79</v>
      </c>
      <c r="B10" s="158">
        <v>4.2456550013919978</v>
      </c>
      <c r="C10" s="158">
        <v>3.84484041321137</v>
      </c>
      <c r="D10" s="158">
        <v>3.9775126199434516</v>
      </c>
      <c r="E10" s="158">
        <v>3.4688518415215142</v>
      </c>
      <c r="F10" s="158">
        <v>4.1182342601962185</v>
      </c>
      <c r="G10" s="158">
        <v>4.4445911538350646</v>
      </c>
      <c r="H10" s="158">
        <v>4.4398734480311575</v>
      </c>
      <c r="I10" s="158">
        <v>3.5962806755788015</v>
      </c>
      <c r="J10" s="158">
        <v>4.241148380925484</v>
      </c>
      <c r="K10" s="158">
        <v>3.4882243483524924</v>
      </c>
      <c r="L10" s="158">
        <v>3.4721815126239166</v>
      </c>
      <c r="M10" s="158">
        <v>2.8056157116742031</v>
      </c>
      <c r="N10" s="158">
        <v>1.871712309596842</v>
      </c>
      <c r="O10" s="158">
        <v>2.0983567744840732</v>
      </c>
      <c r="P10" s="158">
        <v>2.9068000261554956</v>
      </c>
      <c r="Q10" s="158">
        <v>3.8393431650795327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0.8236468520392437</v>
      </c>
      <c r="G11" s="91">
        <v>0.88891823076701293</v>
      </c>
      <c r="H11" s="91">
        <v>0.88797468960623149</v>
      </c>
      <c r="I11" s="91">
        <v>0.71925613511576036</v>
      </c>
      <c r="J11" s="91">
        <v>0.84822967618509681</v>
      </c>
      <c r="K11" s="91">
        <v>0.69764486967049844</v>
      </c>
      <c r="L11" s="91">
        <v>0.69443630252478328</v>
      </c>
      <c r="M11" s="91">
        <v>0.56112314233484062</v>
      </c>
      <c r="N11" s="91">
        <v>0.11413537541191085</v>
      </c>
      <c r="O11" s="91">
        <v>0</v>
      </c>
      <c r="P11" s="91">
        <v>0.58136000523109921</v>
      </c>
      <c r="Q11" s="91">
        <v>0.76786863301590658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1.2354702780588653</v>
      </c>
      <c r="G12" s="91">
        <v>1.3333773461505194</v>
      </c>
      <c r="H12" s="91">
        <v>1.3319620344093472</v>
      </c>
      <c r="I12" s="91">
        <v>1.0788842026736403</v>
      </c>
      <c r="J12" s="91">
        <v>1.2723445142776451</v>
      </c>
      <c r="K12" s="91">
        <v>1.0464673045057475</v>
      </c>
      <c r="L12" s="91">
        <v>1.0416544537871748</v>
      </c>
      <c r="M12" s="91">
        <v>0.84168471350226082</v>
      </c>
      <c r="N12" s="91">
        <v>0.56151369287905251</v>
      </c>
      <c r="O12" s="91">
        <v>0</v>
      </c>
      <c r="P12" s="91">
        <v>0.8720400078466487</v>
      </c>
      <c r="Q12" s="91">
        <v>1.1518029495238598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4.2456550013919978</v>
      </c>
      <c r="C14" s="157">
        <v>3.84484041321137</v>
      </c>
      <c r="D14" s="157">
        <v>3.9775126199434516</v>
      </c>
      <c r="E14" s="157">
        <v>3.4688518415215142</v>
      </c>
      <c r="F14" s="157">
        <v>2.0591171300981097</v>
      </c>
      <c r="G14" s="157">
        <v>2.2222955769175323</v>
      </c>
      <c r="H14" s="157">
        <v>2.2199367240155787</v>
      </c>
      <c r="I14" s="157">
        <v>1.798140337789401</v>
      </c>
      <c r="J14" s="157">
        <v>2.1205741904627424</v>
      </c>
      <c r="K14" s="157">
        <v>1.7441121741762462</v>
      </c>
      <c r="L14" s="157">
        <v>1.7360907563119583</v>
      </c>
      <c r="M14" s="157">
        <v>1.4028078558371018</v>
      </c>
      <c r="N14" s="157">
        <v>1.1960632413058785</v>
      </c>
      <c r="O14" s="157">
        <v>2.0983567744840732</v>
      </c>
      <c r="P14" s="157">
        <v>1.4534000130777476</v>
      </c>
      <c r="Q14" s="157">
        <v>1.9196715825397666</v>
      </c>
    </row>
    <row r="15" spans="1:17" x14ac:dyDescent="0.25">
      <c r="A15" s="232" t="s">
        <v>185</v>
      </c>
      <c r="B15" s="246">
        <v>240.33448513558682</v>
      </c>
      <c r="C15" s="246">
        <v>188.00119000000001</v>
      </c>
      <c r="D15" s="246">
        <v>207.10894000000002</v>
      </c>
      <c r="E15" s="246">
        <v>365.20210000000009</v>
      </c>
      <c r="F15" s="246">
        <v>376.97862999999995</v>
      </c>
      <c r="G15" s="246">
        <v>377.68731293123176</v>
      </c>
      <c r="H15" s="246">
        <v>403.31942000000009</v>
      </c>
      <c r="I15" s="246">
        <v>403.40782999999988</v>
      </c>
      <c r="J15" s="246">
        <v>391.39567000000005</v>
      </c>
      <c r="K15" s="246">
        <v>482.19811000000004</v>
      </c>
      <c r="L15" s="246">
        <v>765.7885762021275</v>
      </c>
      <c r="M15" s="246">
        <v>700.5718715578098</v>
      </c>
      <c r="N15" s="246">
        <v>600.57822675756506</v>
      </c>
      <c r="O15" s="246">
        <v>513.68949024127437</v>
      </c>
      <c r="P15" s="246">
        <v>508.26474901912786</v>
      </c>
      <c r="Q15" s="246">
        <v>487.67824519771386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69.790770994554265</v>
      </c>
      <c r="C21" s="244">
        <v>88.900639999999996</v>
      </c>
      <c r="D21" s="244">
        <v>113.70079</v>
      </c>
      <c r="E21" s="244">
        <v>179.60216</v>
      </c>
      <c r="F21" s="244">
        <v>139.59945999999999</v>
      </c>
      <c r="G21" s="244">
        <v>163.41854273731786</v>
      </c>
      <c r="H21" s="244">
        <v>132.90145000000001</v>
      </c>
      <c r="I21" s="244">
        <v>111.90441999999996</v>
      </c>
      <c r="J21" s="244">
        <v>107.09802000000002</v>
      </c>
      <c r="K21" s="244">
        <v>133.89850000000001</v>
      </c>
      <c r="L21" s="244">
        <v>295.26169002892021</v>
      </c>
      <c r="M21" s="244">
        <v>276.15201102250421</v>
      </c>
      <c r="N21" s="244">
        <v>168.05234495274402</v>
      </c>
      <c r="O21" s="244">
        <v>175.38293184404904</v>
      </c>
      <c r="P21" s="244">
        <v>155.91868523392208</v>
      </c>
      <c r="Q21" s="244">
        <v>135.69043540480425</v>
      </c>
    </row>
    <row r="22" spans="1:17" x14ac:dyDescent="0.25">
      <c r="A22" s="245" t="s">
        <v>67</v>
      </c>
      <c r="B22" s="244">
        <v>49.393331422566199</v>
      </c>
      <c r="C22" s="244">
        <v>39.900289999999998</v>
      </c>
      <c r="D22" s="244">
        <v>21.000150000000001</v>
      </c>
      <c r="E22" s="244">
        <v>62.000540000000001</v>
      </c>
      <c r="F22" s="244">
        <v>106.10072</v>
      </c>
      <c r="G22" s="244">
        <v>86.175692844843041</v>
      </c>
      <c r="H22" s="244">
        <v>140.80155999999999</v>
      </c>
      <c r="I22" s="244">
        <v>154.40251000000001</v>
      </c>
      <c r="J22" s="244">
        <v>94.59778</v>
      </c>
      <c r="K22" s="244">
        <v>100.79988999999999</v>
      </c>
      <c r="L22" s="244">
        <v>116.6525405273208</v>
      </c>
      <c r="M22" s="244">
        <v>38.883911632584443</v>
      </c>
      <c r="N22" s="244">
        <v>68.309774037550156</v>
      </c>
      <c r="O22" s="244">
        <v>16.814647913114904</v>
      </c>
      <c r="P22" s="244">
        <v>4.203681583833462</v>
      </c>
      <c r="Q22" s="244">
        <v>4.20381395192239</v>
      </c>
    </row>
    <row r="23" spans="1:17" x14ac:dyDescent="0.25">
      <c r="A23" s="245" t="s">
        <v>66</v>
      </c>
      <c r="B23" s="244">
        <v>121.15038271846635</v>
      </c>
      <c r="C23" s="244">
        <v>59.200260000000014</v>
      </c>
      <c r="D23" s="244">
        <v>72.408000000000015</v>
      </c>
      <c r="E23" s="244">
        <v>123.59940000000006</v>
      </c>
      <c r="F23" s="244">
        <v>131.27844999999996</v>
      </c>
      <c r="G23" s="244">
        <v>128.09307734907088</v>
      </c>
      <c r="H23" s="244">
        <v>129.61641000000009</v>
      </c>
      <c r="I23" s="244">
        <v>137.10089999999991</v>
      </c>
      <c r="J23" s="244">
        <v>189.69987000000003</v>
      </c>
      <c r="K23" s="244">
        <v>247.49972000000002</v>
      </c>
      <c r="L23" s="244">
        <v>353.87434564588648</v>
      </c>
      <c r="M23" s="244">
        <v>385.5359489027212</v>
      </c>
      <c r="N23" s="244">
        <v>364.21610776727084</v>
      </c>
      <c r="O23" s="244">
        <v>321.49191048411046</v>
      </c>
      <c r="P23" s="244">
        <v>348.14238220137236</v>
      </c>
      <c r="Q23" s="244">
        <v>347.78399584098725</v>
      </c>
    </row>
    <row r="24" spans="1:17" x14ac:dyDescent="0.25">
      <c r="A24" s="156" t="s">
        <v>184</v>
      </c>
      <c r="B24" s="206">
        <v>109.54001765531704</v>
      </c>
      <c r="C24" s="206">
        <v>99.198801270231655</v>
      </c>
      <c r="D24" s="206">
        <v>102.62181040852414</v>
      </c>
      <c r="E24" s="206">
        <v>89.498108499010044</v>
      </c>
      <c r="F24" s="206">
        <v>106.25249894838886</v>
      </c>
      <c r="G24" s="206">
        <v>114.67266965924806</v>
      </c>
      <c r="H24" s="206">
        <v>114.55095049533031</v>
      </c>
      <c r="I24" s="206">
        <v>92.785836005803503</v>
      </c>
      <c r="J24" s="206">
        <v>109.42374459843751</v>
      </c>
      <c r="K24" s="206">
        <v>89.997928842301548</v>
      </c>
      <c r="L24" s="206">
        <v>89.584015674987356</v>
      </c>
      <c r="M24" s="206">
        <v>72.386285388253526</v>
      </c>
      <c r="N24" s="206">
        <v>33.29111158859849</v>
      </c>
      <c r="O24" s="206">
        <v>54.138651880281984</v>
      </c>
      <c r="P24" s="206">
        <v>74.99689119373889</v>
      </c>
      <c r="Q24" s="206">
        <v>99.056969525254814</v>
      </c>
    </row>
    <row r="25" spans="1:17" x14ac:dyDescent="0.25">
      <c r="A25" s="88" t="s">
        <v>33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12.181140728002312</v>
      </c>
      <c r="C26" s="87">
        <v>5.531699999999999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8.9359271654901562</v>
      </c>
      <c r="C27" s="87">
        <v>8.8486039606614568</v>
      </c>
      <c r="D27" s="87">
        <v>10.789456682280617</v>
      </c>
      <c r="E27" s="87">
        <v>0.62206119399725235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3.797515733650684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5.7997750069803402</v>
      </c>
      <c r="C28" s="87">
        <v>5.8460490601649271</v>
      </c>
      <c r="D28" s="87">
        <v>6.517571889235346</v>
      </c>
      <c r="E28" s="87">
        <v>6.7601781969798429</v>
      </c>
      <c r="F28" s="87">
        <v>1.8448769013289341</v>
      </c>
      <c r="G28" s="87">
        <v>3.1328761352865575</v>
      </c>
      <c r="H28" s="87">
        <v>0.81576557953221751</v>
      </c>
      <c r="I28" s="87">
        <v>0</v>
      </c>
      <c r="J28" s="87">
        <v>3.6246684107648703</v>
      </c>
      <c r="K28" s="87">
        <v>5.2294151284560817</v>
      </c>
      <c r="L28" s="87">
        <v>5.6709832678416676</v>
      </c>
      <c r="M28" s="87">
        <v>1.4328498866696671</v>
      </c>
      <c r="N28" s="87">
        <v>0.76517813024997461</v>
      </c>
      <c r="O28" s="87">
        <v>1.8193393426031426</v>
      </c>
      <c r="P28" s="87">
        <v>5.15608696788874</v>
      </c>
      <c r="Q28" s="87">
        <v>0</v>
      </c>
    </row>
    <row r="29" spans="1:17" x14ac:dyDescent="0.25">
      <c r="A29" s="88" t="s">
        <v>29</v>
      </c>
      <c r="B29" s="87">
        <v>77.935147471713393</v>
      </c>
      <c r="C29" s="87">
        <v>73.448118750000006</v>
      </c>
      <c r="D29" s="87">
        <v>73.495471874999993</v>
      </c>
      <c r="E29" s="87">
        <v>66.333253124999999</v>
      </c>
      <c r="F29" s="87">
        <v>98.535074999999992</v>
      </c>
      <c r="G29" s="87">
        <v>94.941140273589681</v>
      </c>
      <c r="H29" s="87">
        <v>110.20283437499999</v>
      </c>
      <c r="I29" s="87">
        <v>92.785836005803503</v>
      </c>
      <c r="J29" s="87">
        <v>88.704993750000014</v>
      </c>
      <c r="K29" s="87">
        <v>58.230796874999996</v>
      </c>
      <c r="L29" s="87">
        <v>51.948969109302261</v>
      </c>
      <c r="M29" s="87">
        <v>49.262520651480507</v>
      </c>
      <c r="N29" s="87">
        <v>0</v>
      </c>
      <c r="O29" s="87">
        <v>5.3750403543624676</v>
      </c>
      <c r="P29" s="87">
        <v>7.1666044983246531</v>
      </c>
      <c r="Q29" s="87">
        <v>0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12.988523792472851</v>
      </c>
      <c r="P30" s="87">
        <v>40.485900386957404</v>
      </c>
      <c r="Q30" s="87">
        <v>38.554233829581541</v>
      </c>
    </row>
    <row r="31" spans="1:17" x14ac:dyDescent="0.25">
      <c r="A31" s="88" t="s">
        <v>26</v>
      </c>
      <c r="B31" s="87">
        <v>4.6880272831308423</v>
      </c>
      <c r="C31" s="87">
        <v>5.5243294994052654</v>
      </c>
      <c r="D31" s="87">
        <v>11.819309962008193</v>
      </c>
      <c r="E31" s="87">
        <v>15.782615983032949</v>
      </c>
      <c r="F31" s="87">
        <v>5.8725470470599435</v>
      </c>
      <c r="G31" s="87">
        <v>16.598653250371829</v>
      </c>
      <c r="H31" s="87">
        <v>3.5323505407981095</v>
      </c>
      <c r="I31" s="87">
        <v>0</v>
      </c>
      <c r="J31" s="87">
        <v>17.094082437672618</v>
      </c>
      <c r="K31" s="87">
        <v>26.537716838845462</v>
      </c>
      <c r="L31" s="87">
        <v>31.964063297843424</v>
      </c>
      <c r="M31" s="87">
        <v>21.690914850103351</v>
      </c>
      <c r="N31" s="87">
        <v>32.525933458348518</v>
      </c>
      <c r="O31" s="87">
        <v>30.158232657192837</v>
      </c>
      <c r="P31" s="87">
        <v>22.18829934056809</v>
      </c>
      <c r="Q31" s="87">
        <v>0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60.502735695673273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55.987120134939794</v>
      </c>
      <c r="C35" s="204">
        <v>50.70160953811839</v>
      </c>
      <c r="D35" s="204">
        <v>52.451147542134549</v>
      </c>
      <c r="E35" s="204">
        <v>45.743477677271784</v>
      </c>
      <c r="F35" s="204">
        <v>54.306832795843185</v>
      </c>
      <c r="G35" s="204">
        <v>58.610475603615654</v>
      </c>
      <c r="H35" s="204">
        <v>58.548263586502095</v>
      </c>
      <c r="I35" s="204">
        <v>66.069690447290924</v>
      </c>
      <c r="J35" s="204">
        <v>55.927691683645811</v>
      </c>
      <c r="K35" s="204">
        <v>45.998941408287443</v>
      </c>
      <c r="L35" s="204">
        <v>45.787385789437963</v>
      </c>
      <c r="M35" s="204">
        <v>36.997434753996245</v>
      </c>
      <c r="N35" s="204">
        <v>39.682123700839213</v>
      </c>
      <c r="O35" s="204">
        <v>27.670866516588557</v>
      </c>
      <c r="P35" s="204">
        <v>38.331744387910952</v>
      </c>
      <c r="Q35" s="204">
        <v>50.629117757352454</v>
      </c>
    </row>
    <row r="36" spans="1:17" x14ac:dyDescent="0.25">
      <c r="A36" s="152" t="s">
        <v>190</v>
      </c>
      <c r="B36" s="151">
        <v>24.25098864554883</v>
      </c>
      <c r="C36" s="151">
        <v>25.071952825970399</v>
      </c>
      <c r="D36" s="151">
        <v>23.351691743983967</v>
      </c>
      <c r="E36" s="151">
        <v>36.755085677119247</v>
      </c>
      <c r="F36" s="151">
        <v>50.898422255996422</v>
      </c>
      <c r="G36" s="151">
        <v>56.416741013359861</v>
      </c>
      <c r="H36" s="151">
        <v>58.259191283253443</v>
      </c>
      <c r="I36" s="151">
        <v>65.977642537901545</v>
      </c>
      <c r="J36" s="151">
        <v>42.113171412845098</v>
      </c>
      <c r="K36" s="151">
        <v>32.38945443659113</v>
      </c>
      <c r="L36" s="151">
        <v>34.658847997493631</v>
      </c>
      <c r="M36" s="151">
        <v>30.433134856126202</v>
      </c>
      <c r="N36" s="151">
        <v>6.6167999418104078</v>
      </c>
      <c r="O36" s="151">
        <v>0.12978041728925924</v>
      </c>
      <c r="P36" s="151">
        <v>14.488573312279243</v>
      </c>
      <c r="Q36" s="151">
        <v>36.721819439063552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24.25098864554883</v>
      </c>
      <c r="C38" s="208">
        <v>25.071952825970399</v>
      </c>
      <c r="D38" s="208">
        <v>23.351691743983967</v>
      </c>
      <c r="E38" s="208">
        <v>36.755085677119247</v>
      </c>
      <c r="F38" s="208">
        <v>38.719608344220937</v>
      </c>
      <c r="G38" s="208">
        <v>37.607932457953645</v>
      </c>
      <c r="H38" s="208">
        <v>35.431167493269179</v>
      </c>
      <c r="I38" s="208">
        <v>32.166196739355151</v>
      </c>
      <c r="J38" s="208">
        <v>31.834272701653319</v>
      </c>
      <c r="K38" s="208">
        <v>27.758169109986959</v>
      </c>
      <c r="L38" s="208">
        <v>31.112112464473036</v>
      </c>
      <c r="M38" s="208">
        <v>21.391460205769999</v>
      </c>
      <c r="N38" s="208">
        <v>2.8651140151568724</v>
      </c>
      <c r="O38" s="208">
        <v>0.12978041728925924</v>
      </c>
      <c r="P38" s="208">
        <v>5.041681793666406</v>
      </c>
      <c r="Q38" s="208">
        <v>6.2948163552938494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3.0326585407007842</v>
      </c>
      <c r="G39" s="208">
        <v>2.8343177692728294</v>
      </c>
      <c r="H39" s="208">
        <v>4.2313283255830356</v>
      </c>
      <c r="I39" s="208">
        <v>5.1032578554400807</v>
      </c>
      <c r="J39" s="208">
        <v>1.6048595563231385</v>
      </c>
      <c r="K39" s="208">
        <v>0.58834408579371666</v>
      </c>
      <c r="L39" s="208">
        <v>0.35707118904029117</v>
      </c>
      <c r="M39" s="208">
        <v>0.14809266671808499</v>
      </c>
      <c r="N39" s="208">
        <v>0</v>
      </c>
      <c r="O39" s="208">
        <v>0</v>
      </c>
      <c r="P39" s="208">
        <v>1.6685774290283084</v>
      </c>
      <c r="Q39" s="208">
        <v>0.64314409754320578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5.2555833999320427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2.1731238632770822</v>
      </c>
    </row>
    <row r="41" spans="1:17" x14ac:dyDescent="0.25">
      <c r="A41" s="154" t="s">
        <v>26</v>
      </c>
      <c r="B41" s="208">
        <v>0</v>
      </c>
      <c r="C41" s="208">
        <v>0</v>
      </c>
      <c r="D41" s="208">
        <v>0</v>
      </c>
      <c r="E41" s="208">
        <v>0</v>
      </c>
      <c r="F41" s="208">
        <v>9.1461553710746983</v>
      </c>
      <c r="G41" s="208">
        <v>15.974490786133389</v>
      </c>
      <c r="H41" s="208">
        <v>18.596695464401225</v>
      </c>
      <c r="I41" s="208">
        <v>23.45260454317426</v>
      </c>
      <c r="J41" s="208">
        <v>8.6740391548686375</v>
      </c>
      <c r="K41" s="208">
        <v>4.0429412408104506</v>
      </c>
      <c r="L41" s="208">
        <v>3.1896643439803065</v>
      </c>
      <c r="M41" s="208">
        <v>8.893581983638116</v>
      </c>
      <c r="N41" s="208">
        <v>3.7516859266535358</v>
      </c>
      <c r="O41" s="208">
        <v>0</v>
      </c>
      <c r="P41" s="208">
        <v>7.7783140895845291</v>
      </c>
      <c r="Q41" s="208">
        <v>27.610735122949411</v>
      </c>
    </row>
    <row r="42" spans="1:17" x14ac:dyDescent="0.25">
      <c r="A42" s="152" t="s">
        <v>189</v>
      </c>
      <c r="B42" s="151">
        <v>31.736131489390964</v>
      </c>
      <c r="C42" s="151">
        <v>25.629656712147987</v>
      </c>
      <c r="D42" s="151">
        <v>29.099455798150583</v>
      </c>
      <c r="E42" s="151">
        <v>8.9883920001525404</v>
      </c>
      <c r="F42" s="151">
        <v>3.4084105398467655</v>
      </c>
      <c r="G42" s="151">
        <v>2.1937345902557945</v>
      </c>
      <c r="H42" s="151">
        <v>0.28907230324865435</v>
      </c>
      <c r="I42" s="151">
        <v>9.204790938937385E-2</v>
      </c>
      <c r="J42" s="151">
        <v>13.814520270800713</v>
      </c>
      <c r="K42" s="151">
        <v>13.609486971696315</v>
      </c>
      <c r="L42" s="151">
        <v>11.128537791944336</v>
      </c>
      <c r="M42" s="151">
        <v>6.5642998978700398</v>
      </c>
      <c r="N42" s="151">
        <v>33.065323759028807</v>
      </c>
      <c r="O42" s="151">
        <v>27.541086099299299</v>
      </c>
      <c r="P42" s="151">
        <v>23.843171075631709</v>
      </c>
      <c r="Q42" s="151">
        <v>13.9072983182889</v>
      </c>
    </row>
    <row r="43" spans="1:17" x14ac:dyDescent="0.25">
      <c r="A43" s="156" t="s">
        <v>180</v>
      </c>
      <c r="B43" s="155">
        <v>8.5197791509691037</v>
      </c>
      <c r="C43" s="155">
        <v>7.7154623210180198</v>
      </c>
      <c r="D43" s="155">
        <v>7.9816963651074362</v>
      </c>
      <c r="E43" s="155">
        <v>6.9609639943674519</v>
      </c>
      <c r="F43" s="155">
        <v>8.2640832515413631</v>
      </c>
      <c r="G43" s="155">
        <v>8.9189854179415065</v>
      </c>
      <c r="H43" s="155">
        <v>8.9095183718590309</v>
      </c>
      <c r="I43" s="155">
        <v>7.2166761337847163</v>
      </c>
      <c r="J43" s="155">
        <v>8.5107356909895735</v>
      </c>
      <c r="K43" s="155">
        <v>6.9998389099567966</v>
      </c>
      <c r="L43" s="155">
        <v>6.9676456636101287</v>
      </c>
      <c r="M43" s="155">
        <v>5.6300444190863868</v>
      </c>
      <c r="N43" s="155">
        <v>3.7559753457798881</v>
      </c>
      <c r="O43" s="155">
        <v>4.2107840351330399</v>
      </c>
      <c r="P43" s="155">
        <v>5.8330915372908025</v>
      </c>
      <c r="Q43" s="155">
        <v>7.7044309630753762</v>
      </c>
    </row>
    <row r="44" spans="1:17" x14ac:dyDescent="0.25">
      <c r="A44" s="152" t="s">
        <v>193</v>
      </c>
      <c r="B44" s="151">
        <v>0</v>
      </c>
      <c r="C44" s="151">
        <v>0</v>
      </c>
      <c r="D44" s="151">
        <v>0</v>
      </c>
      <c r="E44" s="151">
        <v>0</v>
      </c>
      <c r="F44" s="151">
        <v>1.1064874403477509</v>
      </c>
      <c r="G44" s="151">
        <v>1.2264508915947816</v>
      </c>
      <c r="H44" s="151">
        <v>1.2665041583315995</v>
      </c>
      <c r="I44" s="151">
        <v>0</v>
      </c>
      <c r="J44" s="151">
        <v>0.91550372636619914</v>
      </c>
      <c r="K44" s="151">
        <v>0.70411857470850425</v>
      </c>
      <c r="L44" s="151">
        <v>0.75345321733681991</v>
      </c>
      <c r="M44" s="151">
        <v>0.66158988817665754</v>
      </c>
      <c r="N44" s="151">
        <v>8.9470072709239123E-2</v>
      </c>
      <c r="O44" s="151">
        <v>0</v>
      </c>
      <c r="P44" s="151">
        <v>0.3149689850495499</v>
      </c>
      <c r="Q44" s="151">
        <v>0.79830042258833944</v>
      </c>
    </row>
    <row r="45" spans="1:17" x14ac:dyDescent="0.25">
      <c r="A45" s="152" t="s">
        <v>187</v>
      </c>
      <c r="B45" s="151">
        <v>7.3026678436878001</v>
      </c>
      <c r="C45" s="151">
        <v>6.6132534180154439</v>
      </c>
      <c r="D45" s="151">
        <v>6.8414540272349438</v>
      </c>
      <c r="E45" s="151">
        <v>5.9665405666006723</v>
      </c>
      <c r="F45" s="151">
        <v>7.0834999298925965</v>
      </c>
      <c r="G45" s="151">
        <v>7.6448446439498596</v>
      </c>
      <c r="H45" s="151">
        <v>7.636730033022026</v>
      </c>
      <c r="I45" s="151">
        <v>7.2166761337847163</v>
      </c>
      <c r="J45" s="151">
        <v>7.2949163065624898</v>
      </c>
      <c r="K45" s="151">
        <v>5.9998619228201111</v>
      </c>
      <c r="L45" s="151">
        <v>5.9722677116658227</v>
      </c>
      <c r="M45" s="151">
        <v>4.825752359216902</v>
      </c>
      <c r="N45" s="151">
        <v>3.2194074392399039</v>
      </c>
      <c r="O45" s="151">
        <v>3.6092434586854614</v>
      </c>
      <c r="P45" s="151">
        <v>4.9997927462492582</v>
      </c>
      <c r="Q45" s="151">
        <v>6.603797968350321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0.81207604853348769</v>
      </c>
      <c r="C47" s="87">
        <v>0.368780000000001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0.59572847769934256</v>
      </c>
      <c r="C48" s="87">
        <v>0.5899069307107645</v>
      </c>
      <c r="D48" s="87">
        <v>0.71929711215204151</v>
      </c>
      <c r="E48" s="87">
        <v>4.1470746266483505E-2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0.25316771557671203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0.38665166713202304</v>
      </c>
      <c r="C49" s="87">
        <v>0.38973660401099508</v>
      </c>
      <c r="D49" s="87">
        <v>0.43450479261568908</v>
      </c>
      <c r="E49" s="87">
        <v>0.45067854646532268</v>
      </c>
      <c r="F49" s="87">
        <v>0.12299179342192912</v>
      </c>
      <c r="G49" s="87">
        <v>0.20885840901910369</v>
      </c>
      <c r="H49" s="87">
        <v>5.4384371968814516E-2</v>
      </c>
      <c r="I49" s="87">
        <v>0</v>
      </c>
      <c r="J49" s="87">
        <v>0.24164456071765761</v>
      </c>
      <c r="K49" s="87">
        <v>0.34862767523040539</v>
      </c>
      <c r="L49" s="87">
        <v>0.37806555118944463</v>
      </c>
      <c r="M49" s="87">
        <v>9.5523325777977952E-2</v>
      </c>
      <c r="N49" s="87">
        <v>7.3996332574071122E-2</v>
      </c>
      <c r="O49" s="87">
        <v>0.12128928950687601</v>
      </c>
      <c r="P49" s="87">
        <v>0.34373913119258237</v>
      </c>
      <c r="Q49" s="87">
        <v>0</v>
      </c>
    </row>
    <row r="50" spans="1:17" x14ac:dyDescent="0.25">
      <c r="A50" s="150" t="s">
        <v>29</v>
      </c>
      <c r="B50" s="87">
        <v>5.1956764981142243</v>
      </c>
      <c r="C50" s="87">
        <v>4.8965412499999985</v>
      </c>
      <c r="D50" s="87">
        <v>4.8996981250000005</v>
      </c>
      <c r="E50" s="87">
        <v>4.4222168750000037</v>
      </c>
      <c r="F50" s="87">
        <v>6.5690050000000042</v>
      </c>
      <c r="G50" s="87">
        <v>6.329409351572636</v>
      </c>
      <c r="H50" s="87">
        <v>7.3468556250000034</v>
      </c>
      <c r="I50" s="87">
        <v>7.2166761337847163</v>
      </c>
      <c r="J50" s="87">
        <v>5.9136662499999915</v>
      </c>
      <c r="K50" s="87">
        <v>3.8820531250000059</v>
      </c>
      <c r="L50" s="87">
        <v>3.463264607286817</v>
      </c>
      <c r="M50" s="87">
        <v>3.2841680434320324</v>
      </c>
      <c r="N50" s="87">
        <v>0</v>
      </c>
      <c r="O50" s="87">
        <v>0.35833602362416439</v>
      </c>
      <c r="P50" s="87">
        <v>0.47777363322164312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0.86590158616485624</v>
      </c>
      <c r="P51" s="87">
        <v>2.6990600257971593</v>
      </c>
      <c r="Q51" s="87">
        <v>2.5702822553054361</v>
      </c>
    </row>
    <row r="52" spans="1:17" x14ac:dyDescent="0.25">
      <c r="A52" s="150" t="s">
        <v>26</v>
      </c>
      <c r="B52" s="87">
        <v>0.31253515220872252</v>
      </c>
      <c r="C52" s="87">
        <v>0.36828863329368478</v>
      </c>
      <c r="D52" s="87">
        <v>0.78795399746721273</v>
      </c>
      <c r="E52" s="87">
        <v>1.0521743988688623</v>
      </c>
      <c r="F52" s="87">
        <v>0.39150313647066337</v>
      </c>
      <c r="G52" s="87">
        <v>1.1065768833581195</v>
      </c>
      <c r="H52" s="87">
        <v>0.23549003605320751</v>
      </c>
      <c r="I52" s="87">
        <v>0</v>
      </c>
      <c r="J52" s="87">
        <v>1.1396054958448403</v>
      </c>
      <c r="K52" s="87">
        <v>1.7691811225896998</v>
      </c>
      <c r="L52" s="87">
        <v>2.1309375531895611</v>
      </c>
      <c r="M52" s="87">
        <v>1.4460609900068917</v>
      </c>
      <c r="N52" s="87">
        <v>3.1454111066658328</v>
      </c>
      <c r="O52" s="87">
        <v>2.0105488438128525</v>
      </c>
      <c r="P52" s="87">
        <v>1.4792199560378734</v>
      </c>
      <c r="Q52" s="87">
        <v>0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4.0335157130448849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1.2171113072813027</v>
      </c>
      <c r="C56" s="151">
        <v>1.1022089030025759</v>
      </c>
      <c r="D56" s="151">
        <v>1.1402423378724924</v>
      </c>
      <c r="E56" s="151">
        <v>0.99442342776677961</v>
      </c>
      <c r="F56" s="151">
        <v>7.4095881301016783E-2</v>
      </c>
      <c r="G56" s="151">
        <v>4.7689882396865203E-2</v>
      </c>
      <c r="H56" s="151">
        <v>6.2841805054055502E-3</v>
      </c>
      <c r="I56" s="151">
        <v>0</v>
      </c>
      <c r="J56" s="151">
        <v>0.30031565806088545</v>
      </c>
      <c r="K56" s="151">
        <v>0.29585841242818128</v>
      </c>
      <c r="L56" s="151">
        <v>0.24192473460748606</v>
      </c>
      <c r="M56" s="151">
        <v>0.1427021716928272</v>
      </c>
      <c r="N56" s="151">
        <v>0.44709783383074508</v>
      </c>
      <c r="O56" s="151">
        <v>0.60154057644757852</v>
      </c>
      <c r="P56" s="151">
        <v>0.51832980599199452</v>
      </c>
      <c r="Q56" s="151">
        <v>0.30233257213671583</v>
      </c>
    </row>
    <row r="57" spans="1:17" x14ac:dyDescent="0.25">
      <c r="A57" s="243" t="s">
        <v>179</v>
      </c>
      <c r="B57" s="242">
        <v>7.546090105144061</v>
      </c>
      <c r="C57" s="242">
        <v>6.8336951986159571</v>
      </c>
      <c r="D57" s="242">
        <v>7.0695024948094396</v>
      </c>
      <c r="E57" s="242">
        <v>6.1654252521540247</v>
      </c>
      <c r="F57" s="242">
        <v>7.3196165942223432</v>
      </c>
      <c r="G57" s="242">
        <v>7.8996727987481981</v>
      </c>
      <c r="H57" s="242">
        <v>7.8912877007894204</v>
      </c>
      <c r="I57" s="242">
        <v>0</v>
      </c>
      <c r="J57" s="242">
        <v>7.5380801834479145</v>
      </c>
      <c r="K57" s="242">
        <v>6.199857320247439</v>
      </c>
      <c r="L57" s="242">
        <v>6.1713433020546828</v>
      </c>
      <c r="M57" s="242">
        <v>4.9866107711907972</v>
      </c>
      <c r="N57" s="242">
        <v>3.3267210205478959</v>
      </c>
      <c r="O57" s="242">
        <v>3.7295515739749803</v>
      </c>
      <c r="P57" s="242">
        <v>5.1664525044575669</v>
      </c>
      <c r="Q57" s="242">
        <v>6.8239245672953297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61.581234524334128</v>
      </c>
      <c r="C60" s="96">
        <v>59.708532750524164</v>
      </c>
      <c r="D60" s="96">
        <v>58.927712924305112</v>
      </c>
      <c r="E60" s="96">
        <v>40.034126944228525</v>
      </c>
      <c r="F60" s="96">
        <v>42.1596901192557</v>
      </c>
      <c r="G60" s="96">
        <v>50.154682691044556</v>
      </c>
      <c r="H60" s="96">
        <v>52.233304192226598</v>
      </c>
      <c r="I60" s="96">
        <v>45.560327346387339</v>
      </c>
      <c r="J60" s="96">
        <v>54.114156934085692</v>
      </c>
      <c r="K60" s="96">
        <v>53.317542463938537</v>
      </c>
      <c r="L60" s="96">
        <v>26.098139943297316</v>
      </c>
      <c r="M60" s="96">
        <v>37.467953670909999</v>
      </c>
      <c r="N60" s="96">
        <v>11.203132031505392</v>
      </c>
      <c r="O60" s="96">
        <v>10.843512477493602</v>
      </c>
      <c r="P60" s="96">
        <v>22.089164265928193</v>
      </c>
      <c r="Q60" s="96">
        <v>37.672782688876303</v>
      </c>
    </row>
    <row r="61" spans="1:17" x14ac:dyDescent="0.25">
      <c r="A61" s="132" t="s">
        <v>83</v>
      </c>
      <c r="B61" s="160">
        <v>1.0010077791149148</v>
      </c>
      <c r="C61" s="160">
        <v>0.97056686544980597</v>
      </c>
      <c r="D61" s="160">
        <v>0.95787457816180788</v>
      </c>
      <c r="E61" s="160">
        <v>0.65075786172183903</v>
      </c>
      <c r="F61" s="160">
        <v>0.68530905722217628</v>
      </c>
      <c r="G61" s="160">
        <v>0.8152682862006756</v>
      </c>
      <c r="H61" s="160">
        <v>0.84905644112466561</v>
      </c>
      <c r="I61" s="160">
        <v>0.1</v>
      </c>
      <c r="J61" s="160">
        <v>0.87962984941232447</v>
      </c>
      <c r="K61" s="160">
        <v>0.86668081895309101</v>
      </c>
      <c r="L61" s="160">
        <v>0.42422730407178</v>
      </c>
      <c r="M61" s="160">
        <v>0.60904451464475862</v>
      </c>
      <c r="N61" s="160">
        <v>0.18210778657834376</v>
      </c>
      <c r="O61" s="160">
        <v>0.17626214262741924</v>
      </c>
      <c r="P61" s="160">
        <v>0.35906109117711638</v>
      </c>
      <c r="Q61" s="160">
        <v>0.61237402633702109</v>
      </c>
    </row>
    <row r="62" spans="1:17" x14ac:dyDescent="0.25">
      <c r="A62" s="76" t="s">
        <v>82</v>
      </c>
      <c r="B62" s="159">
        <v>3.6436468353096996</v>
      </c>
      <c r="C62" s="159">
        <v>3.5328425628015676</v>
      </c>
      <c r="D62" s="159">
        <v>3.4866429094375886</v>
      </c>
      <c r="E62" s="159">
        <v>2.3687446520268076</v>
      </c>
      <c r="F62" s="159">
        <v>2.4945102622124584</v>
      </c>
      <c r="G62" s="159">
        <v>2.9675590668935627</v>
      </c>
      <c r="H62" s="159">
        <v>3.0905472257554303</v>
      </c>
      <c r="I62" s="159">
        <v>0.1</v>
      </c>
      <c r="J62" s="159">
        <v>3.2018337758464375</v>
      </c>
      <c r="K62" s="159">
        <v>3.154699582848624</v>
      </c>
      <c r="L62" s="159">
        <v>1.5441782833094828</v>
      </c>
      <c r="M62" s="159">
        <v>2.2169089637947272</v>
      </c>
      <c r="N62" s="159">
        <v>0.66286843528641859</v>
      </c>
      <c r="O62" s="159">
        <v>0.64159041674697603</v>
      </c>
      <c r="P62" s="159">
        <v>1.3069746667774467</v>
      </c>
      <c r="Q62" s="159">
        <v>2.2290283149064294</v>
      </c>
    </row>
    <row r="63" spans="1:17" x14ac:dyDescent="0.25">
      <c r="A63" s="76" t="s">
        <v>81</v>
      </c>
      <c r="B63" s="159">
        <v>0.72363379717376908</v>
      </c>
      <c r="C63" s="159">
        <v>0.70162790031210964</v>
      </c>
      <c r="D63" s="159">
        <v>0.69245257896430223</v>
      </c>
      <c r="E63" s="159">
        <v>0.47043628665386916</v>
      </c>
      <c r="F63" s="159">
        <v>0.49541352790858673</v>
      </c>
      <c r="G63" s="159">
        <v>0.58936173920684343</v>
      </c>
      <c r="H63" s="159">
        <v>0.61378737440896081</v>
      </c>
      <c r="I63" s="159">
        <v>0.1</v>
      </c>
      <c r="J63" s="159">
        <v>0.63588905233128867</v>
      </c>
      <c r="K63" s="159">
        <v>0.62652812999238428</v>
      </c>
      <c r="L63" s="159">
        <v>0.30667615308812873</v>
      </c>
      <c r="M63" s="159">
        <v>0.44028148829165792</v>
      </c>
      <c r="N63" s="159">
        <v>0.13164667832363477</v>
      </c>
      <c r="O63" s="159">
        <v>0.1274208315146583</v>
      </c>
      <c r="P63" s="159">
        <v>0.2595671544686623</v>
      </c>
      <c r="Q63" s="159">
        <v>0.44268840983500174</v>
      </c>
    </row>
    <row r="64" spans="1:17" x14ac:dyDescent="0.25">
      <c r="A64" s="76" t="s">
        <v>80</v>
      </c>
      <c r="B64" s="159">
        <v>4.7360514636020188</v>
      </c>
      <c r="C64" s="159">
        <v>4.5920268748575683</v>
      </c>
      <c r="D64" s="159">
        <v>4.5319760670207598</v>
      </c>
      <c r="E64" s="159">
        <v>3.0789198523345571</v>
      </c>
      <c r="F64" s="159">
        <v>3.2423913491927112</v>
      </c>
      <c r="G64" s="159">
        <v>3.8572652886903911</v>
      </c>
      <c r="H64" s="159">
        <v>4.0171266243552006</v>
      </c>
      <c r="I64" s="159">
        <v>0.1</v>
      </c>
      <c r="J64" s="159">
        <v>4.1617780827046031</v>
      </c>
      <c r="K64" s="159">
        <v>4.1005125501700759</v>
      </c>
      <c r="L64" s="159">
        <v>2.0071395909885759</v>
      </c>
      <c r="M64" s="159">
        <v>2.8815621867919132</v>
      </c>
      <c r="N64" s="159">
        <v>0.86160354310161469</v>
      </c>
      <c r="O64" s="159">
        <v>0.83394614506026132</v>
      </c>
      <c r="P64" s="159">
        <v>1.6988197713063933</v>
      </c>
      <c r="Q64" s="159">
        <v>2.8973150501084826</v>
      </c>
    </row>
    <row r="65" spans="1:17" x14ac:dyDescent="0.25">
      <c r="A65" s="129" t="s">
        <v>79</v>
      </c>
      <c r="B65" s="158">
        <v>2.8028217815217613</v>
      </c>
      <c r="C65" s="158">
        <v>2.7175872232594571</v>
      </c>
      <c r="D65" s="158">
        <v>2.6820488188530622</v>
      </c>
      <c r="E65" s="158">
        <v>1.8221220128211495</v>
      </c>
      <c r="F65" s="158">
        <v>1.9188653602220938</v>
      </c>
      <c r="G65" s="158">
        <v>2.2827512013618918</v>
      </c>
      <c r="H65" s="158">
        <v>2.3773580351490637</v>
      </c>
      <c r="I65" s="158">
        <v>2.0736427070044483</v>
      </c>
      <c r="J65" s="158">
        <v>2.4629635783545085</v>
      </c>
      <c r="K65" s="158">
        <v>2.4267062930686549</v>
      </c>
      <c r="L65" s="158">
        <v>1.187836451400984</v>
      </c>
      <c r="M65" s="158">
        <v>1.7053246410053242</v>
      </c>
      <c r="N65" s="158">
        <v>0.50990180241936267</v>
      </c>
      <c r="O65" s="158">
        <v>0.49353399935677389</v>
      </c>
      <c r="P65" s="158">
        <v>1.0053710552959259</v>
      </c>
      <c r="Q65" s="158">
        <v>1.7146472737436591</v>
      </c>
    </row>
    <row r="66" spans="1:17" x14ac:dyDescent="0.25">
      <c r="A66" s="92" t="s">
        <v>125</v>
      </c>
      <c r="B66" s="91">
        <v>0</v>
      </c>
      <c r="C66" s="91">
        <v>0</v>
      </c>
      <c r="D66" s="91">
        <v>0</v>
      </c>
      <c r="E66" s="91">
        <v>0</v>
      </c>
      <c r="F66" s="91">
        <v>0.38377307204441879</v>
      </c>
      <c r="G66" s="91">
        <v>0.45655024027237839</v>
      </c>
      <c r="H66" s="91">
        <v>0.47547160702981278</v>
      </c>
      <c r="I66" s="91">
        <v>0.41472854140088972</v>
      </c>
      <c r="J66" s="91">
        <v>0.49259271567090174</v>
      </c>
      <c r="K66" s="91">
        <v>0.48534125861373101</v>
      </c>
      <c r="L66" s="91">
        <v>0.23756729028019682</v>
      </c>
      <c r="M66" s="91">
        <v>0.34106492820106477</v>
      </c>
      <c r="N66" s="91">
        <v>3.109336479967879E-2</v>
      </c>
      <c r="O66" s="91">
        <v>0</v>
      </c>
      <c r="P66" s="91">
        <v>0.20107421105918519</v>
      </c>
      <c r="Q66" s="91">
        <v>0.34292945474873182</v>
      </c>
    </row>
    <row r="67" spans="1:17" x14ac:dyDescent="0.25">
      <c r="A67" s="92" t="s">
        <v>26</v>
      </c>
      <c r="B67" s="91">
        <v>0</v>
      </c>
      <c r="C67" s="91">
        <v>0</v>
      </c>
      <c r="D67" s="91">
        <v>0</v>
      </c>
      <c r="E67" s="91">
        <v>0</v>
      </c>
      <c r="F67" s="91">
        <v>0.57565960806662808</v>
      </c>
      <c r="G67" s="91">
        <v>0.68482536040856745</v>
      </c>
      <c r="H67" s="91">
        <v>0.71320741054471914</v>
      </c>
      <c r="I67" s="91">
        <v>0.62209281210133449</v>
      </c>
      <c r="J67" s="91">
        <v>0.73888907350635247</v>
      </c>
      <c r="K67" s="91">
        <v>0.72801188792059635</v>
      </c>
      <c r="L67" s="91">
        <v>0.35635093542029517</v>
      </c>
      <c r="M67" s="91">
        <v>0.51159739230159718</v>
      </c>
      <c r="N67" s="91">
        <v>0.15297054072580876</v>
      </c>
      <c r="O67" s="91">
        <v>0</v>
      </c>
      <c r="P67" s="91">
        <v>0.30161131658877777</v>
      </c>
      <c r="Q67" s="91">
        <v>0.51439418212309773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2.8028217815217613</v>
      </c>
      <c r="C69" s="157">
        <v>2.7175872232594571</v>
      </c>
      <c r="D69" s="157">
        <v>2.6820488188530622</v>
      </c>
      <c r="E69" s="157">
        <v>1.8221220128211495</v>
      </c>
      <c r="F69" s="157">
        <v>0.95943268011104699</v>
      </c>
      <c r="G69" s="157">
        <v>1.1413756006809459</v>
      </c>
      <c r="H69" s="157">
        <v>1.1886790175745319</v>
      </c>
      <c r="I69" s="157">
        <v>1.0368213535022242</v>
      </c>
      <c r="J69" s="157">
        <v>1.2314817891772545</v>
      </c>
      <c r="K69" s="157">
        <v>1.2133531465343277</v>
      </c>
      <c r="L69" s="157">
        <v>0.59391822570049202</v>
      </c>
      <c r="M69" s="157">
        <v>0.85266232050266222</v>
      </c>
      <c r="N69" s="157">
        <v>0.3258378968938751</v>
      </c>
      <c r="O69" s="157">
        <v>0.49353399935677389</v>
      </c>
      <c r="P69" s="157">
        <v>0.50268552764796293</v>
      </c>
      <c r="Q69" s="157">
        <v>0.85732363687182966</v>
      </c>
    </row>
    <row r="70" spans="1:17" x14ac:dyDescent="0.25">
      <c r="A70" s="156" t="s">
        <v>183</v>
      </c>
      <c r="B70" s="204">
        <v>4.7735224379896701</v>
      </c>
      <c r="C70" s="204">
        <v>4.6283583469155873</v>
      </c>
      <c r="D70" s="204">
        <v>4.5678324255164133</v>
      </c>
      <c r="E70" s="204">
        <v>3.103279834022914</v>
      </c>
      <c r="F70" s="204">
        <v>3.2680446944179624</v>
      </c>
      <c r="G70" s="204">
        <v>3.8877834302160266</v>
      </c>
      <c r="H70" s="204">
        <v>4.0489095663291215</v>
      </c>
      <c r="I70" s="204">
        <v>3.5316480182643106</v>
      </c>
      <c r="J70" s="204">
        <v>4.1947054867124782</v>
      </c>
      <c r="K70" s="204">
        <v>4.1329552298842884</v>
      </c>
      <c r="L70" s="204">
        <v>2.0230197976933342</v>
      </c>
      <c r="M70" s="204">
        <v>2.9043607023332925</v>
      </c>
      <c r="N70" s="204">
        <v>0.86842042939265085</v>
      </c>
      <c r="O70" s="204">
        <v>0.84054420990022116</v>
      </c>
      <c r="P70" s="204">
        <v>1.7122605948762122</v>
      </c>
      <c r="Q70" s="204">
        <v>2.9202382000932174</v>
      </c>
    </row>
    <row r="71" spans="1:17" x14ac:dyDescent="0.25">
      <c r="A71" s="152" t="s">
        <v>192</v>
      </c>
      <c r="B71" s="151">
        <v>4.2961701941907027</v>
      </c>
      <c r="C71" s="151">
        <v>4.1655225122240278</v>
      </c>
      <c r="D71" s="151">
        <v>4.1110491829647717</v>
      </c>
      <c r="E71" s="151">
        <v>2.7929518506206223</v>
      </c>
      <c r="F71" s="151">
        <v>2.9412402249761662</v>
      </c>
      <c r="G71" s="151">
        <v>3.4990050871944236</v>
      </c>
      <c r="H71" s="151">
        <v>3.6440186096962091</v>
      </c>
      <c r="I71" s="151">
        <v>3.1784832164378796</v>
      </c>
      <c r="J71" s="151">
        <v>3.7752349380412302</v>
      </c>
      <c r="K71" s="151">
        <v>3.7196597068958597</v>
      </c>
      <c r="L71" s="151">
        <v>1.8207178179240004</v>
      </c>
      <c r="M71" s="151">
        <v>2.6139246320999634</v>
      </c>
      <c r="N71" s="151">
        <v>0.78157838645338562</v>
      </c>
      <c r="O71" s="151">
        <v>0.75648978891019902</v>
      </c>
      <c r="P71" s="151">
        <v>1.5410345353885908</v>
      </c>
      <c r="Q71" s="151">
        <v>2.6282143800838953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1.9764620400829862</v>
      </c>
      <c r="C74" s="87">
        <v>1.8229927724111656</v>
      </c>
      <c r="D74" s="87">
        <v>1.5228823570552881</v>
      </c>
      <c r="E74" s="87">
        <v>7.5000984677986479E-2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8.030118324620511E-2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1.2828031081752787</v>
      </c>
      <c r="C75" s="87">
        <v>1.2044052633863258</v>
      </c>
      <c r="D75" s="87">
        <v>0.91992539876975643</v>
      </c>
      <c r="E75" s="87">
        <v>0.81506454069916301</v>
      </c>
      <c r="F75" s="87">
        <v>0.7031136540646894</v>
      </c>
      <c r="G75" s="87">
        <v>0.55555498616773347</v>
      </c>
      <c r="H75" s="87">
        <v>0.683667333323007</v>
      </c>
      <c r="I75" s="87">
        <v>9.8573897538253123E-3</v>
      </c>
      <c r="J75" s="87">
        <v>0.66046331283364523</v>
      </c>
      <c r="K75" s="87">
        <v>0.61231982679366936</v>
      </c>
      <c r="L75" s="87">
        <v>0.27435226532501678</v>
      </c>
      <c r="M75" s="87">
        <v>0.16197023518888121</v>
      </c>
      <c r="N75" s="87">
        <v>1.7964154990697642E-2</v>
      </c>
      <c r="O75" s="87">
        <v>3.8471230189468894E-2</v>
      </c>
      <c r="P75" s="87">
        <v>0.29057913369685734</v>
      </c>
      <c r="Q75" s="87">
        <v>0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3.1252506990260249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2.0015387439433274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0.62667563614056787</v>
      </c>
    </row>
    <row r="78" spans="1:17" x14ac:dyDescent="0.25">
      <c r="A78" s="150" t="s">
        <v>26</v>
      </c>
      <c r="B78" s="87">
        <v>1.0369050459324376</v>
      </c>
      <c r="C78" s="87">
        <v>1.1381244764265361</v>
      </c>
      <c r="D78" s="87">
        <v>1.6682414271397272</v>
      </c>
      <c r="E78" s="87">
        <v>1.9028863252434727</v>
      </c>
      <c r="F78" s="87">
        <v>2.238126570911477</v>
      </c>
      <c r="G78" s="87">
        <v>2.94345010102669</v>
      </c>
      <c r="H78" s="87">
        <v>2.9603512763732023</v>
      </c>
      <c r="I78" s="87">
        <v>4.3375127658029193E-2</v>
      </c>
      <c r="J78" s="87">
        <v>3.114771625207585</v>
      </c>
      <c r="K78" s="87">
        <v>3.1073398801021903</v>
      </c>
      <c r="L78" s="87">
        <v>1.5463655525989837</v>
      </c>
      <c r="M78" s="87">
        <v>2.451954396911082</v>
      </c>
      <c r="N78" s="87">
        <v>0.76361423146268803</v>
      </c>
      <c r="O78" s="87">
        <v>0.63771737547452501</v>
      </c>
      <c r="P78" s="87">
        <v>1.2504554016917335</v>
      </c>
      <c r="Q78" s="87">
        <v>0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0.47735224379896746</v>
      </c>
      <c r="C82" s="151">
        <v>0.46283583469155948</v>
      </c>
      <c r="D82" s="151">
        <v>0.45678324255164166</v>
      </c>
      <c r="E82" s="151">
        <v>0.31032798340229162</v>
      </c>
      <c r="F82" s="151">
        <v>0.3268044694417962</v>
      </c>
      <c r="G82" s="151">
        <v>0.38877834302160297</v>
      </c>
      <c r="H82" s="151">
        <v>0.40489095663291241</v>
      </c>
      <c r="I82" s="151">
        <v>0.35316480182643106</v>
      </c>
      <c r="J82" s="151">
        <v>0.419470548671248</v>
      </c>
      <c r="K82" s="151">
        <v>0.41329552298842875</v>
      </c>
      <c r="L82" s="151">
        <v>0.20230197976933373</v>
      </c>
      <c r="M82" s="151">
        <v>0.29043607023332907</v>
      </c>
      <c r="N82" s="151">
        <v>8.6842042939265229E-2</v>
      </c>
      <c r="O82" s="151">
        <v>8.4054420990022138E-2</v>
      </c>
      <c r="P82" s="151">
        <v>0.1712260594876214</v>
      </c>
      <c r="Q82" s="151">
        <v>0.29202382000932214</v>
      </c>
    </row>
    <row r="83" spans="1:17" x14ac:dyDescent="0.25">
      <c r="A83" s="156" t="s">
        <v>181</v>
      </c>
      <c r="B83" s="204">
        <v>32.444096578447088</v>
      </c>
      <c r="C83" s="204">
        <v>31.457462944330672</v>
      </c>
      <c r="D83" s="204">
        <v>31.046087725111789</v>
      </c>
      <c r="E83" s="204">
        <v>21.09199484299241</v>
      </c>
      <c r="F83" s="204">
        <v>22.211848601476596</v>
      </c>
      <c r="G83" s="204">
        <v>26.424013445956703</v>
      </c>
      <c r="H83" s="204">
        <v>28.019135965914263</v>
      </c>
      <c r="I83" s="204">
        <v>34.079081377284233</v>
      </c>
      <c r="J83" s="204">
        <v>28.510063940614096</v>
      </c>
      <c r="K83" s="204">
        <v>28.090367307299125</v>
      </c>
      <c r="L83" s="204">
        <v>13.74981484828103</v>
      </c>
      <c r="M83" s="204">
        <v>19.740005488448421</v>
      </c>
      <c r="N83" s="204">
        <v>5.902374325861004</v>
      </c>
      <c r="O83" s="204">
        <v>5.712908628526761</v>
      </c>
      <c r="P83" s="204">
        <v>11.637684504323529</v>
      </c>
      <c r="Q83" s="204">
        <v>19.847919733628764</v>
      </c>
    </row>
    <row r="84" spans="1:17" x14ac:dyDescent="0.25">
      <c r="A84" s="152" t="s">
        <v>190</v>
      </c>
      <c r="B84" s="151">
        <v>14.053257532137145</v>
      </c>
      <c r="C84" s="151">
        <v>15.555719712842874</v>
      </c>
      <c r="D84" s="151">
        <v>13.821979201334194</v>
      </c>
      <c r="E84" s="151">
        <v>16.947510703602013</v>
      </c>
      <c r="F84" s="151">
        <v>20.817786473652632</v>
      </c>
      <c r="G84" s="151">
        <v>25.434987649581771</v>
      </c>
      <c r="H84" s="151">
        <v>27.880796147232239</v>
      </c>
      <c r="I84" s="151">
        <v>34.031602598839044</v>
      </c>
      <c r="J84" s="151">
        <v>21.467884219390108</v>
      </c>
      <c r="K84" s="151">
        <v>19.779404572187683</v>
      </c>
      <c r="L84" s="151">
        <v>10.407948272298661</v>
      </c>
      <c r="M84" s="151">
        <v>16.237618988590356</v>
      </c>
      <c r="N84" s="151">
        <v>0.98419203544477596</v>
      </c>
      <c r="O84" s="151">
        <v>2.6794378314865298E-2</v>
      </c>
      <c r="P84" s="151">
        <v>4.3987939452931553</v>
      </c>
      <c r="Q84" s="151">
        <v>14.395900165443759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14.053257532137145</v>
      </c>
      <c r="C86" s="208">
        <v>15.555719712842874</v>
      </c>
      <c r="D86" s="208">
        <v>13.821979201334194</v>
      </c>
      <c r="E86" s="208">
        <v>16.947510703602013</v>
      </c>
      <c r="F86" s="208">
        <v>15.836572198630137</v>
      </c>
      <c r="G86" s="208">
        <v>16.955203019753256</v>
      </c>
      <c r="H86" s="208">
        <v>16.956108321782281</v>
      </c>
      <c r="I86" s="208">
        <v>16.591487395460728</v>
      </c>
      <c r="J86" s="208">
        <v>16.228045944769047</v>
      </c>
      <c r="K86" s="208">
        <v>16.951198053813822</v>
      </c>
      <c r="L86" s="208">
        <v>9.3428742119643005</v>
      </c>
      <c r="M86" s="208">
        <v>11.413427570737589</v>
      </c>
      <c r="N86" s="208">
        <v>0.42616104750887657</v>
      </c>
      <c r="O86" s="208">
        <v>2.6794378314865298E-2</v>
      </c>
      <c r="P86" s="208">
        <v>1.5306765455836133</v>
      </c>
      <c r="Q86" s="208">
        <v>2.4677303356656264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1.2403771109107433</v>
      </c>
      <c r="G87" s="208">
        <v>1.2778270449789535</v>
      </c>
      <c r="H87" s="208">
        <v>2.0249646429867512</v>
      </c>
      <c r="I87" s="208">
        <v>2.632286280856015</v>
      </c>
      <c r="J87" s="208">
        <v>0.8181036475685205</v>
      </c>
      <c r="K87" s="208">
        <v>0.359286561104318</v>
      </c>
      <c r="L87" s="208">
        <v>0.1072274088662231</v>
      </c>
      <c r="M87" s="208">
        <v>7.9014939096505837E-2</v>
      </c>
      <c r="N87" s="208">
        <v>0</v>
      </c>
      <c r="O87" s="208">
        <v>0</v>
      </c>
      <c r="P87" s="208">
        <v>0.50658737295010492</v>
      </c>
      <c r="Q87" s="208">
        <v>0.25212907098980392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2.7108565691597271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0.85192059273624365</v>
      </c>
    </row>
    <row r="89" spans="1:17" x14ac:dyDescent="0.25">
      <c r="A89" s="154" t="s">
        <v>26</v>
      </c>
      <c r="B89" s="208">
        <v>0</v>
      </c>
      <c r="C89" s="208">
        <v>0</v>
      </c>
      <c r="D89" s="208">
        <v>0</v>
      </c>
      <c r="E89" s="208">
        <v>0</v>
      </c>
      <c r="F89" s="208">
        <v>3.7408371641117535</v>
      </c>
      <c r="G89" s="208">
        <v>7.2019575848495645</v>
      </c>
      <c r="H89" s="208">
        <v>8.8997231824632053</v>
      </c>
      <c r="I89" s="208">
        <v>12.096972353362576</v>
      </c>
      <c r="J89" s="208">
        <v>4.4217346270525413</v>
      </c>
      <c r="K89" s="208">
        <v>2.4689199572695424</v>
      </c>
      <c r="L89" s="208">
        <v>0.95784665146813874</v>
      </c>
      <c r="M89" s="208">
        <v>4.7451764787562611</v>
      </c>
      <c r="N89" s="208">
        <v>0.55803098793589945</v>
      </c>
      <c r="O89" s="208">
        <v>0</v>
      </c>
      <c r="P89" s="208">
        <v>2.361530026759437</v>
      </c>
      <c r="Q89" s="208">
        <v>10.824120166052086</v>
      </c>
    </row>
    <row r="90" spans="1:17" x14ac:dyDescent="0.25">
      <c r="A90" s="152" t="s">
        <v>189</v>
      </c>
      <c r="B90" s="151">
        <v>18.390839046309939</v>
      </c>
      <c r="C90" s="151">
        <v>15.901743231487796</v>
      </c>
      <c r="D90" s="151">
        <v>17.224108523777595</v>
      </c>
      <c r="E90" s="151">
        <v>4.1444841393903973</v>
      </c>
      <c r="F90" s="151">
        <v>1.3940621278239658</v>
      </c>
      <c r="G90" s="151">
        <v>0.98902579637493104</v>
      </c>
      <c r="H90" s="151">
        <v>0.13833981868202394</v>
      </c>
      <c r="I90" s="151">
        <v>4.7478778445192216E-2</v>
      </c>
      <c r="J90" s="151">
        <v>7.0421797212239863</v>
      </c>
      <c r="K90" s="151">
        <v>8.3109627351114419</v>
      </c>
      <c r="L90" s="151">
        <v>3.3418665759823689</v>
      </c>
      <c r="M90" s="151">
        <v>3.5023864998580643</v>
      </c>
      <c r="N90" s="151">
        <v>4.9181822904162278</v>
      </c>
      <c r="O90" s="151">
        <v>5.6861142502118955</v>
      </c>
      <c r="P90" s="151">
        <v>7.2388905590303736</v>
      </c>
      <c r="Q90" s="151">
        <v>5.4520195681850039</v>
      </c>
    </row>
    <row r="91" spans="1:17" x14ac:dyDescent="0.25">
      <c r="A91" s="156" t="s">
        <v>180</v>
      </c>
      <c r="B91" s="155">
        <v>4.7735224379896701</v>
      </c>
      <c r="C91" s="155">
        <v>4.6283583469155882</v>
      </c>
      <c r="D91" s="155">
        <v>4.5678324255164142</v>
      </c>
      <c r="E91" s="155">
        <v>3.1032798340229135</v>
      </c>
      <c r="F91" s="155">
        <v>3.2680446944179629</v>
      </c>
      <c r="G91" s="155">
        <v>3.8877834302160248</v>
      </c>
      <c r="H91" s="155">
        <v>4.0489095663291215</v>
      </c>
      <c r="I91" s="155">
        <v>3.5316480182643102</v>
      </c>
      <c r="J91" s="155">
        <v>4.1947054867124782</v>
      </c>
      <c r="K91" s="155">
        <v>4.1329552298842884</v>
      </c>
      <c r="L91" s="155">
        <v>2.0230197976933337</v>
      </c>
      <c r="M91" s="155">
        <v>2.9043607023332934</v>
      </c>
      <c r="N91" s="155">
        <v>0.86842042939265096</v>
      </c>
      <c r="O91" s="155">
        <v>0.84054420990022138</v>
      </c>
      <c r="P91" s="155">
        <v>1.7122605948762122</v>
      </c>
      <c r="Q91" s="155">
        <v>2.920238200093217</v>
      </c>
    </row>
    <row r="92" spans="1:17" x14ac:dyDescent="0.25">
      <c r="A92" s="152" t="s">
        <v>193</v>
      </c>
      <c r="B92" s="151">
        <v>0</v>
      </c>
      <c r="C92" s="151">
        <v>0</v>
      </c>
      <c r="D92" s="151">
        <v>0</v>
      </c>
      <c r="E92" s="151">
        <v>0</v>
      </c>
      <c r="F92" s="151">
        <v>0.1225174146562911</v>
      </c>
      <c r="G92" s="151">
        <v>0.14969069514597111</v>
      </c>
      <c r="H92" s="151">
        <v>0.1611567499793421</v>
      </c>
      <c r="I92" s="151">
        <v>0</v>
      </c>
      <c r="J92" s="151">
        <v>0.12634338794996652</v>
      </c>
      <c r="K92" s="151">
        <v>0.11640630067429387</v>
      </c>
      <c r="L92" s="151">
        <v>6.1253145996684376E-2</v>
      </c>
      <c r="M92" s="151">
        <v>9.5562085871799984E-2</v>
      </c>
      <c r="N92" s="151">
        <v>5.7921942787056788E-3</v>
      </c>
      <c r="O92" s="151">
        <v>0</v>
      </c>
      <c r="P92" s="151">
        <v>2.5887904195056672E-2</v>
      </c>
      <c r="Q92" s="151">
        <v>8.4723151145414829E-2</v>
      </c>
    </row>
    <row r="93" spans="1:17" x14ac:dyDescent="0.25">
      <c r="A93" s="152" t="s">
        <v>187</v>
      </c>
      <c r="B93" s="151">
        <v>4.5825815404700823</v>
      </c>
      <c r="C93" s="151">
        <v>4.4432240130389644</v>
      </c>
      <c r="D93" s="151">
        <v>4.3851191284957576</v>
      </c>
      <c r="E93" s="151">
        <v>2.9791486406619967</v>
      </c>
      <c r="F93" s="151">
        <v>3.137322906641244</v>
      </c>
      <c r="G93" s="151">
        <v>3.7322720930073832</v>
      </c>
      <c r="H93" s="151">
        <v>3.8869531836759563</v>
      </c>
      <c r="I93" s="151">
        <v>3.5316480182643102</v>
      </c>
      <c r="J93" s="151">
        <v>4.026917267243979</v>
      </c>
      <c r="K93" s="151">
        <v>3.9676370206889162</v>
      </c>
      <c r="L93" s="151">
        <v>1.9420990057856002</v>
      </c>
      <c r="M93" s="151">
        <v>2.7881862742399615</v>
      </c>
      <c r="N93" s="151">
        <v>0.83368361221694476</v>
      </c>
      <c r="O93" s="151">
        <v>0.80692244150421244</v>
      </c>
      <c r="P93" s="151">
        <v>1.6437701710811634</v>
      </c>
      <c r="Q93" s="151">
        <v>2.8034286720894879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2.1082261760885181</v>
      </c>
      <c r="C96" s="87">
        <v>1.9445256239052442</v>
      </c>
      <c r="D96" s="87">
        <v>1.6244078475256409</v>
      </c>
      <c r="E96" s="87">
        <v>8.0001050323185566E-2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8.5654595462618804E-2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1.3683233153869641</v>
      </c>
      <c r="C97" s="87">
        <v>1.2846989476120816</v>
      </c>
      <c r="D97" s="87">
        <v>0.98125375868774034</v>
      </c>
      <c r="E97" s="87">
        <v>0.8694021767457738</v>
      </c>
      <c r="F97" s="87">
        <v>0.74998789766900198</v>
      </c>
      <c r="G97" s="87">
        <v>0.59259198524558221</v>
      </c>
      <c r="H97" s="87">
        <v>0.72924515554454072</v>
      </c>
      <c r="I97" s="87">
        <v>1.0952655282028125E-2</v>
      </c>
      <c r="J97" s="87">
        <v>0.70449420035588806</v>
      </c>
      <c r="K97" s="87">
        <v>0.6531411485799139</v>
      </c>
      <c r="L97" s="87">
        <v>0.29264241634668453</v>
      </c>
      <c r="M97" s="87">
        <v>0.17276825086813996</v>
      </c>
      <c r="N97" s="87">
        <v>1.916176532341082E-2</v>
      </c>
      <c r="O97" s="87">
        <v>4.1035978868766823E-2</v>
      </c>
      <c r="P97" s="87">
        <v>0.30995107594331445</v>
      </c>
      <c r="Q97" s="87">
        <v>0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3.4725007766955827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2.1349746602062156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0.66845401188327225</v>
      </c>
    </row>
    <row r="100" spans="1:17" x14ac:dyDescent="0.25">
      <c r="A100" s="150" t="s">
        <v>26</v>
      </c>
      <c r="B100" s="87">
        <v>1.1060320489946001</v>
      </c>
      <c r="C100" s="87">
        <v>1.2139994415216389</v>
      </c>
      <c r="D100" s="87">
        <v>1.7794575222823763</v>
      </c>
      <c r="E100" s="87">
        <v>2.0297454135930373</v>
      </c>
      <c r="F100" s="87">
        <v>2.3873350089722423</v>
      </c>
      <c r="G100" s="87">
        <v>3.1396801077618011</v>
      </c>
      <c r="H100" s="87">
        <v>3.1577080281314154</v>
      </c>
      <c r="I100" s="87">
        <v>4.81945862866991E-2</v>
      </c>
      <c r="J100" s="87">
        <v>3.3224230668880907</v>
      </c>
      <c r="K100" s="87">
        <v>3.3144958721090023</v>
      </c>
      <c r="L100" s="87">
        <v>1.6494565894389157</v>
      </c>
      <c r="M100" s="87">
        <v>2.6154180233718214</v>
      </c>
      <c r="N100" s="87">
        <v>0.81452184689353391</v>
      </c>
      <c r="O100" s="87">
        <v>0.6802318671728268</v>
      </c>
      <c r="P100" s="87">
        <v>1.333819095137849</v>
      </c>
      <c r="Q100" s="87">
        <v>0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0.19094089751958787</v>
      </c>
      <c r="C104" s="151">
        <v>0.18513433387662381</v>
      </c>
      <c r="D104" s="151">
        <v>0.18271329702065664</v>
      </c>
      <c r="E104" s="151">
        <v>0.12413119336091684</v>
      </c>
      <c r="F104" s="151">
        <v>8.2043731204277572E-3</v>
      </c>
      <c r="G104" s="151">
        <v>5.820642062670532E-3</v>
      </c>
      <c r="H104" s="151">
        <v>7.9963267382304184E-4</v>
      </c>
      <c r="I104" s="151">
        <v>0</v>
      </c>
      <c r="J104" s="151">
        <v>4.1444831518532663E-2</v>
      </c>
      <c r="K104" s="151">
        <v>4.89119085210779E-2</v>
      </c>
      <c r="L104" s="151">
        <v>1.9667645911049327E-2</v>
      </c>
      <c r="M104" s="151">
        <v>2.0612342221531917E-2</v>
      </c>
      <c r="N104" s="151">
        <v>2.8944622897000522E-2</v>
      </c>
      <c r="O104" s="151">
        <v>3.3621768396008944E-2</v>
      </c>
      <c r="P104" s="151">
        <v>4.2602519599992103E-2</v>
      </c>
      <c r="Q104" s="151">
        <v>3.2086376858314287E-2</v>
      </c>
    </row>
    <row r="105" spans="1:17" x14ac:dyDescent="0.25">
      <c r="A105" s="243" t="s">
        <v>179</v>
      </c>
      <c r="B105" s="242">
        <v>6.6829314131855373</v>
      </c>
      <c r="C105" s="242">
        <v>6.479701685681821</v>
      </c>
      <c r="D105" s="242">
        <v>6.3949653957229797</v>
      </c>
      <c r="E105" s="242">
        <v>4.3445917676320782</v>
      </c>
      <c r="F105" s="242">
        <v>4.5752625721851476</v>
      </c>
      <c r="G105" s="242">
        <v>5.4428968023024353</v>
      </c>
      <c r="H105" s="242">
        <v>5.1684733928607693</v>
      </c>
      <c r="I105" s="242">
        <v>1.944307225570034</v>
      </c>
      <c r="J105" s="242">
        <v>5.8725876813974693</v>
      </c>
      <c r="K105" s="242">
        <v>5.7861373218380026</v>
      </c>
      <c r="L105" s="242">
        <v>2.8322277167706673</v>
      </c>
      <c r="M105" s="242">
        <v>4.0661049832666096</v>
      </c>
      <c r="N105" s="242">
        <v>1.215788601149711</v>
      </c>
      <c r="O105" s="242">
        <v>1.1767618938603097</v>
      </c>
      <c r="P105" s="242">
        <v>2.3971648328266966</v>
      </c>
      <c r="Q105" s="242">
        <v>4.0883334801305038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7.392675012689673</v>
      </c>
      <c r="C108" s="96">
        <v>9.6355284136332404</v>
      </c>
      <c r="D108" s="96">
        <v>9.2512359294173194</v>
      </c>
      <c r="E108" s="96">
        <v>6.2058124703312796</v>
      </c>
      <c r="F108" s="96">
        <v>5.9509878844240411</v>
      </c>
      <c r="G108" s="96">
        <v>7.9591497638442581</v>
      </c>
      <c r="H108" s="96">
        <v>6.845273516963676</v>
      </c>
      <c r="I108" s="96">
        <v>5.5518793911547277</v>
      </c>
      <c r="J108" s="96">
        <v>5.3757296504940131</v>
      </c>
      <c r="K108" s="96">
        <v>6.2273191088461015</v>
      </c>
      <c r="L108" s="96">
        <v>3.9755082882752264</v>
      </c>
      <c r="M108" s="96">
        <v>3.6867044297775924</v>
      </c>
      <c r="N108" s="96">
        <v>0.90943689291720398</v>
      </c>
      <c r="O108" s="96">
        <v>1.2022361180680829</v>
      </c>
      <c r="P108" s="96">
        <v>2.1670398898359209</v>
      </c>
      <c r="Q108" s="96">
        <v>2.9842805445596041</v>
      </c>
    </row>
    <row r="109" spans="1:17" x14ac:dyDescent="0.25">
      <c r="A109" s="132" t="s">
        <v>83</v>
      </c>
      <c r="B109" s="160">
        <v>8.4779638380442529E-2</v>
      </c>
      <c r="C109" s="160">
        <v>0.11050081507845078</v>
      </c>
      <c r="D109" s="160">
        <v>0.10609372592760577</v>
      </c>
      <c r="E109" s="160">
        <v>7.1168627890231886E-2</v>
      </c>
      <c r="F109" s="160">
        <v>6.8246284326288112E-2</v>
      </c>
      <c r="G109" s="160">
        <v>9.1276004644629732E-2</v>
      </c>
      <c r="H109" s="160">
        <v>7.8502005348163678E-2</v>
      </c>
      <c r="I109" s="160">
        <v>0.05</v>
      </c>
      <c r="J109" s="160">
        <v>6.1649188557267434E-2</v>
      </c>
      <c r="K109" s="160">
        <v>7.1415267304643551E-2</v>
      </c>
      <c r="L109" s="160">
        <v>4.559136638360084E-2</v>
      </c>
      <c r="M109" s="160">
        <v>4.2279346493063585E-2</v>
      </c>
      <c r="N109" s="160">
        <v>1.0429476580399808E-2</v>
      </c>
      <c r="O109" s="160">
        <v>1.3787315574235653E-2</v>
      </c>
      <c r="P109" s="160">
        <v>2.4851742826638927E-2</v>
      </c>
      <c r="Q109" s="160">
        <v>3.4223907443417051E-2</v>
      </c>
    </row>
    <row r="110" spans="1:17" x14ac:dyDescent="0.25">
      <c r="A110" s="76" t="s">
        <v>82</v>
      </c>
      <c r="B110" s="159">
        <v>0.56657844117315159</v>
      </c>
      <c r="C110" s="159">
        <v>0.73847188725393254</v>
      </c>
      <c r="D110" s="159">
        <v>0.70901951226275906</v>
      </c>
      <c r="E110" s="159">
        <v>0.47561668132547169</v>
      </c>
      <c r="F110" s="159">
        <v>0.45608679310394307</v>
      </c>
      <c r="G110" s="159">
        <v>0.60999335944322197</v>
      </c>
      <c r="H110" s="159">
        <v>0.52462530707596566</v>
      </c>
      <c r="I110" s="159">
        <v>0.1</v>
      </c>
      <c r="J110" s="159">
        <v>0.41199870416555034</v>
      </c>
      <c r="K110" s="159">
        <v>0.47726496123818074</v>
      </c>
      <c r="L110" s="159">
        <v>0.30468501387867986</v>
      </c>
      <c r="M110" s="159">
        <v>0.28255093661009884</v>
      </c>
      <c r="N110" s="159">
        <v>6.9699714413242464E-2</v>
      </c>
      <c r="O110" s="159">
        <v>9.2139998651076777E-2</v>
      </c>
      <c r="P110" s="159">
        <v>0.16608305933045003</v>
      </c>
      <c r="Q110" s="159">
        <v>0.22871680630591806</v>
      </c>
    </row>
    <row r="111" spans="1:17" x14ac:dyDescent="0.25">
      <c r="A111" s="76" t="s">
        <v>81</v>
      </c>
      <c r="B111" s="159">
        <v>9.8950428008664146E-2</v>
      </c>
      <c r="C111" s="159">
        <v>0.12897086088351725</v>
      </c>
      <c r="D111" s="159">
        <v>0.1238271333791422</v>
      </c>
      <c r="E111" s="159">
        <v>8.3064357492616134E-2</v>
      </c>
      <c r="F111" s="159">
        <v>7.9653548577119412E-2</v>
      </c>
      <c r="G111" s="159">
        <v>0.1065326521679342</v>
      </c>
      <c r="H111" s="159">
        <v>9.1623498013541443E-2</v>
      </c>
      <c r="I111" s="159">
        <v>0.05</v>
      </c>
      <c r="J111" s="159">
        <v>7.1953758127089235E-2</v>
      </c>
      <c r="K111" s="159">
        <v>8.3352222315892732E-2</v>
      </c>
      <c r="L111" s="159">
        <v>5.32118950179176E-2</v>
      </c>
      <c r="M111" s="159">
        <v>4.9346275961237689E-2</v>
      </c>
      <c r="N111" s="159">
        <v>1.2172747976417037E-2</v>
      </c>
      <c r="O111" s="159">
        <v>1.6091844730914243E-2</v>
      </c>
      <c r="P111" s="159">
        <v>2.9005674433549466E-2</v>
      </c>
      <c r="Q111" s="159">
        <v>3.9944382334570504E-2</v>
      </c>
    </row>
    <row r="112" spans="1:17" x14ac:dyDescent="0.25">
      <c r="A112" s="76" t="s">
        <v>80</v>
      </c>
      <c r="B112" s="159">
        <v>0.80540656461420379</v>
      </c>
      <c r="C112" s="159">
        <v>1.049757743245282</v>
      </c>
      <c r="D112" s="159">
        <v>1.0078903963122545</v>
      </c>
      <c r="E112" s="159">
        <v>0.67610196495720276</v>
      </c>
      <c r="F112" s="159">
        <v>0.64833970109973682</v>
      </c>
      <c r="G112" s="159">
        <v>0.86712204412398219</v>
      </c>
      <c r="H112" s="159">
        <v>0.74576905080755473</v>
      </c>
      <c r="I112" s="159">
        <v>0.05</v>
      </c>
      <c r="J112" s="159">
        <v>0.58566729129404049</v>
      </c>
      <c r="K112" s="159">
        <v>0.67844503939411349</v>
      </c>
      <c r="L112" s="159">
        <v>0.43311798064420787</v>
      </c>
      <c r="M112" s="159">
        <v>0.40165379168410392</v>
      </c>
      <c r="N112" s="159">
        <v>9.9080027513798144E-2</v>
      </c>
      <c r="O112" s="159">
        <v>0.13097949795523867</v>
      </c>
      <c r="P112" s="159">
        <v>0.23609155685306973</v>
      </c>
      <c r="Q112" s="159">
        <v>0.32512712071246186</v>
      </c>
    </row>
    <row r="113" spans="1:17" x14ac:dyDescent="0.25">
      <c r="A113" s="129" t="s">
        <v>79</v>
      </c>
      <c r="B113" s="158">
        <v>0.23738298746523903</v>
      </c>
      <c r="C113" s="158">
        <v>0.30940228221966215</v>
      </c>
      <c r="D113" s="158">
        <v>0.29706243259729609</v>
      </c>
      <c r="E113" s="158">
        <v>0.19927215809264925</v>
      </c>
      <c r="F113" s="158">
        <v>0.19108959611360665</v>
      </c>
      <c r="G113" s="158">
        <v>0.25557281300496326</v>
      </c>
      <c r="H113" s="158">
        <v>0.21980561497485823</v>
      </c>
      <c r="I113" s="158">
        <v>0.17827399603753219</v>
      </c>
      <c r="J113" s="158">
        <v>0.1726177279603488</v>
      </c>
      <c r="K113" s="158">
        <v>0.19996274845300194</v>
      </c>
      <c r="L113" s="158">
        <v>0.12765582587408231</v>
      </c>
      <c r="M113" s="158">
        <v>0.11838217018057803</v>
      </c>
      <c r="N113" s="158">
        <v>2.9202534425119456E-2</v>
      </c>
      <c r="O113" s="158">
        <v>3.860448360785982E-2</v>
      </c>
      <c r="P113" s="158">
        <v>6.958487991458899E-2</v>
      </c>
      <c r="Q113" s="158">
        <v>9.5826940841567732E-2</v>
      </c>
    </row>
    <row r="114" spans="1:17" x14ac:dyDescent="0.25">
      <c r="A114" s="92" t="s">
        <v>125</v>
      </c>
      <c r="B114" s="91">
        <v>0</v>
      </c>
      <c r="C114" s="91">
        <v>0</v>
      </c>
      <c r="D114" s="91">
        <v>0</v>
      </c>
      <c r="E114" s="91">
        <v>0</v>
      </c>
      <c r="F114" s="91">
        <v>3.821791922272133E-2</v>
      </c>
      <c r="G114" s="91">
        <v>5.111456260099264E-2</v>
      </c>
      <c r="H114" s="91">
        <v>4.3961122994971652E-2</v>
      </c>
      <c r="I114" s="91">
        <v>3.5654799207506443E-2</v>
      </c>
      <c r="J114" s="91">
        <v>3.4523545592069764E-2</v>
      </c>
      <c r="K114" s="91">
        <v>3.9992549690600385E-2</v>
      </c>
      <c r="L114" s="91">
        <v>2.5531165174816468E-2</v>
      </c>
      <c r="M114" s="91">
        <v>2.3676434036115603E-2</v>
      </c>
      <c r="N114" s="91">
        <v>1.7807449427461324E-3</v>
      </c>
      <c r="O114" s="91">
        <v>0</v>
      </c>
      <c r="P114" s="91">
        <v>1.3916975982917799E-2</v>
      </c>
      <c r="Q114" s="91">
        <v>1.9165388168313546E-2</v>
      </c>
    </row>
    <row r="115" spans="1:17" x14ac:dyDescent="0.25">
      <c r="A115" s="92" t="s">
        <v>26</v>
      </c>
      <c r="B115" s="91">
        <v>0</v>
      </c>
      <c r="C115" s="91">
        <v>0</v>
      </c>
      <c r="D115" s="91">
        <v>0</v>
      </c>
      <c r="E115" s="91">
        <v>0</v>
      </c>
      <c r="F115" s="91">
        <v>5.7326878834081996E-2</v>
      </c>
      <c r="G115" s="91">
        <v>7.6671843901488956E-2</v>
      </c>
      <c r="H115" s="91">
        <v>6.5941684492457478E-2</v>
      </c>
      <c r="I115" s="91">
        <v>5.3482198811259658E-2</v>
      </c>
      <c r="J115" s="91">
        <v>5.1785318388104636E-2</v>
      </c>
      <c r="K115" s="91">
        <v>5.998882453590057E-2</v>
      </c>
      <c r="L115" s="91">
        <v>3.8296747762224692E-2</v>
      </c>
      <c r="M115" s="91">
        <v>3.5514651054173403E-2</v>
      </c>
      <c r="N115" s="91">
        <v>8.7607603275358364E-3</v>
      </c>
      <c r="O115" s="91">
        <v>0</v>
      </c>
      <c r="P115" s="91">
        <v>2.0875463974376698E-2</v>
      </c>
      <c r="Q115" s="91">
        <v>2.8748082252470313E-2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0.23738298746523903</v>
      </c>
      <c r="C117" s="157">
        <v>0.30940228221966215</v>
      </c>
      <c r="D117" s="157">
        <v>0.29706243259729609</v>
      </c>
      <c r="E117" s="157">
        <v>0.19927215809264925</v>
      </c>
      <c r="F117" s="157">
        <v>9.554479805680334E-2</v>
      </c>
      <c r="G117" s="157">
        <v>0.12778640650248163</v>
      </c>
      <c r="H117" s="157">
        <v>0.10990280748742912</v>
      </c>
      <c r="I117" s="157">
        <v>8.9136998018766109E-2</v>
      </c>
      <c r="J117" s="157">
        <v>8.63088639801744E-2</v>
      </c>
      <c r="K117" s="157">
        <v>9.9981374226500969E-2</v>
      </c>
      <c r="L117" s="157">
        <v>6.3827912937041167E-2</v>
      </c>
      <c r="M117" s="157">
        <v>5.9191085090289024E-2</v>
      </c>
      <c r="N117" s="157">
        <v>1.8661029154837489E-2</v>
      </c>
      <c r="O117" s="157">
        <v>3.860448360785982E-2</v>
      </c>
      <c r="P117" s="157">
        <v>3.4792439957294495E-2</v>
      </c>
      <c r="Q117" s="157">
        <v>4.7913470420783866E-2</v>
      </c>
    </row>
    <row r="118" spans="1:17" x14ac:dyDescent="0.25">
      <c r="A118" s="156" t="s">
        <v>183</v>
      </c>
      <c r="B118" s="204">
        <v>0.81905597448098821</v>
      </c>
      <c r="C118" s="204">
        <v>1.067548228607478</v>
      </c>
      <c r="D118" s="204">
        <v>1.0249713461386958</v>
      </c>
      <c r="E118" s="204">
        <v>0.68756002010213402</v>
      </c>
      <c r="F118" s="204">
        <v>0.65932726278848186</v>
      </c>
      <c r="G118" s="204">
        <v>0.88181736038384095</v>
      </c>
      <c r="H118" s="204">
        <v>0.75840777004286541</v>
      </c>
      <c r="I118" s="204">
        <v>0.61510887156781846</v>
      </c>
      <c r="J118" s="204">
        <v>0.59559272927239981</v>
      </c>
      <c r="K118" s="204">
        <v>0.68994280315919132</v>
      </c>
      <c r="L118" s="204">
        <v>0.44045813044956567</v>
      </c>
      <c r="M118" s="204">
        <v>0.40846071065908202</v>
      </c>
      <c r="N118" s="204">
        <v>0.10075915947592204</v>
      </c>
      <c r="O118" s="204">
        <v>0.1331992375628902</v>
      </c>
      <c r="P118" s="204">
        <v>0.2400926546428778</v>
      </c>
      <c r="Q118" s="204">
        <v>0.33063712463394418</v>
      </c>
    </row>
    <row r="119" spans="1:17" x14ac:dyDescent="0.25">
      <c r="A119" s="152" t="s">
        <v>192</v>
      </c>
      <c r="B119" s="151">
        <v>0.69619757830883988</v>
      </c>
      <c r="C119" s="151">
        <v>0.90741599431635633</v>
      </c>
      <c r="D119" s="151">
        <v>0.87122564421789139</v>
      </c>
      <c r="E119" s="151">
        <v>0.58442601708681385</v>
      </c>
      <c r="F119" s="151">
        <v>0.56042817337020956</v>
      </c>
      <c r="G119" s="151">
        <v>0.74954475632626472</v>
      </c>
      <c r="H119" s="151">
        <v>0.64464660453643563</v>
      </c>
      <c r="I119" s="151">
        <v>0.5228425408326457</v>
      </c>
      <c r="J119" s="151">
        <v>0.50625381988153983</v>
      </c>
      <c r="K119" s="151">
        <v>0.58645138268531261</v>
      </c>
      <c r="L119" s="151">
        <v>0.37438941088213079</v>
      </c>
      <c r="M119" s="151">
        <v>0.34719160406021971</v>
      </c>
      <c r="N119" s="151">
        <v>8.564528555453374E-2</v>
      </c>
      <c r="O119" s="151">
        <v>0.11321935192845667</v>
      </c>
      <c r="P119" s="151">
        <v>0.20407875644644613</v>
      </c>
      <c r="Q119" s="151">
        <v>0.28104155593885255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0.32028714499853089</v>
      </c>
      <c r="C122" s="87">
        <v>0.39712011983000972</v>
      </c>
      <c r="D122" s="87">
        <v>0.32273371189315775</v>
      </c>
      <c r="E122" s="87">
        <v>1.5693978663901695E-2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1.2018203100032633E-2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0.20787919867939919</v>
      </c>
      <c r="C123" s="87">
        <v>0.26236722918394317</v>
      </c>
      <c r="D123" s="87">
        <v>0.19495329841750755</v>
      </c>
      <c r="E123" s="87">
        <v>0.17055250096189681</v>
      </c>
      <c r="F123" s="87">
        <v>0.13397229422915305</v>
      </c>
      <c r="G123" s="87">
        <v>0.11900906582185744</v>
      </c>
      <c r="H123" s="87">
        <v>0.12094444959376806</v>
      </c>
      <c r="I123" s="87">
        <v>9.6817940526704921E-2</v>
      </c>
      <c r="J123" s="87">
        <v>8.8567223100327649E-2</v>
      </c>
      <c r="K123" s="87">
        <v>9.6539962621594783E-2</v>
      </c>
      <c r="L123" s="87">
        <v>5.6414333939087381E-2</v>
      </c>
      <c r="M123" s="87">
        <v>2.1513514611192563E-2</v>
      </c>
      <c r="N123" s="87">
        <v>1.9685104022716762E-3</v>
      </c>
      <c r="O123" s="87">
        <v>5.7577614579794392E-3</v>
      </c>
      <c r="P123" s="87">
        <v>3.8481310374518483E-2</v>
      </c>
      <c r="Q123" s="87">
        <v>1.1486796565673657E-3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0.25580511069820328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0.16803123463090983</v>
      </c>
      <c r="C126" s="87">
        <v>0.24792864530240347</v>
      </c>
      <c r="D126" s="87">
        <v>0.35353863390722606</v>
      </c>
      <c r="E126" s="87">
        <v>0.39817953746101542</v>
      </c>
      <c r="F126" s="87">
        <v>0.42645587914105648</v>
      </c>
      <c r="G126" s="87">
        <v>0.63053569050440728</v>
      </c>
      <c r="H126" s="87">
        <v>0.52370215494266759</v>
      </c>
      <c r="I126" s="87">
        <v>0.42602460030594075</v>
      </c>
      <c r="J126" s="87">
        <v>0.41768659678121217</v>
      </c>
      <c r="K126" s="87">
        <v>0.48991142006371785</v>
      </c>
      <c r="L126" s="87">
        <v>0.31797507694304339</v>
      </c>
      <c r="M126" s="87">
        <v>0.32567808944902715</v>
      </c>
      <c r="N126" s="87">
        <v>8.3676775152262059E-2</v>
      </c>
      <c r="O126" s="87">
        <v>9.5443387370444596E-2</v>
      </c>
      <c r="P126" s="87">
        <v>0.16559744607192764</v>
      </c>
      <c r="Q126" s="87">
        <v>2.4087765584081915E-2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0.12285839617214835</v>
      </c>
      <c r="C130" s="151">
        <v>0.16013223429112167</v>
      </c>
      <c r="D130" s="151">
        <v>0.15374570192080428</v>
      </c>
      <c r="E130" s="151">
        <v>0.10313400301532015</v>
      </c>
      <c r="F130" s="151">
        <v>9.8899089418272301E-2</v>
      </c>
      <c r="G130" s="151">
        <v>0.13227260405757624</v>
      </c>
      <c r="H130" s="151">
        <v>0.11376116550642978</v>
      </c>
      <c r="I130" s="151">
        <v>9.2266330735172764E-2</v>
      </c>
      <c r="J130" s="151">
        <v>8.9338909390859977E-2</v>
      </c>
      <c r="K130" s="151">
        <v>0.10349142047387871</v>
      </c>
      <c r="L130" s="151">
        <v>6.6068719567434875E-2</v>
      </c>
      <c r="M130" s="151">
        <v>6.1269106598862318E-2</v>
      </c>
      <c r="N130" s="151">
        <v>1.5113873921388299E-2</v>
      </c>
      <c r="O130" s="151">
        <v>1.9979885634433536E-2</v>
      </c>
      <c r="P130" s="151">
        <v>3.6013898196431665E-2</v>
      </c>
      <c r="Q130" s="151">
        <v>4.959556869509163E-2</v>
      </c>
    </row>
    <row r="131" spans="1:17" x14ac:dyDescent="0.25">
      <c r="A131" s="156" t="s">
        <v>181</v>
      </c>
      <c r="B131" s="204">
        <v>0.53995415028062643</v>
      </c>
      <c r="C131" s="204">
        <v>0.70377008973849908</v>
      </c>
      <c r="D131" s="204">
        <v>0.67570172187194721</v>
      </c>
      <c r="E131" s="204">
        <v>0.4532668071390713</v>
      </c>
      <c r="F131" s="204">
        <v>0.43465465490487026</v>
      </c>
      <c r="G131" s="204">
        <v>0.5813289425432473</v>
      </c>
      <c r="H131" s="204">
        <v>0.49997245096613996</v>
      </c>
      <c r="I131" s="204">
        <v>1.3238420459258953</v>
      </c>
      <c r="J131" s="204">
        <v>0.39263832517842484</v>
      </c>
      <c r="K131" s="204">
        <v>0.45483763213878131</v>
      </c>
      <c r="L131" s="204">
        <v>0.29036745103018463</v>
      </c>
      <c r="M131" s="204">
        <v>0.26927348413116903</v>
      </c>
      <c r="N131" s="204">
        <v>6.6424430115764294E-2</v>
      </c>
      <c r="O131" s="204">
        <v>8.7810214902433514E-2</v>
      </c>
      <c r="P131" s="204">
        <v>0.15827859067686231</v>
      </c>
      <c r="Q131" s="204">
        <v>0.21796909276692533</v>
      </c>
    </row>
    <row r="132" spans="1:17" x14ac:dyDescent="0.25">
      <c r="A132" s="152" t="s">
        <v>190</v>
      </c>
      <c r="B132" s="151">
        <v>0.23388275617699833</v>
      </c>
      <c r="C132" s="151">
        <v>0.34801440528208194</v>
      </c>
      <c r="D132" s="151">
        <v>0.30082808593191684</v>
      </c>
      <c r="E132" s="151">
        <v>0.36420187482309657</v>
      </c>
      <c r="F132" s="151">
        <v>0.40737481863563718</v>
      </c>
      <c r="G132" s="151">
        <v>0.55957035081642514</v>
      </c>
      <c r="H132" s="151">
        <v>0.4975039202342571</v>
      </c>
      <c r="I132" s="151">
        <v>1.321997676868552</v>
      </c>
      <c r="J132" s="151">
        <v>0.29565398809989862</v>
      </c>
      <c r="K132" s="151">
        <v>0.32026699552594184</v>
      </c>
      <c r="L132" s="151">
        <v>0.21979418949479135</v>
      </c>
      <c r="M132" s="151">
        <v>0.22149741759751784</v>
      </c>
      <c r="N132" s="151">
        <v>1.107594867246189E-2</v>
      </c>
      <c r="O132" s="151">
        <v>4.118427706434663E-4</v>
      </c>
      <c r="P132" s="151">
        <v>5.9825896300957172E-2</v>
      </c>
      <c r="Q132" s="151">
        <v>0.15809522311340568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0.23388275617699833</v>
      </c>
      <c r="C134" s="208">
        <v>0.34801440528208194</v>
      </c>
      <c r="D134" s="208">
        <v>0.30082808593191684</v>
      </c>
      <c r="E134" s="208">
        <v>0.36420187482309657</v>
      </c>
      <c r="F134" s="208">
        <v>0.30989945714892214</v>
      </c>
      <c r="G134" s="208">
        <v>0.37301488141603423</v>
      </c>
      <c r="H134" s="208">
        <v>0.30256418494852849</v>
      </c>
      <c r="I134" s="208">
        <v>0.64451586518412152</v>
      </c>
      <c r="J134" s="208">
        <v>0.22349135357763081</v>
      </c>
      <c r="K134" s="208">
        <v>0.27447283619921858</v>
      </c>
      <c r="L134" s="208">
        <v>0.1973020437117286</v>
      </c>
      <c r="M134" s="208">
        <v>0.15569060553958444</v>
      </c>
      <c r="N134" s="208">
        <v>4.7959521296855297E-3</v>
      </c>
      <c r="O134" s="208">
        <v>4.118427706434663E-4</v>
      </c>
      <c r="P134" s="208">
        <v>2.0818000894172295E-2</v>
      </c>
      <c r="Q134" s="208">
        <v>2.7100519836701059E-2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2.4272436516561184E-2</v>
      </c>
      <c r="G135" s="208">
        <v>2.8112226264570113E-2</v>
      </c>
      <c r="H135" s="208">
        <v>3.613339600855265E-2</v>
      </c>
      <c r="I135" s="208">
        <v>0.10225426022879468</v>
      </c>
      <c r="J135" s="208">
        <v>1.1266858140786944E-2</v>
      </c>
      <c r="K135" s="208">
        <v>5.8175475928899847E-3</v>
      </c>
      <c r="L135" s="208">
        <v>2.2644195384892104E-3</v>
      </c>
      <c r="M135" s="208">
        <v>1.0778430614611042E-3</v>
      </c>
      <c r="N135" s="208">
        <v>0</v>
      </c>
      <c r="O135" s="208">
        <v>0</v>
      </c>
      <c r="P135" s="208">
        <v>6.8898529957095982E-3</v>
      </c>
      <c r="Q135" s="208">
        <v>2.7688717810915738E-3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0.10530641559840231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9.3557592533769513E-3</v>
      </c>
    </row>
    <row r="137" spans="1:17" x14ac:dyDescent="0.25">
      <c r="A137" s="154" t="s">
        <v>26</v>
      </c>
      <c r="B137" s="208">
        <v>0</v>
      </c>
      <c r="C137" s="208">
        <v>0</v>
      </c>
      <c r="D137" s="208">
        <v>0</v>
      </c>
      <c r="E137" s="208">
        <v>0</v>
      </c>
      <c r="F137" s="208">
        <v>7.3202924970153821E-2</v>
      </c>
      <c r="G137" s="208">
        <v>0.15844324313582087</v>
      </c>
      <c r="H137" s="208">
        <v>0.15880633927717597</v>
      </c>
      <c r="I137" s="208">
        <v>0.46992113585723355</v>
      </c>
      <c r="J137" s="208">
        <v>6.0895776381480846E-2</v>
      </c>
      <c r="K137" s="208">
        <v>3.9976611733833239E-2</v>
      </c>
      <c r="L137" s="208">
        <v>2.022772624457354E-2</v>
      </c>
      <c r="M137" s="208">
        <v>6.4728968996472278E-2</v>
      </c>
      <c r="N137" s="208">
        <v>6.2799965427763598E-3</v>
      </c>
      <c r="O137" s="208">
        <v>0</v>
      </c>
      <c r="P137" s="208">
        <v>3.2118042411075277E-2</v>
      </c>
      <c r="Q137" s="208">
        <v>0.1188700722422361</v>
      </c>
    </row>
    <row r="138" spans="1:17" x14ac:dyDescent="0.25">
      <c r="A138" s="152" t="s">
        <v>189</v>
      </c>
      <c r="B138" s="151">
        <v>0.30607139410362805</v>
      </c>
      <c r="C138" s="151">
        <v>0.35575568445641714</v>
      </c>
      <c r="D138" s="151">
        <v>0.37487363594003043</v>
      </c>
      <c r="E138" s="151">
        <v>8.9064932315974746E-2</v>
      </c>
      <c r="F138" s="151">
        <v>2.7279836269233061E-2</v>
      </c>
      <c r="G138" s="151">
        <v>2.1758591726822187E-2</v>
      </c>
      <c r="H138" s="151">
        <v>2.4685307318828317E-3</v>
      </c>
      <c r="I138" s="151">
        <v>1.8443690573432478E-3</v>
      </c>
      <c r="J138" s="151">
        <v>9.6984337078526203E-2</v>
      </c>
      <c r="K138" s="151">
        <v>0.13457063661283947</v>
      </c>
      <c r="L138" s="151">
        <v>7.0573261535393297E-2</v>
      </c>
      <c r="M138" s="151">
        <v>4.7776066533651171E-2</v>
      </c>
      <c r="N138" s="151">
        <v>5.53484814433024E-2</v>
      </c>
      <c r="O138" s="151">
        <v>8.7398372131790053E-2</v>
      </c>
      <c r="P138" s="151">
        <v>9.8452694375905148E-2</v>
      </c>
      <c r="Q138" s="151">
        <v>5.9873869653519665E-2</v>
      </c>
    </row>
    <row r="139" spans="1:17" x14ac:dyDescent="0.25">
      <c r="A139" s="156" t="s">
        <v>180</v>
      </c>
      <c r="B139" s="155">
        <v>1.7191487141701443</v>
      </c>
      <c r="C139" s="155">
        <v>2.2407188540296294</v>
      </c>
      <c r="D139" s="155">
        <v>2.1513525652409267</v>
      </c>
      <c r="E139" s="155">
        <v>1.4431466972967173</v>
      </c>
      <c r="F139" s="155">
        <v>1.3838878554770251</v>
      </c>
      <c r="G139" s="155">
        <v>1.850881048999637</v>
      </c>
      <c r="H139" s="155">
        <v>1.5918518188113195</v>
      </c>
      <c r="I139" s="155">
        <v>1.2910761395770876</v>
      </c>
      <c r="J139" s="155">
        <v>1.250112942948199</v>
      </c>
      <c r="K139" s="155">
        <v>1.448148014125255</v>
      </c>
      <c r="L139" s="155">
        <v>0.92449484797175185</v>
      </c>
      <c r="M139" s="155">
        <v>0.85733420840199714</v>
      </c>
      <c r="N139" s="155">
        <v>0.21148735233103</v>
      </c>
      <c r="O139" s="155">
        <v>0.2795771047635543</v>
      </c>
      <c r="P139" s="155">
        <v>0.50393989100995285</v>
      </c>
      <c r="Q139" s="155">
        <v>0.69398723088681036</v>
      </c>
    </row>
    <row r="140" spans="1:17" x14ac:dyDescent="0.25">
      <c r="A140" s="152" t="s">
        <v>193</v>
      </c>
      <c r="B140" s="151">
        <v>0</v>
      </c>
      <c r="C140" s="151">
        <v>0</v>
      </c>
      <c r="D140" s="151">
        <v>0</v>
      </c>
      <c r="E140" s="151">
        <v>0</v>
      </c>
      <c r="F140" s="151">
        <v>0.8534471586030602</v>
      </c>
      <c r="G140" s="151">
        <v>1.172295645426078</v>
      </c>
      <c r="H140" s="151">
        <v>1.0422669435971543</v>
      </c>
      <c r="I140" s="151">
        <v>0.84834454222205613</v>
      </c>
      <c r="J140" s="151">
        <v>0.619392865073492</v>
      </c>
      <c r="K140" s="151">
        <v>0.67095692915281968</v>
      </c>
      <c r="L140" s="151">
        <v>0.46046716174071961</v>
      </c>
      <c r="M140" s="151">
        <v>0.46403541171157725</v>
      </c>
      <c r="N140" s="151">
        <v>2.3204028552880774E-2</v>
      </c>
      <c r="O140" s="151">
        <v>0</v>
      </c>
      <c r="P140" s="151">
        <v>0.12533479948499385</v>
      </c>
      <c r="Q140" s="151">
        <v>0.33120829462837492</v>
      </c>
    </row>
    <row r="141" spans="1:17" x14ac:dyDescent="0.25">
      <c r="A141" s="152" t="s">
        <v>187</v>
      </c>
      <c r="B141" s="151">
        <v>0.58794886024618931</v>
      </c>
      <c r="C141" s="151">
        <v>0.76632584807813342</v>
      </c>
      <c r="D141" s="151">
        <v>0.7357625773123968</v>
      </c>
      <c r="E141" s="151">
        <v>0.49355617047547728</v>
      </c>
      <c r="F141" s="151">
        <v>0.47328964657314249</v>
      </c>
      <c r="G141" s="151">
        <v>0.63300131875787569</v>
      </c>
      <c r="H141" s="151">
        <v>0.54441332203347126</v>
      </c>
      <c r="I141" s="151">
        <v>0.44154803973536383</v>
      </c>
      <c r="J141" s="151">
        <v>0.427538626488284</v>
      </c>
      <c r="K141" s="151">
        <v>0.49526662083083728</v>
      </c>
      <c r="L141" s="151">
        <v>0.31617723800633912</v>
      </c>
      <c r="M141" s="151">
        <v>0.29320829927348308</v>
      </c>
      <c r="N141" s="151">
        <v>7.2328674497212267E-2</v>
      </c>
      <c r="O141" s="151">
        <v>9.5615369829135544E-2</v>
      </c>
      <c r="P141" s="151">
        <v>0.17234744272540387</v>
      </c>
      <c r="Q141" s="151">
        <v>0.23734363296328911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0.27048709693996525</v>
      </c>
      <c r="C144" s="87">
        <v>0.33537364838592942</v>
      </c>
      <c r="D144" s="87">
        <v>0.27255325784317624</v>
      </c>
      <c r="E144" s="87">
        <v>1.3253790526797427E-2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1.0149545236908048E-2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0.1755569708089747</v>
      </c>
      <c r="C145" s="87">
        <v>0.22157289564173055</v>
      </c>
      <c r="D145" s="87">
        <v>0.16464086227395794</v>
      </c>
      <c r="E145" s="87">
        <v>0.14403403814800528</v>
      </c>
      <c r="F145" s="87">
        <v>0.11314152785181775</v>
      </c>
      <c r="G145" s="87">
        <v>0.10050486641866038</v>
      </c>
      <c r="H145" s="87">
        <v>0.10213932582829803</v>
      </c>
      <c r="I145" s="87">
        <v>8.1764142188393923E-2</v>
      </c>
      <c r="J145" s="87">
        <v>7.4796292747096468E-2</v>
      </c>
      <c r="K145" s="87">
        <v>8.1529385852584596E-2</v>
      </c>
      <c r="L145" s="87">
        <v>4.7642715766989301E-2</v>
      </c>
      <c r="M145" s="87">
        <v>1.816847226941842E-2</v>
      </c>
      <c r="N145" s="87">
        <v>1.662435325055057E-3</v>
      </c>
      <c r="O145" s="87">
        <v>4.8625122986088731E-3</v>
      </c>
      <c r="P145" s="87">
        <v>3.2498019643270461E-2</v>
      </c>
      <c r="Q145" s="87">
        <v>9.7007647815627526E-4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0.21603109227340617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0.14190479249724938</v>
      </c>
      <c r="C148" s="87">
        <v>0.20937930405047342</v>
      </c>
      <c r="D148" s="87">
        <v>0.29856845719526259</v>
      </c>
      <c r="E148" s="87">
        <v>0.33626834180067455</v>
      </c>
      <c r="F148" s="87">
        <v>0.36014811872132474</v>
      </c>
      <c r="G148" s="87">
        <v>0.53249645233921528</v>
      </c>
      <c r="H148" s="87">
        <v>0.44227399620517327</v>
      </c>
      <c r="I148" s="87">
        <v>0.35978389754696988</v>
      </c>
      <c r="J148" s="87">
        <v>0.35274233374118752</v>
      </c>
      <c r="K148" s="87">
        <v>0.41373723497825271</v>
      </c>
      <c r="L148" s="87">
        <v>0.26853452223934982</v>
      </c>
      <c r="M148" s="87">
        <v>0.27503982700406465</v>
      </c>
      <c r="N148" s="87">
        <v>7.0666239172157211E-2</v>
      </c>
      <c r="O148" s="87">
        <v>8.0603312293618626E-2</v>
      </c>
      <c r="P148" s="87">
        <v>0.13984942308213341</v>
      </c>
      <c r="Q148" s="87">
        <v>2.0342464211726665E-2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1.1311998539239549</v>
      </c>
      <c r="C152" s="151">
        <v>1.4743930059514962</v>
      </c>
      <c r="D152" s="151">
        <v>1.4155899879285299</v>
      </c>
      <c r="E152" s="151">
        <v>0.9495905268212399</v>
      </c>
      <c r="F152" s="151">
        <v>5.7151050300822272E-2</v>
      </c>
      <c r="G152" s="151">
        <v>4.5584084815683233E-2</v>
      </c>
      <c r="H152" s="151">
        <v>5.171553180693924E-3</v>
      </c>
      <c r="I152" s="151">
        <v>1.1835576196674014E-3</v>
      </c>
      <c r="J152" s="151">
        <v>0.20318145138642299</v>
      </c>
      <c r="K152" s="151">
        <v>0.28192446414159822</v>
      </c>
      <c r="L152" s="151">
        <v>0.14785044822469315</v>
      </c>
      <c r="M152" s="151">
        <v>0.10009049741693683</v>
      </c>
      <c r="N152" s="151">
        <v>0.11595464928093697</v>
      </c>
      <c r="O152" s="151">
        <v>0.18396173493441875</v>
      </c>
      <c r="P152" s="151">
        <v>0.20625764879955516</v>
      </c>
      <c r="Q152" s="151">
        <v>0.12543530329514627</v>
      </c>
    </row>
    <row r="153" spans="1:17" x14ac:dyDescent="0.25">
      <c r="A153" s="243" t="s">
        <v>179</v>
      </c>
      <c r="B153" s="242">
        <v>2.5214181141162118</v>
      </c>
      <c r="C153" s="242">
        <v>3.2863876525767894</v>
      </c>
      <c r="D153" s="242">
        <v>3.1553170956866925</v>
      </c>
      <c r="E153" s="242">
        <v>2.1166151560351851</v>
      </c>
      <c r="F153" s="242">
        <v>2.0297021880329695</v>
      </c>
      <c r="G153" s="242">
        <v>2.7146255385328004</v>
      </c>
      <c r="H153" s="242">
        <v>2.3347160009232684</v>
      </c>
      <c r="I153" s="242">
        <v>1.8935783380463946</v>
      </c>
      <c r="J153" s="242">
        <v>1.8334989829906918</v>
      </c>
      <c r="K153" s="242">
        <v>2.123950420717041</v>
      </c>
      <c r="L153" s="242">
        <v>1.3559257770252362</v>
      </c>
      <c r="M153" s="242">
        <v>1.2574235056562624</v>
      </c>
      <c r="N153" s="242">
        <v>0.31018145008551068</v>
      </c>
      <c r="O153" s="242">
        <v>0.41004642031987959</v>
      </c>
      <c r="P153" s="242">
        <v>0.73911184014793085</v>
      </c>
      <c r="Q153" s="242">
        <v>1.0178479386339885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1</v>
      </c>
      <c r="C157" s="77">
        <f t="shared" si="0"/>
        <v>1</v>
      </c>
      <c r="D157" s="77">
        <f t="shared" si="0"/>
        <v>1</v>
      </c>
      <c r="E157" s="77">
        <f t="shared" si="0"/>
        <v>1</v>
      </c>
      <c r="F157" s="77">
        <f t="shared" si="0"/>
        <v>0.99999999999999978</v>
      </c>
      <c r="G157" s="77">
        <f t="shared" si="0"/>
        <v>0.99999999999999978</v>
      </c>
      <c r="H157" s="77">
        <f t="shared" si="0"/>
        <v>0.99999999999999978</v>
      </c>
      <c r="I157" s="77">
        <f t="shared" si="0"/>
        <v>1.0000000000000002</v>
      </c>
      <c r="J157" s="77">
        <f t="shared" si="0"/>
        <v>0.99999999999999989</v>
      </c>
      <c r="K157" s="77">
        <f t="shared" si="0"/>
        <v>0.99999999999999967</v>
      </c>
      <c r="L157" s="77">
        <f t="shared" si="0"/>
        <v>1</v>
      </c>
      <c r="M157" s="77">
        <f t="shared" si="0"/>
        <v>1.0000000000000002</v>
      </c>
      <c r="N157" s="77">
        <f t="shared" si="0"/>
        <v>1.0000000000000002</v>
      </c>
      <c r="O157" s="77">
        <f t="shared" si="0"/>
        <v>1</v>
      </c>
      <c r="P157" s="77">
        <f t="shared" si="0"/>
        <v>0.99999999999999989</v>
      </c>
      <c r="Q157" s="77">
        <f t="shared" si="0"/>
        <v>1</v>
      </c>
    </row>
    <row r="158" spans="1:17" x14ac:dyDescent="0.25">
      <c r="A158" s="132" t="s">
        <v>83</v>
      </c>
      <c r="B158" s="240">
        <f t="shared" ref="B158:Q158" si="1">IF(B$6=0,0,B$6/B$5)</f>
        <v>3.4374615505657468E-3</v>
      </c>
      <c r="C158" s="240">
        <f t="shared" si="1"/>
        <v>3.7130012129689819E-3</v>
      </c>
      <c r="D158" s="240">
        <f t="shared" si="1"/>
        <v>3.5944305117903102E-3</v>
      </c>
      <c r="E158" s="240">
        <f t="shared" si="1"/>
        <v>2.3408382136221777E-3</v>
      </c>
      <c r="F158" s="240">
        <f t="shared" si="1"/>
        <v>2.5725378142588871E-3</v>
      </c>
      <c r="G158" s="240">
        <f t="shared" si="1"/>
        <v>2.7001671642648121E-3</v>
      </c>
      <c r="H158" s="240">
        <f t="shared" si="1"/>
        <v>2.5855485751894391E-3</v>
      </c>
      <c r="I158" s="240">
        <f t="shared" si="1"/>
        <v>1.7437511835686559E-4</v>
      </c>
      <c r="J158" s="240">
        <f t="shared" si="1"/>
        <v>2.5587806878900792E-3</v>
      </c>
      <c r="K158" s="240">
        <f t="shared" si="1"/>
        <v>1.9250277493168479E-3</v>
      </c>
      <c r="L158" s="240">
        <f t="shared" si="1"/>
        <v>1.3334196744480321E-3</v>
      </c>
      <c r="M158" s="240">
        <f t="shared" si="1"/>
        <v>1.2025273798201234E-3</v>
      </c>
      <c r="N158" s="240">
        <f t="shared" si="1"/>
        <v>9.7007217954765126E-4</v>
      </c>
      <c r="O158" s="240">
        <f t="shared" si="1"/>
        <v>1.2226912377212066E-3</v>
      </c>
      <c r="P158" s="240">
        <f t="shared" si="1"/>
        <v>1.6077101738566539E-3</v>
      </c>
      <c r="Q158" s="240">
        <f t="shared" si="1"/>
        <v>2.048878687335649E-3</v>
      </c>
    </row>
    <row r="159" spans="1:17" x14ac:dyDescent="0.25">
      <c r="A159" s="76" t="s">
        <v>82</v>
      </c>
      <c r="B159" s="239">
        <f t="shared" ref="B159:Q159" si="2">IF(B$7=0,0,B$7/B$5)</f>
        <v>1.1306743397819955E-2</v>
      </c>
      <c r="C159" s="239">
        <f t="shared" si="2"/>
        <v>1.2213068083314276E-2</v>
      </c>
      <c r="D159" s="239">
        <f t="shared" si="2"/>
        <v>1.1823056886678148E-2</v>
      </c>
      <c r="E159" s="239">
        <f t="shared" si="2"/>
        <v>7.6996518005797519E-3</v>
      </c>
      <c r="F159" s="239">
        <f t="shared" si="2"/>
        <v>8.4617746319887218E-3</v>
      </c>
      <c r="G159" s="239">
        <f t="shared" si="2"/>
        <v>8.881582181635362E-3</v>
      </c>
      <c r="H159" s="239">
        <f t="shared" si="2"/>
        <v>8.5045705536559522E-3</v>
      </c>
      <c r="I159" s="239">
        <f t="shared" si="2"/>
        <v>1.7437511835686559E-4</v>
      </c>
      <c r="J159" s="239">
        <f t="shared" si="2"/>
        <v>8.4165237119550439E-3</v>
      </c>
      <c r="K159" s="239">
        <f t="shared" si="2"/>
        <v>6.3319384013549793E-3</v>
      </c>
      <c r="L159" s="239">
        <f t="shared" si="2"/>
        <v>4.3859789786178608E-3</v>
      </c>
      <c r="M159" s="239">
        <f t="shared" si="2"/>
        <v>3.9554387190865112E-3</v>
      </c>
      <c r="N159" s="239">
        <f t="shared" si="2"/>
        <v>3.1908305155308628E-3</v>
      </c>
      <c r="O159" s="239">
        <f t="shared" si="2"/>
        <v>4.0217631168561769E-3</v>
      </c>
      <c r="P159" s="239">
        <f t="shared" si="2"/>
        <v>5.2881948282068542E-3</v>
      </c>
      <c r="Q159" s="239">
        <f t="shared" si="2"/>
        <v>6.7393177291404519E-3</v>
      </c>
    </row>
    <row r="160" spans="1:17" x14ac:dyDescent="0.25">
      <c r="A160" s="76" t="s">
        <v>81</v>
      </c>
      <c r="B160" s="239">
        <f t="shared" ref="B160:Q160" si="3">IF(B$8=0,0,B$8/B$5)</f>
        <v>3.0212781925931563E-3</v>
      </c>
      <c r="C160" s="239">
        <f t="shared" si="3"/>
        <v>3.2634574754643684E-3</v>
      </c>
      <c r="D160" s="239">
        <f t="shared" si="3"/>
        <v>3.1592424701524856E-3</v>
      </c>
      <c r="E160" s="239">
        <f t="shared" si="3"/>
        <v>2.0574261975501731E-3</v>
      </c>
      <c r="F160" s="239">
        <f t="shared" si="3"/>
        <v>2.2610732610412604E-3</v>
      </c>
      <c r="G160" s="239">
        <f t="shared" si="3"/>
        <v>2.3732501585091831E-3</v>
      </c>
      <c r="H160" s="239">
        <f t="shared" si="3"/>
        <v>2.2725087717197869E-3</v>
      </c>
      <c r="I160" s="239">
        <f t="shared" si="3"/>
        <v>1.7437511835686559E-4</v>
      </c>
      <c r="J160" s="239">
        <f t="shared" si="3"/>
        <v>2.2489817495350479E-3</v>
      </c>
      <c r="K160" s="239">
        <f t="shared" si="3"/>
        <v>1.6919591022597643E-3</v>
      </c>
      <c r="L160" s="239">
        <f t="shared" si="3"/>
        <v>1.1719787188082039E-3</v>
      </c>
      <c r="M160" s="239">
        <f t="shared" si="3"/>
        <v>1.0569339308097189E-3</v>
      </c>
      <c r="N160" s="239">
        <f t="shared" si="3"/>
        <v>8.5262275030429453E-4</v>
      </c>
      <c r="O160" s="239">
        <f t="shared" si="3"/>
        <v>1.0746564924322814E-3</v>
      </c>
      <c r="P160" s="239">
        <f t="shared" si="3"/>
        <v>1.4130600784418453E-3</v>
      </c>
      <c r="Q160" s="239">
        <f t="shared" si="3"/>
        <v>1.8008150509486523E-3</v>
      </c>
    </row>
    <row r="161" spans="1:17" x14ac:dyDescent="0.25">
      <c r="A161" s="76" t="s">
        <v>80</v>
      </c>
      <c r="B161" s="239">
        <f t="shared" ref="B161:Q161" si="4">IF(B$9=0,0,B$9/B$5)</f>
        <v>1.6100749709088494E-2</v>
      </c>
      <c r="C161" s="239">
        <f t="shared" si="4"/>
        <v>1.739135182172917E-2</v>
      </c>
      <c r="D161" s="239">
        <f t="shared" si="4"/>
        <v>1.6835977702069641E-2</v>
      </c>
      <c r="E161" s="239">
        <f t="shared" si="4"/>
        <v>1.0964268147464084E-2</v>
      </c>
      <c r="F161" s="239">
        <f t="shared" si="4"/>
        <v>1.204952749441836E-2</v>
      </c>
      <c r="G161" s="239">
        <f t="shared" si="4"/>
        <v>1.2647331481386838E-2</v>
      </c>
      <c r="H161" s="239">
        <f t="shared" si="4"/>
        <v>1.2110468686686568E-2</v>
      </c>
      <c r="I161" s="239">
        <f t="shared" si="4"/>
        <v>1.7437511835686559E-4</v>
      </c>
      <c r="J161" s="239">
        <f t="shared" si="4"/>
        <v>1.1985090395960046E-2</v>
      </c>
      <c r="K161" s="239">
        <f t="shared" si="4"/>
        <v>9.0166506647032553E-3</v>
      </c>
      <c r="L161" s="239">
        <f t="shared" si="4"/>
        <v>6.2456135493147834E-3</v>
      </c>
      <c r="M161" s="239">
        <f t="shared" si="4"/>
        <v>5.6325262336747355E-3</v>
      </c>
      <c r="N161" s="239">
        <f t="shared" si="4"/>
        <v>4.5437277284093814E-3</v>
      </c>
      <c r="O161" s="239">
        <f t="shared" si="4"/>
        <v>5.7269718658539623E-3</v>
      </c>
      <c r="P161" s="239">
        <f t="shared" si="4"/>
        <v>7.5303646988461176E-3</v>
      </c>
      <c r="Q161" s="239">
        <f t="shared" si="4"/>
        <v>9.5967569218767656E-3</v>
      </c>
    </row>
    <row r="162" spans="1:17" x14ac:dyDescent="0.25">
      <c r="A162" s="129" t="s">
        <v>79</v>
      </c>
      <c r="B162" s="238">
        <f t="shared" ref="B162:Q162" si="5">IF(B$10=0,0,B$10/B$5)</f>
        <v>9.6248923415840903E-3</v>
      </c>
      <c r="C162" s="238">
        <f t="shared" si="5"/>
        <v>1.0396403396313151E-2</v>
      </c>
      <c r="D162" s="238">
        <f t="shared" si="5"/>
        <v>1.0064405433012871E-2</v>
      </c>
      <c r="E162" s="238">
        <f t="shared" si="5"/>
        <v>6.5543469981420976E-3</v>
      </c>
      <c r="F162" s="238">
        <f t="shared" si="5"/>
        <v>7.2031058799248851E-3</v>
      </c>
      <c r="G162" s="238">
        <f t="shared" si="5"/>
        <v>7.5604680599414744E-3</v>
      </c>
      <c r="H162" s="238">
        <f t="shared" si="5"/>
        <v>7.2395360105304285E-3</v>
      </c>
      <c r="I162" s="238">
        <f t="shared" si="5"/>
        <v>6.2710186844856207E-3</v>
      </c>
      <c r="J162" s="238">
        <f t="shared" si="5"/>
        <v>7.1645859260922231E-3</v>
      </c>
      <c r="K162" s="238">
        <f t="shared" si="5"/>
        <v>5.3900776980871758E-3</v>
      </c>
      <c r="L162" s="238">
        <f t="shared" si="5"/>
        <v>3.733575088454491E-3</v>
      </c>
      <c r="M162" s="238">
        <f t="shared" si="5"/>
        <v>3.3670766634963456E-3</v>
      </c>
      <c r="N162" s="238">
        <f t="shared" si="5"/>
        <v>2.7162021027334238E-3</v>
      </c>
      <c r="O162" s="238">
        <f t="shared" si="5"/>
        <v>3.4235354656193787E-3</v>
      </c>
      <c r="P162" s="238">
        <f t="shared" si="5"/>
        <v>4.5015884867986317E-3</v>
      </c>
      <c r="Q162" s="238">
        <f t="shared" si="5"/>
        <v>5.7368603245398176E-3</v>
      </c>
    </row>
    <row r="163" spans="1:17" x14ac:dyDescent="0.25">
      <c r="A163" s="232" t="s">
        <v>185</v>
      </c>
      <c r="B163" s="241">
        <f t="shared" ref="B163:Q163" si="6">IF(B$15=0,0,B$15/B$5)</f>
        <v>0.54483785061236767</v>
      </c>
      <c r="C163" s="241">
        <f t="shared" si="6"/>
        <v>0.50835301343350281</v>
      </c>
      <c r="D163" s="241">
        <f t="shared" si="6"/>
        <v>0.52405323128583081</v>
      </c>
      <c r="E163" s="241">
        <f t="shared" si="6"/>
        <v>0.69004425591156948</v>
      </c>
      <c r="F163" s="241">
        <f t="shared" si="6"/>
        <v>0.65936438162447997</v>
      </c>
      <c r="G163" s="241">
        <f t="shared" si="6"/>
        <v>0.64246468735325735</v>
      </c>
      <c r="H163" s="241">
        <f t="shared" si="6"/>
        <v>0.65764159699890545</v>
      </c>
      <c r="I163" s="241">
        <f t="shared" si="6"/>
        <v>0.70344288102336294</v>
      </c>
      <c r="J163" s="241">
        <f t="shared" si="6"/>
        <v>0.66118599420554092</v>
      </c>
      <c r="K163" s="241">
        <f t="shared" si="6"/>
        <v>0.7451026709329488</v>
      </c>
      <c r="L163" s="241">
        <f t="shared" si="6"/>
        <v>0.82343884982287752</v>
      </c>
      <c r="M163" s="241">
        <f t="shared" si="6"/>
        <v>0.84077059805765053</v>
      </c>
      <c r="N163" s="241">
        <f t="shared" si="6"/>
        <v>0.87155052302144764</v>
      </c>
      <c r="O163" s="241">
        <f t="shared" si="6"/>
        <v>0.83810065549474588</v>
      </c>
      <c r="P163" s="241">
        <f t="shared" si="6"/>
        <v>0.7871194171744198</v>
      </c>
      <c r="Q163" s="241">
        <f t="shared" si="6"/>
        <v>0.72870328483856939</v>
      </c>
    </row>
    <row r="164" spans="1:17" x14ac:dyDescent="0.25">
      <c r="A164" s="127" t="s">
        <v>184</v>
      </c>
      <c r="B164" s="237">
        <f t="shared" ref="B164:Q164" si="7">IF(B$24=0,0,B$24/B$5)</f>
        <v>0.24832702531929146</v>
      </c>
      <c r="C164" s="237">
        <f t="shared" si="7"/>
        <v>0.26823239552214245</v>
      </c>
      <c r="D164" s="237">
        <f t="shared" si="7"/>
        <v>0.25966668239907453</v>
      </c>
      <c r="E164" s="237">
        <f t="shared" si="7"/>
        <v>0.16910542322919908</v>
      </c>
      <c r="F164" s="237">
        <f t="shared" si="7"/>
        <v>0.185843726115616</v>
      </c>
      <c r="G164" s="237">
        <f t="shared" si="7"/>
        <v>0.19506384868693316</v>
      </c>
      <c r="H164" s="237">
        <f t="shared" si="7"/>
        <v>0.1867836416641965</v>
      </c>
      <c r="I164" s="237">
        <f t="shared" si="7"/>
        <v>0.16179541135352707</v>
      </c>
      <c r="J164" s="237">
        <f t="shared" si="7"/>
        <v>0.18484989208493566</v>
      </c>
      <c r="K164" s="237">
        <f t="shared" si="7"/>
        <v>0.139066694307102</v>
      </c>
      <c r="L164" s="237">
        <f t="shared" si="7"/>
        <v>9.6328100369122843E-2</v>
      </c>
      <c r="M164" s="237">
        <f t="shared" si="7"/>
        <v>8.6872258119246537E-2</v>
      </c>
      <c r="N164" s="237">
        <f t="shared" si="7"/>
        <v>4.831158444363786E-2</v>
      </c>
      <c r="O164" s="237">
        <f t="shared" si="7"/>
        <v>8.8328923387462496E-2</v>
      </c>
      <c r="P164" s="237">
        <f t="shared" si="7"/>
        <v>0.11614322929188144</v>
      </c>
      <c r="Q164" s="237">
        <f t="shared" si="7"/>
        <v>0.14801385911717849</v>
      </c>
    </row>
    <row r="165" spans="1:17" x14ac:dyDescent="0.25">
      <c r="A165" s="127" t="s">
        <v>181</v>
      </c>
      <c r="B165" s="237">
        <f t="shared" ref="B165:Q165" si="8">IF(B$35=0,0,B$35/B$5)</f>
        <v>0.12692270182986001</v>
      </c>
      <c r="C165" s="237">
        <f t="shared" si="8"/>
        <v>0.13709655771131721</v>
      </c>
      <c r="D165" s="237">
        <f t="shared" si="8"/>
        <v>0.13271852655952696</v>
      </c>
      <c r="E165" s="237">
        <f t="shared" si="8"/>
        <v>8.6431660761590604E-2</v>
      </c>
      <c r="F165" s="237">
        <f t="shared" si="8"/>
        <v>9.4986793347981491E-2</v>
      </c>
      <c r="G165" s="237">
        <f t="shared" si="8"/>
        <v>9.9699300439988037E-2</v>
      </c>
      <c r="H165" s="237">
        <f t="shared" si="8"/>
        <v>9.5467194628366989E-2</v>
      </c>
      <c r="I165" s="237">
        <f t="shared" si="8"/>
        <v>0.11520910091547826</v>
      </c>
      <c r="J165" s="237">
        <f t="shared" si="8"/>
        <v>9.4478833732300399E-2</v>
      </c>
      <c r="K165" s="237">
        <f t="shared" si="8"/>
        <v>7.1078532645852108E-2</v>
      </c>
      <c r="L165" s="237">
        <f t="shared" si="8"/>
        <v>4.9234362410884989E-2</v>
      </c>
      <c r="M165" s="237">
        <f t="shared" si="8"/>
        <v>4.4401376372059341E-2</v>
      </c>
      <c r="N165" s="237">
        <f t="shared" si="8"/>
        <v>5.7586129708343703E-2</v>
      </c>
      <c r="O165" s="237">
        <f t="shared" si="8"/>
        <v>4.5145894175814147E-2</v>
      </c>
      <c r="P165" s="237">
        <f t="shared" si="8"/>
        <v>5.9362094971406008E-2</v>
      </c>
      <c r="Q165" s="237">
        <f t="shared" si="8"/>
        <v>7.5651527993224554E-2</v>
      </c>
    </row>
    <row r="166" spans="1:17" x14ac:dyDescent="0.25">
      <c r="A166" s="142" t="s">
        <v>190</v>
      </c>
      <c r="B166" s="235">
        <f t="shared" ref="B166:Q166" si="9">IF(B$36=0,0,B$36/B$5)</f>
        <v>5.4976948153784962E-2</v>
      </c>
      <c r="C166" s="235">
        <f t="shared" si="9"/>
        <v>6.7794266471104148E-2</v>
      </c>
      <c r="D166" s="235">
        <f t="shared" si="9"/>
        <v>5.9087403539535545E-2</v>
      </c>
      <c r="E166" s="235">
        <f t="shared" si="9"/>
        <v>6.9448219895322974E-2</v>
      </c>
      <c r="F166" s="235">
        <f t="shared" si="9"/>
        <v>8.9025223303736745E-2</v>
      </c>
      <c r="G166" s="235">
        <f t="shared" si="9"/>
        <v>9.5967650052458775E-2</v>
      </c>
      <c r="H166" s="235">
        <f t="shared" si="9"/>
        <v>9.4995841250053115E-2</v>
      </c>
      <c r="I166" s="235">
        <f t="shared" si="9"/>
        <v>0.11504859226453551</v>
      </c>
      <c r="J166" s="235">
        <f t="shared" si="9"/>
        <v>7.1141919147317975E-2</v>
      </c>
      <c r="K166" s="235">
        <f t="shared" si="9"/>
        <v>5.0048866866701527E-2</v>
      </c>
      <c r="L166" s="235">
        <f t="shared" si="9"/>
        <v>3.7268043449774836E-2</v>
      </c>
      <c r="M166" s="235">
        <f t="shared" si="9"/>
        <v>3.6523426121659444E-2</v>
      </c>
      <c r="N166" s="235">
        <f t="shared" si="9"/>
        <v>9.6022053299329065E-3</v>
      </c>
      <c r="O166" s="235">
        <f t="shared" si="9"/>
        <v>2.1174085681492565E-4</v>
      </c>
      <c r="P166" s="235">
        <f t="shared" si="9"/>
        <v>2.2437592619316018E-2</v>
      </c>
      <c r="Q166" s="235">
        <f t="shared" si="9"/>
        <v>5.4870830745475885E-2</v>
      </c>
    </row>
    <row r="167" spans="1:17" x14ac:dyDescent="0.25">
      <c r="A167" s="142" t="s">
        <v>189</v>
      </c>
      <c r="B167" s="235">
        <f t="shared" ref="B167:Q167" si="10">IF(B$42=0,0,B$42/B$5)</f>
        <v>7.1945753676075058E-2</v>
      </c>
      <c r="C167" s="235">
        <f t="shared" si="10"/>
        <v>6.930229124021306E-2</v>
      </c>
      <c r="D167" s="235">
        <f t="shared" si="10"/>
        <v>7.3631123019991404E-2</v>
      </c>
      <c r="E167" s="235">
        <f t="shared" si="10"/>
        <v>1.6983440866267643E-2</v>
      </c>
      <c r="F167" s="235">
        <f t="shared" si="10"/>
        <v>5.9615700442447435E-3</v>
      </c>
      <c r="G167" s="235">
        <f t="shared" si="10"/>
        <v>3.7316503875292582E-3</v>
      </c>
      <c r="H167" s="235">
        <f t="shared" si="10"/>
        <v>4.7135337831388547E-4</v>
      </c>
      <c r="I167" s="235">
        <f t="shared" si="10"/>
        <v>1.6050865094274105E-4</v>
      </c>
      <c r="J167" s="235">
        <f t="shared" si="10"/>
        <v>2.333691458498242E-2</v>
      </c>
      <c r="K167" s="235">
        <f t="shared" si="10"/>
        <v>2.1029665779150591E-2</v>
      </c>
      <c r="L167" s="235">
        <f t="shared" si="10"/>
        <v>1.1966318961110157E-2</v>
      </c>
      <c r="M167" s="235">
        <f t="shared" si="10"/>
        <v>7.8779502503998899E-3</v>
      </c>
      <c r="N167" s="235">
        <f t="shared" si="10"/>
        <v>4.79839243784108E-2</v>
      </c>
      <c r="O167" s="235">
        <f t="shared" si="10"/>
        <v>4.493415331899922E-2</v>
      </c>
      <c r="P167" s="235">
        <f t="shared" si="10"/>
        <v>3.6924502352089994E-2</v>
      </c>
      <c r="Q167" s="235">
        <f t="shared" si="10"/>
        <v>2.078069724774867E-2</v>
      </c>
    </row>
    <row r="168" spans="1:17" x14ac:dyDescent="0.25">
      <c r="A168" s="127" t="s">
        <v>180</v>
      </c>
      <c r="B168" s="236">
        <f t="shared" ref="B168:Q168" si="11">IF(B$43=0,0,B$43/B$5)</f>
        <v>1.9314324191500448E-2</v>
      </c>
      <c r="C168" s="236">
        <f t="shared" si="11"/>
        <v>2.0862519651722197E-2</v>
      </c>
      <c r="D168" s="236">
        <f t="shared" si="11"/>
        <v>2.0196297519928026E-2</v>
      </c>
      <c r="E168" s="236">
        <f t="shared" si="11"/>
        <v>1.3152644028937713E-2</v>
      </c>
      <c r="F168" s="236">
        <f t="shared" si="11"/>
        <v>1.4454512031214589E-2</v>
      </c>
      <c r="G168" s="236">
        <f t="shared" si="11"/>
        <v>1.5171632675650342E-2</v>
      </c>
      <c r="H168" s="236">
        <f t="shared" si="11"/>
        <v>1.4527616573881959E-2</v>
      </c>
      <c r="I168" s="236">
        <f t="shared" si="11"/>
        <v>1.258408754971877E-2</v>
      </c>
      <c r="J168" s="236">
        <f t="shared" si="11"/>
        <v>1.437721382882831E-2</v>
      </c>
      <c r="K168" s="236">
        <f t="shared" si="11"/>
        <v>1.0816298446107948E-2</v>
      </c>
      <c r="L168" s="236">
        <f t="shared" si="11"/>
        <v>7.4921855842651113E-3</v>
      </c>
      <c r="M168" s="236">
        <f t="shared" si="11"/>
        <v>6.75673118705251E-3</v>
      </c>
      <c r="N168" s="236">
        <f t="shared" si="11"/>
        <v>5.4506176401755311E-3</v>
      </c>
      <c r="O168" s="236">
        <f t="shared" si="11"/>
        <v>6.8700273745804109E-3</v>
      </c>
      <c r="P168" s="236">
        <f t="shared" si="11"/>
        <v>9.0333622782574445E-3</v>
      </c>
      <c r="Q168" s="236">
        <f t="shared" si="11"/>
        <v>1.1512189042447218E-2</v>
      </c>
    </row>
    <row r="169" spans="1:17" x14ac:dyDescent="0.25">
      <c r="A169" s="142" t="s">
        <v>188</v>
      </c>
      <c r="B169" s="235">
        <f t="shared" ref="B169:Q169" si="12">IF(B$44=0,0,B$44/B$5)</f>
        <v>0</v>
      </c>
      <c r="C169" s="235">
        <f t="shared" si="12"/>
        <v>0</v>
      </c>
      <c r="D169" s="235">
        <f t="shared" si="12"/>
        <v>0</v>
      </c>
      <c r="E169" s="235">
        <f t="shared" si="12"/>
        <v>0</v>
      </c>
      <c r="F169" s="235">
        <f t="shared" si="12"/>
        <v>1.9353309413855861E-3</v>
      </c>
      <c r="G169" s="235">
        <f t="shared" si="12"/>
        <v>2.0862532620099768E-3</v>
      </c>
      <c r="H169" s="235">
        <f t="shared" si="12"/>
        <v>2.0651269836968115E-3</v>
      </c>
      <c r="I169" s="235">
        <f t="shared" si="12"/>
        <v>0</v>
      </c>
      <c r="J169" s="235">
        <f t="shared" si="12"/>
        <v>1.5465634597243061E-3</v>
      </c>
      <c r="K169" s="235">
        <f t="shared" si="12"/>
        <v>1.0880188449282962E-3</v>
      </c>
      <c r="L169" s="235">
        <f t="shared" si="12"/>
        <v>8.1017485760380274E-4</v>
      </c>
      <c r="M169" s="235">
        <f t="shared" si="12"/>
        <v>7.939875243839022E-4</v>
      </c>
      <c r="N169" s="235">
        <f t="shared" si="12"/>
        <v>1.298376883982201E-4</v>
      </c>
      <c r="O169" s="235">
        <f t="shared" si="12"/>
        <v>0</v>
      </c>
      <c r="P169" s="235">
        <f t="shared" si="12"/>
        <v>4.8777375259382823E-4</v>
      </c>
      <c r="Q169" s="235">
        <f t="shared" si="12"/>
        <v>1.1928441466407822E-3</v>
      </c>
    </row>
    <row r="170" spans="1:17" x14ac:dyDescent="0.25">
      <c r="A170" s="142" t="s">
        <v>187</v>
      </c>
      <c r="B170" s="235">
        <f t="shared" ref="B170:Q170" si="13">IF(B$45=0,0,B$45/B$5)</f>
        <v>1.6555135021286093E-2</v>
      </c>
      <c r="C170" s="235">
        <f t="shared" si="13"/>
        <v>1.7882159701476164E-2</v>
      </c>
      <c r="D170" s="235">
        <f t="shared" si="13"/>
        <v>1.7311112159938306E-2</v>
      </c>
      <c r="E170" s="235">
        <f t="shared" si="13"/>
        <v>1.127369488194661E-2</v>
      </c>
      <c r="F170" s="235">
        <f t="shared" si="13"/>
        <v>1.2389581741041076E-2</v>
      </c>
      <c r="G170" s="235">
        <f t="shared" si="13"/>
        <v>1.300425657912886E-2</v>
      </c>
      <c r="H170" s="235">
        <f t="shared" si="13"/>
        <v>1.2452242777613108E-2</v>
      </c>
      <c r="I170" s="235">
        <f t="shared" si="13"/>
        <v>1.258408754971877E-2</v>
      </c>
      <c r="J170" s="235">
        <f t="shared" si="13"/>
        <v>1.2323326138995691E-2</v>
      </c>
      <c r="K170" s="235">
        <f t="shared" si="13"/>
        <v>9.2711129538068128E-3</v>
      </c>
      <c r="L170" s="235">
        <f t="shared" si="13"/>
        <v>6.4218733579415217E-3</v>
      </c>
      <c r="M170" s="235">
        <f t="shared" si="13"/>
        <v>5.7914838746164366E-3</v>
      </c>
      <c r="N170" s="235">
        <f t="shared" si="13"/>
        <v>4.6719579772933114E-3</v>
      </c>
      <c r="O170" s="235">
        <f t="shared" si="13"/>
        <v>5.888594892497493E-3</v>
      </c>
      <c r="P170" s="235">
        <f t="shared" si="13"/>
        <v>7.7428819527920936E-3</v>
      </c>
      <c r="Q170" s="235">
        <f t="shared" si="13"/>
        <v>9.8675906078119005E-3</v>
      </c>
    </row>
    <row r="171" spans="1:17" x14ac:dyDescent="0.25">
      <c r="A171" s="142" t="s">
        <v>186</v>
      </c>
      <c r="B171" s="235">
        <f t="shared" ref="B171:Q171" si="14">IF(B$56=0,0,B$56/B$5)</f>
        <v>2.7591891702143548E-3</v>
      </c>
      <c r="C171" s="235">
        <f t="shared" si="14"/>
        <v>2.9803599502460322E-3</v>
      </c>
      <c r="D171" s="235">
        <f t="shared" si="14"/>
        <v>2.8851853599897218E-3</v>
      </c>
      <c r="E171" s="235">
        <f t="shared" si="14"/>
        <v>1.8789491469911033E-3</v>
      </c>
      <c r="F171" s="235">
        <f t="shared" si="14"/>
        <v>1.2959934878792946E-4</v>
      </c>
      <c r="G171" s="235">
        <f t="shared" si="14"/>
        <v>8.1122834511505797E-5</v>
      </c>
      <c r="H171" s="235">
        <f t="shared" si="14"/>
        <v>1.0246812572041024E-5</v>
      </c>
      <c r="I171" s="235">
        <f t="shared" si="14"/>
        <v>0</v>
      </c>
      <c r="J171" s="235">
        <f t="shared" si="14"/>
        <v>5.0732423010831421E-4</v>
      </c>
      <c r="K171" s="235">
        <f t="shared" si="14"/>
        <v>4.5716664737283975E-4</v>
      </c>
      <c r="L171" s="235">
        <f t="shared" si="14"/>
        <v>2.6013736871978655E-4</v>
      </c>
      <c r="M171" s="235">
        <f t="shared" si="14"/>
        <v>1.7125978805217183E-4</v>
      </c>
      <c r="N171" s="235">
        <f t="shared" si="14"/>
        <v>6.4882197448399887E-4</v>
      </c>
      <c r="O171" s="235">
        <f t="shared" si="14"/>
        <v>9.8143248208291825E-4</v>
      </c>
      <c r="P171" s="235">
        <f t="shared" si="14"/>
        <v>8.0270657287152282E-4</v>
      </c>
      <c r="Q171" s="235">
        <f t="shared" si="14"/>
        <v>4.5175428799453725E-4</v>
      </c>
    </row>
    <row r="172" spans="1:17" x14ac:dyDescent="0.25">
      <c r="A172" s="72" t="s">
        <v>179</v>
      </c>
      <c r="B172" s="234">
        <f t="shared" ref="B172:Q172" si="15">IF(B$57=0,0,B$57/B$5)</f>
        <v>1.7106972855328962E-2</v>
      </c>
      <c r="C172" s="234">
        <f t="shared" si="15"/>
        <v>1.8478231691525362E-2</v>
      </c>
      <c r="D172" s="234">
        <f t="shared" si="15"/>
        <v>1.788814923193624E-2</v>
      </c>
      <c r="E172" s="234">
        <f t="shared" si="15"/>
        <v>1.1649484711344823E-2</v>
      </c>
      <c r="F172" s="234">
        <f t="shared" si="15"/>
        <v>1.2802567799075768E-2</v>
      </c>
      <c r="G172" s="234">
        <f t="shared" si="15"/>
        <v>1.3437731798433172E-2</v>
      </c>
      <c r="H172" s="234">
        <f t="shared" si="15"/>
        <v>1.2867317536866868E-2</v>
      </c>
      <c r="I172" s="234">
        <f t="shared" si="15"/>
        <v>0</v>
      </c>
      <c r="J172" s="234">
        <f t="shared" si="15"/>
        <v>1.2734103676962229E-2</v>
      </c>
      <c r="K172" s="234">
        <f t="shared" si="15"/>
        <v>9.5801500522670249E-3</v>
      </c>
      <c r="L172" s="234">
        <f t="shared" si="15"/>
        <v>6.6359358032062384E-3</v>
      </c>
      <c r="M172" s="234">
        <f t="shared" si="15"/>
        <v>5.984533337103649E-3</v>
      </c>
      <c r="N172" s="234">
        <f t="shared" si="15"/>
        <v>4.8276899098697486E-3</v>
      </c>
      <c r="O172" s="234">
        <f t="shared" si="15"/>
        <v>6.0848813889140818E-3</v>
      </c>
      <c r="P172" s="234">
        <f t="shared" si="15"/>
        <v>8.0009780178851644E-3</v>
      </c>
      <c r="Q172" s="234">
        <f t="shared" si="15"/>
        <v>1.019651029473896E-2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1</v>
      </c>
      <c r="C175" s="77">
        <f t="shared" si="16"/>
        <v>1.0000000000000002</v>
      </c>
      <c r="D175" s="77">
        <f t="shared" si="16"/>
        <v>1.0000000000000002</v>
      </c>
      <c r="E175" s="77">
        <f t="shared" si="16"/>
        <v>1.0000000000000002</v>
      </c>
      <c r="F175" s="77">
        <f t="shared" si="16"/>
        <v>0.99999999999999989</v>
      </c>
      <c r="G175" s="77">
        <f t="shared" si="16"/>
        <v>1</v>
      </c>
      <c r="H175" s="77">
        <f t="shared" si="16"/>
        <v>0.99999999999999989</v>
      </c>
      <c r="I175" s="77">
        <f t="shared" si="16"/>
        <v>0.99999999999999989</v>
      </c>
      <c r="J175" s="77">
        <f t="shared" si="16"/>
        <v>0.99999999999999978</v>
      </c>
      <c r="K175" s="77">
        <f t="shared" si="16"/>
        <v>1</v>
      </c>
      <c r="L175" s="77">
        <f t="shared" si="16"/>
        <v>1</v>
      </c>
      <c r="M175" s="77">
        <f t="shared" si="16"/>
        <v>1</v>
      </c>
      <c r="N175" s="77">
        <f t="shared" si="16"/>
        <v>1</v>
      </c>
      <c r="O175" s="77">
        <f t="shared" si="16"/>
        <v>1</v>
      </c>
      <c r="P175" s="77">
        <f t="shared" si="16"/>
        <v>1</v>
      </c>
      <c r="Q175" s="77">
        <f t="shared" si="16"/>
        <v>1</v>
      </c>
    </row>
    <row r="176" spans="1:17" x14ac:dyDescent="0.25">
      <c r="A176" s="132" t="s">
        <v>83</v>
      </c>
      <c r="B176" s="240">
        <f t="shared" ref="B176:Q176" si="17">IF(B$61=0,0,B$61/B$60)</f>
        <v>1.6255078139418618E-2</v>
      </c>
      <c r="C176" s="240">
        <f t="shared" si="17"/>
        <v>1.6255078139418618E-2</v>
      </c>
      <c r="D176" s="240">
        <f t="shared" si="17"/>
        <v>1.6255078139418615E-2</v>
      </c>
      <c r="E176" s="240">
        <f t="shared" si="17"/>
        <v>1.6255078139418618E-2</v>
      </c>
      <c r="F176" s="240">
        <f t="shared" si="17"/>
        <v>1.6255078139418615E-2</v>
      </c>
      <c r="G176" s="240">
        <f t="shared" si="17"/>
        <v>1.6255078139418615E-2</v>
      </c>
      <c r="H176" s="240">
        <f t="shared" si="17"/>
        <v>1.6255078139418622E-2</v>
      </c>
      <c r="I176" s="240">
        <f t="shared" si="17"/>
        <v>2.1948920436790807E-3</v>
      </c>
      <c r="J176" s="240">
        <f t="shared" si="17"/>
        <v>1.6255078139418611E-2</v>
      </c>
      <c r="K176" s="240">
        <f t="shared" si="17"/>
        <v>1.6255078139418615E-2</v>
      </c>
      <c r="L176" s="240">
        <f t="shared" si="17"/>
        <v>1.6255078139418615E-2</v>
      </c>
      <c r="M176" s="240">
        <f t="shared" si="17"/>
        <v>1.6255078139418615E-2</v>
      </c>
      <c r="N176" s="240">
        <f t="shared" si="17"/>
        <v>1.6255078139418615E-2</v>
      </c>
      <c r="O176" s="240">
        <f t="shared" si="17"/>
        <v>1.6255078139418615E-2</v>
      </c>
      <c r="P176" s="240">
        <f t="shared" si="17"/>
        <v>1.6255078139418622E-2</v>
      </c>
      <c r="Q176" s="240">
        <f t="shared" si="17"/>
        <v>1.6255078139418611E-2</v>
      </c>
    </row>
    <row r="177" spans="1:17" x14ac:dyDescent="0.25">
      <c r="A177" s="76" t="s">
        <v>82</v>
      </c>
      <c r="B177" s="239">
        <f t="shared" ref="B177:Q177" si="18">IF(B$62=0,0,B$62/B$60)</f>
        <v>5.9168135609069264E-2</v>
      </c>
      <c r="C177" s="239">
        <f t="shared" si="18"/>
        <v>5.9168135609069271E-2</v>
      </c>
      <c r="D177" s="239">
        <f t="shared" si="18"/>
        <v>5.9168135609069264E-2</v>
      </c>
      <c r="E177" s="239">
        <f t="shared" si="18"/>
        <v>5.9168135609069278E-2</v>
      </c>
      <c r="F177" s="239">
        <f t="shared" si="18"/>
        <v>5.9168135609069257E-2</v>
      </c>
      <c r="G177" s="239">
        <f t="shared" si="18"/>
        <v>5.9168135609069257E-2</v>
      </c>
      <c r="H177" s="239">
        <f t="shared" si="18"/>
        <v>5.9168135609069278E-2</v>
      </c>
      <c r="I177" s="239">
        <f t="shared" si="18"/>
        <v>2.1948920436790807E-3</v>
      </c>
      <c r="J177" s="239">
        <f t="shared" si="18"/>
        <v>5.916813560906925E-2</v>
      </c>
      <c r="K177" s="239">
        <f t="shared" si="18"/>
        <v>5.9168135609069257E-2</v>
      </c>
      <c r="L177" s="239">
        <f t="shared" si="18"/>
        <v>5.9168135609069264E-2</v>
      </c>
      <c r="M177" s="239">
        <f t="shared" si="18"/>
        <v>5.9168135609069264E-2</v>
      </c>
      <c r="N177" s="239">
        <f t="shared" si="18"/>
        <v>5.9168135609069257E-2</v>
      </c>
      <c r="O177" s="239">
        <f t="shared" si="18"/>
        <v>5.9168135609069257E-2</v>
      </c>
      <c r="P177" s="239">
        <f t="shared" si="18"/>
        <v>5.9168135609069285E-2</v>
      </c>
      <c r="Q177" s="239">
        <f t="shared" si="18"/>
        <v>5.9168135609069243E-2</v>
      </c>
    </row>
    <row r="178" spans="1:17" x14ac:dyDescent="0.25">
      <c r="A178" s="76" t="s">
        <v>81</v>
      </c>
      <c r="B178" s="239">
        <f t="shared" ref="B178:Q178" si="19">IF(B$63=0,0,B$63/B$60)</f>
        <v>1.1750881624301013E-2</v>
      </c>
      <c r="C178" s="239">
        <f t="shared" si="19"/>
        <v>1.1750881624301013E-2</v>
      </c>
      <c r="D178" s="239">
        <f t="shared" si="19"/>
        <v>1.1750881624301013E-2</v>
      </c>
      <c r="E178" s="239">
        <f t="shared" si="19"/>
        <v>1.1750881624301017E-2</v>
      </c>
      <c r="F178" s="239">
        <f t="shared" si="19"/>
        <v>1.1750881624301011E-2</v>
      </c>
      <c r="G178" s="239">
        <f t="shared" si="19"/>
        <v>1.175088162430101E-2</v>
      </c>
      <c r="H178" s="239">
        <f t="shared" si="19"/>
        <v>1.1750881624301017E-2</v>
      </c>
      <c r="I178" s="239">
        <f t="shared" si="19"/>
        <v>2.1948920436790807E-3</v>
      </c>
      <c r="J178" s="239">
        <f t="shared" si="19"/>
        <v>1.1750881624301011E-2</v>
      </c>
      <c r="K178" s="239">
        <f t="shared" si="19"/>
        <v>1.1750881624301013E-2</v>
      </c>
      <c r="L178" s="239">
        <f t="shared" si="19"/>
        <v>1.1750881624301015E-2</v>
      </c>
      <c r="M178" s="239">
        <f t="shared" si="19"/>
        <v>1.1750881624301011E-2</v>
      </c>
      <c r="N178" s="239">
        <f t="shared" si="19"/>
        <v>1.1750881624301011E-2</v>
      </c>
      <c r="O178" s="239">
        <f t="shared" si="19"/>
        <v>1.1750881624301011E-2</v>
      </c>
      <c r="P178" s="239">
        <f t="shared" si="19"/>
        <v>1.1750881624301018E-2</v>
      </c>
      <c r="Q178" s="239">
        <f t="shared" si="19"/>
        <v>1.175088162430101E-2</v>
      </c>
    </row>
    <row r="179" spans="1:17" x14ac:dyDescent="0.25">
      <c r="A179" s="76" t="s">
        <v>80</v>
      </c>
      <c r="B179" s="239">
        <f t="shared" ref="B179:Q179" si="20">IF(B$64=0,0,B$64/B$60)</f>
        <v>7.6907380960843597E-2</v>
      </c>
      <c r="C179" s="239">
        <f t="shared" si="20"/>
        <v>7.6907380960843597E-2</v>
      </c>
      <c r="D179" s="239">
        <f t="shared" si="20"/>
        <v>7.6907380960843597E-2</v>
      </c>
      <c r="E179" s="239">
        <f t="shared" si="20"/>
        <v>7.690738096084361E-2</v>
      </c>
      <c r="F179" s="239">
        <f t="shared" si="20"/>
        <v>7.6907380960843583E-2</v>
      </c>
      <c r="G179" s="239">
        <f t="shared" si="20"/>
        <v>7.6907380960843583E-2</v>
      </c>
      <c r="H179" s="239">
        <f t="shared" si="20"/>
        <v>7.690738096084361E-2</v>
      </c>
      <c r="I179" s="239">
        <f t="shared" si="20"/>
        <v>2.1948920436790807E-3</v>
      </c>
      <c r="J179" s="239">
        <f t="shared" si="20"/>
        <v>7.6907380960843569E-2</v>
      </c>
      <c r="K179" s="239">
        <f t="shared" si="20"/>
        <v>7.6907380960843583E-2</v>
      </c>
      <c r="L179" s="239">
        <f t="shared" si="20"/>
        <v>7.6907380960843597E-2</v>
      </c>
      <c r="M179" s="239">
        <f t="shared" si="20"/>
        <v>7.6907380960843583E-2</v>
      </c>
      <c r="N179" s="239">
        <f t="shared" si="20"/>
        <v>7.6907380960843583E-2</v>
      </c>
      <c r="O179" s="239">
        <f t="shared" si="20"/>
        <v>7.6907380960843583E-2</v>
      </c>
      <c r="P179" s="239">
        <f t="shared" si="20"/>
        <v>7.6907380960843624E-2</v>
      </c>
      <c r="Q179" s="239">
        <f t="shared" si="20"/>
        <v>7.6907380960843569E-2</v>
      </c>
    </row>
    <row r="180" spans="1:17" x14ac:dyDescent="0.25">
      <c r="A180" s="129" t="s">
        <v>79</v>
      </c>
      <c r="B180" s="238">
        <f t="shared" ref="B180:Q180" si="21">IF(B$65=0,0,B$65/B$60)</f>
        <v>4.5514218790372131E-2</v>
      </c>
      <c r="C180" s="238">
        <f t="shared" si="21"/>
        <v>4.5514218790372138E-2</v>
      </c>
      <c r="D180" s="238">
        <f t="shared" si="21"/>
        <v>4.5514218790372131E-2</v>
      </c>
      <c r="E180" s="238">
        <f t="shared" si="21"/>
        <v>4.5514218790372138E-2</v>
      </c>
      <c r="F180" s="238">
        <f t="shared" si="21"/>
        <v>4.5514218790372124E-2</v>
      </c>
      <c r="G180" s="238">
        <f t="shared" si="21"/>
        <v>4.5514218790372124E-2</v>
      </c>
      <c r="H180" s="238">
        <f t="shared" si="21"/>
        <v>4.5514218790372138E-2</v>
      </c>
      <c r="I180" s="238">
        <f t="shared" si="21"/>
        <v>4.5514218790372138E-2</v>
      </c>
      <c r="J180" s="238">
        <f t="shared" si="21"/>
        <v>4.5514218790372117E-2</v>
      </c>
      <c r="K180" s="238">
        <f t="shared" si="21"/>
        <v>4.5514218790372124E-2</v>
      </c>
      <c r="L180" s="238">
        <f t="shared" si="21"/>
        <v>4.5514218790372124E-2</v>
      </c>
      <c r="M180" s="238">
        <f t="shared" si="21"/>
        <v>4.5514218790372124E-2</v>
      </c>
      <c r="N180" s="238">
        <f t="shared" si="21"/>
        <v>4.5514218790372138E-2</v>
      </c>
      <c r="O180" s="238">
        <f t="shared" si="21"/>
        <v>4.5514218790372124E-2</v>
      </c>
      <c r="P180" s="238">
        <f t="shared" si="21"/>
        <v>4.5514218790372145E-2</v>
      </c>
      <c r="Q180" s="238">
        <f t="shared" si="21"/>
        <v>4.551421879037211E-2</v>
      </c>
    </row>
    <row r="181" spans="1:17" x14ac:dyDescent="0.25">
      <c r="A181" s="127" t="s">
        <v>183</v>
      </c>
      <c r="B181" s="237">
        <f t="shared" ref="B181:Q181" si="22">IF(B$70=0,0,B$70/B$60)</f>
        <v>7.7515861363633254E-2</v>
      </c>
      <c r="C181" s="237">
        <f t="shared" si="22"/>
        <v>7.7515861363633268E-2</v>
      </c>
      <c r="D181" s="237">
        <f t="shared" si="22"/>
        <v>7.7515861363633226E-2</v>
      </c>
      <c r="E181" s="237">
        <f t="shared" si="22"/>
        <v>7.7515861363633282E-2</v>
      </c>
      <c r="F181" s="237">
        <f t="shared" si="22"/>
        <v>7.7515861363633226E-2</v>
      </c>
      <c r="G181" s="237">
        <f t="shared" si="22"/>
        <v>7.7515861363633268E-2</v>
      </c>
      <c r="H181" s="237">
        <f t="shared" si="22"/>
        <v>7.7515861363633268E-2</v>
      </c>
      <c r="I181" s="237">
        <f t="shared" si="22"/>
        <v>7.7515861363633268E-2</v>
      </c>
      <c r="J181" s="237">
        <f t="shared" si="22"/>
        <v>7.7515861363633226E-2</v>
      </c>
      <c r="K181" s="237">
        <f t="shared" si="22"/>
        <v>7.7515861363633254E-2</v>
      </c>
      <c r="L181" s="237">
        <f t="shared" si="22"/>
        <v>7.7515861363633254E-2</v>
      </c>
      <c r="M181" s="237">
        <f t="shared" si="22"/>
        <v>7.751586136363324E-2</v>
      </c>
      <c r="N181" s="237">
        <f t="shared" si="22"/>
        <v>7.751586136363324E-2</v>
      </c>
      <c r="O181" s="237">
        <f t="shared" si="22"/>
        <v>7.7515861363633226E-2</v>
      </c>
      <c r="P181" s="237">
        <f t="shared" si="22"/>
        <v>7.7515861363633282E-2</v>
      </c>
      <c r="Q181" s="237">
        <f t="shared" si="22"/>
        <v>7.7515861363633226E-2</v>
      </c>
    </row>
    <row r="182" spans="1:17" x14ac:dyDescent="0.25">
      <c r="A182" s="142" t="s">
        <v>192</v>
      </c>
      <c r="B182" s="235">
        <f t="shared" ref="B182:Q182" si="23">IF(B$71=0,0,B$71/B$60)</f>
        <v>6.9764275227269926E-2</v>
      </c>
      <c r="C182" s="235">
        <f t="shared" si="23"/>
        <v>6.9764275227269926E-2</v>
      </c>
      <c r="D182" s="235">
        <f t="shared" si="23"/>
        <v>6.9764275227269898E-2</v>
      </c>
      <c r="E182" s="235">
        <f t="shared" si="23"/>
        <v>6.976427522726994E-2</v>
      </c>
      <c r="F182" s="235">
        <f t="shared" si="23"/>
        <v>6.9764275227269912E-2</v>
      </c>
      <c r="G182" s="235">
        <f t="shared" si="23"/>
        <v>6.9764275227269926E-2</v>
      </c>
      <c r="H182" s="235">
        <f t="shared" si="23"/>
        <v>6.976427522726994E-2</v>
      </c>
      <c r="I182" s="235">
        <f t="shared" si="23"/>
        <v>6.976427522726994E-2</v>
      </c>
      <c r="J182" s="235">
        <f t="shared" si="23"/>
        <v>6.9764275227269898E-2</v>
      </c>
      <c r="K182" s="235">
        <f t="shared" si="23"/>
        <v>6.9764275227269926E-2</v>
      </c>
      <c r="L182" s="235">
        <f t="shared" si="23"/>
        <v>6.9764275227269912E-2</v>
      </c>
      <c r="M182" s="235">
        <f t="shared" si="23"/>
        <v>6.9764275227269912E-2</v>
      </c>
      <c r="N182" s="235">
        <f t="shared" si="23"/>
        <v>6.9764275227269912E-2</v>
      </c>
      <c r="O182" s="235">
        <f t="shared" si="23"/>
        <v>6.9764275227269898E-2</v>
      </c>
      <c r="P182" s="235">
        <f t="shared" si="23"/>
        <v>6.9764275227269953E-2</v>
      </c>
      <c r="Q182" s="235">
        <f t="shared" si="23"/>
        <v>6.9764275227269898E-2</v>
      </c>
    </row>
    <row r="183" spans="1:17" x14ac:dyDescent="0.25">
      <c r="A183" s="142" t="s">
        <v>191</v>
      </c>
      <c r="B183" s="235">
        <f t="shared" ref="B183:Q183" si="24">IF(B$82=0,0,B$82/B$60)</f>
        <v>7.7515861363633325E-3</v>
      </c>
      <c r="C183" s="235">
        <f t="shared" si="24"/>
        <v>7.7515861363633386E-3</v>
      </c>
      <c r="D183" s="235">
        <f t="shared" si="24"/>
        <v>7.751586136363329E-3</v>
      </c>
      <c r="E183" s="235">
        <f t="shared" si="24"/>
        <v>7.7515861363633334E-3</v>
      </c>
      <c r="F183" s="235">
        <f t="shared" si="24"/>
        <v>7.7515861363633212E-3</v>
      </c>
      <c r="G183" s="235">
        <f t="shared" si="24"/>
        <v>7.7515861363633325E-3</v>
      </c>
      <c r="H183" s="235">
        <f t="shared" si="24"/>
        <v>7.7515861363633325E-3</v>
      </c>
      <c r="I183" s="235">
        <f t="shared" si="24"/>
        <v>7.7515861363633273E-3</v>
      </c>
      <c r="J183" s="235">
        <f t="shared" si="24"/>
        <v>7.7515861363633264E-3</v>
      </c>
      <c r="K183" s="235">
        <f t="shared" si="24"/>
        <v>7.7515861363633238E-3</v>
      </c>
      <c r="L183" s="235">
        <f t="shared" si="24"/>
        <v>7.7515861363633377E-3</v>
      </c>
      <c r="M183" s="235">
        <f t="shared" si="24"/>
        <v>7.7515861363633186E-3</v>
      </c>
      <c r="N183" s="235">
        <f t="shared" si="24"/>
        <v>7.7515861363633377E-3</v>
      </c>
      <c r="O183" s="235">
        <f t="shared" si="24"/>
        <v>7.7515861363633247E-3</v>
      </c>
      <c r="P183" s="235">
        <f t="shared" si="24"/>
        <v>7.7515861363633368E-3</v>
      </c>
      <c r="Q183" s="235">
        <f t="shared" si="24"/>
        <v>7.7515861363633334E-3</v>
      </c>
    </row>
    <row r="184" spans="1:17" x14ac:dyDescent="0.25">
      <c r="A184" s="127" t="s">
        <v>181</v>
      </c>
      <c r="B184" s="237">
        <f t="shared" ref="B184:Q184" si="25">IF(B$83=0,0,B$83/B$60)</f>
        <v>0.52685037623964237</v>
      </c>
      <c r="C184" s="237">
        <f t="shared" si="25"/>
        <v>0.52685037623964248</v>
      </c>
      <c r="D184" s="237">
        <f t="shared" si="25"/>
        <v>0.52685037623964248</v>
      </c>
      <c r="E184" s="237">
        <f t="shared" si="25"/>
        <v>0.52685037623964259</v>
      </c>
      <c r="F184" s="237">
        <f t="shared" si="25"/>
        <v>0.52685037623964237</v>
      </c>
      <c r="G184" s="237">
        <f t="shared" si="25"/>
        <v>0.52685037623964237</v>
      </c>
      <c r="H184" s="237">
        <f t="shared" si="25"/>
        <v>0.53642281297770344</v>
      </c>
      <c r="I184" s="237">
        <f t="shared" si="25"/>
        <v>0.74799904570893083</v>
      </c>
      <c r="J184" s="237">
        <f t="shared" si="25"/>
        <v>0.52685037623964226</v>
      </c>
      <c r="K184" s="237">
        <f t="shared" si="25"/>
        <v>0.52685037623964237</v>
      </c>
      <c r="L184" s="237">
        <f t="shared" si="25"/>
        <v>0.52685037623964237</v>
      </c>
      <c r="M184" s="237">
        <f t="shared" si="25"/>
        <v>0.52685037623964237</v>
      </c>
      <c r="N184" s="237">
        <f t="shared" si="25"/>
        <v>0.52685037623964226</v>
      </c>
      <c r="O184" s="237">
        <f t="shared" si="25"/>
        <v>0.52685037623964237</v>
      </c>
      <c r="P184" s="237">
        <f t="shared" si="25"/>
        <v>0.52685037623964226</v>
      </c>
      <c r="Q184" s="237">
        <f t="shared" si="25"/>
        <v>0.52685037623964226</v>
      </c>
    </row>
    <row r="185" spans="1:17" x14ac:dyDescent="0.25">
      <c r="A185" s="142" t="s">
        <v>190</v>
      </c>
      <c r="B185" s="235">
        <f t="shared" ref="B185:Q185" si="26">IF(B$84=0,0,B$84/B$60)</f>
        <v>0.22820681723397299</v>
      </c>
      <c r="C185" s="235">
        <f t="shared" si="26"/>
        <v>0.26052758284713196</v>
      </c>
      <c r="D185" s="235">
        <f t="shared" si="26"/>
        <v>0.23455821574288913</v>
      </c>
      <c r="E185" s="235">
        <f t="shared" si="26"/>
        <v>0.42332659651131049</v>
      </c>
      <c r="F185" s="235">
        <f t="shared" si="26"/>
        <v>0.49378414344996507</v>
      </c>
      <c r="G185" s="235">
        <f t="shared" si="26"/>
        <v>0.50713086565142107</v>
      </c>
      <c r="H185" s="235">
        <f t="shared" si="26"/>
        <v>0.53377431465232639</v>
      </c>
      <c r="I185" s="235">
        <f t="shared" si="26"/>
        <v>0.74695693777840133</v>
      </c>
      <c r="J185" s="235">
        <f t="shared" si="26"/>
        <v>0.39671474962714998</v>
      </c>
      <c r="K185" s="235">
        <f t="shared" si="26"/>
        <v>0.37097367316893004</v>
      </c>
      <c r="L185" s="235">
        <f t="shared" si="26"/>
        <v>0.39880038557965103</v>
      </c>
      <c r="M185" s="235">
        <f t="shared" si="26"/>
        <v>0.43337352050793188</v>
      </c>
      <c r="N185" s="235">
        <f t="shared" si="26"/>
        <v>8.7849722084595266E-2</v>
      </c>
      <c r="O185" s="235">
        <f t="shared" si="26"/>
        <v>2.4710054394716406E-3</v>
      </c>
      <c r="P185" s="235">
        <f t="shared" si="26"/>
        <v>0.19913808835575322</v>
      </c>
      <c r="Q185" s="235">
        <f t="shared" si="26"/>
        <v>0.3821299924758268</v>
      </c>
    </row>
    <row r="186" spans="1:17" x14ac:dyDescent="0.25">
      <c r="A186" s="142" t="s">
        <v>189</v>
      </c>
      <c r="B186" s="235">
        <f t="shared" ref="B186:Q186" si="27">IF(B$90=0,0,B$90/B$60)</f>
        <v>0.2986435590056693</v>
      </c>
      <c r="C186" s="235">
        <f t="shared" si="27"/>
        <v>0.26632279339251053</v>
      </c>
      <c r="D186" s="235">
        <f t="shared" si="27"/>
        <v>0.29229216049675333</v>
      </c>
      <c r="E186" s="235">
        <f t="shared" si="27"/>
        <v>0.10352377972833206</v>
      </c>
      <c r="F186" s="235">
        <f t="shared" si="27"/>
        <v>3.3066232789677276E-2</v>
      </c>
      <c r="G186" s="235">
        <f t="shared" si="27"/>
        <v>1.9719510588221266E-2</v>
      </c>
      <c r="H186" s="235">
        <f t="shared" si="27"/>
        <v>2.6484983253770833E-3</v>
      </c>
      <c r="I186" s="235">
        <f t="shared" si="27"/>
        <v>1.0421079305295421E-3</v>
      </c>
      <c r="J186" s="235">
        <f t="shared" si="27"/>
        <v>0.13013562661249228</v>
      </c>
      <c r="K186" s="235">
        <f t="shared" si="27"/>
        <v>0.1558767030707123</v>
      </c>
      <c r="L186" s="235">
        <f t="shared" si="27"/>
        <v>0.12804999065999137</v>
      </c>
      <c r="M186" s="235">
        <f t="shared" si="27"/>
        <v>9.3476855731710426E-2</v>
      </c>
      <c r="N186" s="235">
        <f t="shared" si="27"/>
        <v>0.43900065415504702</v>
      </c>
      <c r="O186" s="235">
        <f t="shared" si="27"/>
        <v>0.52437937080017072</v>
      </c>
      <c r="P186" s="235">
        <f t="shared" si="27"/>
        <v>0.32771228788388901</v>
      </c>
      <c r="Q186" s="235">
        <f t="shared" si="27"/>
        <v>0.14472038376381549</v>
      </c>
    </row>
    <row r="187" spans="1:17" x14ac:dyDescent="0.25">
      <c r="A187" s="127" t="s">
        <v>180</v>
      </c>
      <c r="B187" s="236">
        <f t="shared" ref="B187:Q187" si="28">IF(B$91=0,0,B$91/B$60)</f>
        <v>7.7515861363633254E-2</v>
      </c>
      <c r="C187" s="236">
        <f t="shared" si="28"/>
        <v>7.7515861363633282E-2</v>
      </c>
      <c r="D187" s="236">
        <f t="shared" si="28"/>
        <v>7.7515861363633254E-2</v>
      </c>
      <c r="E187" s="236">
        <f t="shared" si="28"/>
        <v>7.7515861363633268E-2</v>
      </c>
      <c r="F187" s="236">
        <f t="shared" si="28"/>
        <v>7.751586136363324E-2</v>
      </c>
      <c r="G187" s="236">
        <f t="shared" si="28"/>
        <v>7.7515861363633226E-2</v>
      </c>
      <c r="H187" s="236">
        <f t="shared" si="28"/>
        <v>7.7515861363633268E-2</v>
      </c>
      <c r="I187" s="236">
        <f t="shared" si="28"/>
        <v>7.7515861363633254E-2</v>
      </c>
      <c r="J187" s="236">
        <f t="shared" si="28"/>
        <v>7.7515861363633226E-2</v>
      </c>
      <c r="K187" s="236">
        <f t="shared" si="28"/>
        <v>7.7515861363633254E-2</v>
      </c>
      <c r="L187" s="236">
        <f t="shared" si="28"/>
        <v>7.751586136363324E-2</v>
      </c>
      <c r="M187" s="236">
        <f t="shared" si="28"/>
        <v>7.7515861363633254E-2</v>
      </c>
      <c r="N187" s="236">
        <f t="shared" si="28"/>
        <v>7.7515861363633254E-2</v>
      </c>
      <c r="O187" s="236">
        <f t="shared" si="28"/>
        <v>7.7515861363633254E-2</v>
      </c>
      <c r="P187" s="236">
        <f t="shared" si="28"/>
        <v>7.7515861363633282E-2</v>
      </c>
      <c r="Q187" s="236">
        <f t="shared" si="28"/>
        <v>7.7515861363633212E-2</v>
      </c>
    </row>
    <row r="188" spans="1:17" x14ac:dyDescent="0.25">
      <c r="A188" s="142" t="s">
        <v>188</v>
      </c>
      <c r="B188" s="235">
        <f t="shared" ref="B188:Q188" si="29">IF(B$92=0,0,B$92/B$60)</f>
        <v>0</v>
      </c>
      <c r="C188" s="235">
        <f t="shared" si="29"/>
        <v>0</v>
      </c>
      <c r="D188" s="235">
        <f t="shared" si="29"/>
        <v>0</v>
      </c>
      <c r="E188" s="235">
        <f t="shared" si="29"/>
        <v>0</v>
      </c>
      <c r="F188" s="235">
        <f t="shared" si="29"/>
        <v>2.9060321437309002E-3</v>
      </c>
      <c r="G188" s="235">
        <f t="shared" si="29"/>
        <v>2.984580643607568E-3</v>
      </c>
      <c r="H188" s="235">
        <f t="shared" si="29"/>
        <v>3.0853255881776206E-3</v>
      </c>
      <c r="I188" s="235">
        <f t="shared" si="29"/>
        <v>0</v>
      </c>
      <c r="J188" s="235">
        <f t="shared" si="29"/>
        <v>2.3347566534919948E-3</v>
      </c>
      <c r="K188" s="235">
        <f t="shared" si="29"/>
        <v>2.1832645559953477E-3</v>
      </c>
      <c r="L188" s="235">
        <f t="shared" si="29"/>
        <v>2.3470310960768599E-3</v>
      </c>
      <c r="M188" s="235">
        <f t="shared" si="29"/>
        <v>2.5505018691745125E-3</v>
      </c>
      <c r="N188" s="235">
        <f t="shared" si="29"/>
        <v>5.1701562227570818E-4</v>
      </c>
      <c r="O188" s="235">
        <f t="shared" si="29"/>
        <v>0</v>
      </c>
      <c r="P188" s="235">
        <f t="shared" si="29"/>
        <v>1.171973003749531E-3</v>
      </c>
      <c r="Q188" s="235">
        <f t="shared" si="29"/>
        <v>2.248922035972436E-3</v>
      </c>
    </row>
    <row r="189" spans="1:17" x14ac:dyDescent="0.25">
      <c r="A189" s="142" t="s">
        <v>187</v>
      </c>
      <c r="B189" s="235">
        <f t="shared" ref="B189:Q189" si="30">IF(B$93=0,0,B$93/B$60)</f>
        <v>7.4415226909087903E-2</v>
      </c>
      <c r="C189" s="235">
        <f t="shared" si="30"/>
        <v>7.4415226909087945E-2</v>
      </c>
      <c r="D189" s="235">
        <f t="shared" si="30"/>
        <v>7.4415226909087917E-2</v>
      </c>
      <c r="E189" s="235">
        <f t="shared" si="30"/>
        <v>7.4415226909087931E-2</v>
      </c>
      <c r="F189" s="235">
        <f t="shared" si="30"/>
        <v>7.4415226909087903E-2</v>
      </c>
      <c r="G189" s="235">
        <f t="shared" si="30"/>
        <v>7.4415226909087889E-2</v>
      </c>
      <c r="H189" s="235">
        <f t="shared" si="30"/>
        <v>7.4415226909087931E-2</v>
      </c>
      <c r="I189" s="235">
        <f t="shared" si="30"/>
        <v>7.7515861363633254E-2</v>
      </c>
      <c r="J189" s="235">
        <f t="shared" si="30"/>
        <v>7.4415226909087903E-2</v>
      </c>
      <c r="K189" s="235">
        <f t="shared" si="30"/>
        <v>7.4415226909087903E-2</v>
      </c>
      <c r="L189" s="235">
        <f t="shared" si="30"/>
        <v>7.4415226909087903E-2</v>
      </c>
      <c r="M189" s="235">
        <f t="shared" si="30"/>
        <v>7.4415226909087931E-2</v>
      </c>
      <c r="N189" s="235">
        <f t="shared" si="30"/>
        <v>7.4415226909087903E-2</v>
      </c>
      <c r="O189" s="235">
        <f t="shared" si="30"/>
        <v>7.4415226909087917E-2</v>
      </c>
      <c r="P189" s="235">
        <f t="shared" si="30"/>
        <v>7.4415226909087945E-2</v>
      </c>
      <c r="Q189" s="235">
        <f t="shared" si="30"/>
        <v>7.4415226909087875E-2</v>
      </c>
    </row>
    <row r="190" spans="1:17" x14ac:dyDescent="0.25">
      <c r="A190" s="142" t="s">
        <v>186</v>
      </c>
      <c r="B190" s="235">
        <f t="shared" ref="B190:Q190" si="31">IF(B$104=0,0,B$104/B$60)</f>
        <v>3.1006344545453477E-3</v>
      </c>
      <c r="C190" s="235">
        <f t="shared" si="31"/>
        <v>3.1006344545453359E-3</v>
      </c>
      <c r="D190" s="235">
        <f t="shared" si="31"/>
        <v>3.1006344545453312E-3</v>
      </c>
      <c r="E190" s="235">
        <f t="shared" si="31"/>
        <v>3.1006344545453381E-3</v>
      </c>
      <c r="F190" s="235">
        <f t="shared" si="31"/>
        <v>1.9460231081443725E-4</v>
      </c>
      <c r="G190" s="235">
        <f t="shared" si="31"/>
        <v>1.1605381093777403E-4</v>
      </c>
      <c r="H190" s="235">
        <f t="shared" si="31"/>
        <v>1.530886636771571E-5</v>
      </c>
      <c r="I190" s="235">
        <f t="shared" si="31"/>
        <v>0</v>
      </c>
      <c r="J190" s="235">
        <f t="shared" si="31"/>
        <v>7.6587780105333563E-4</v>
      </c>
      <c r="K190" s="235">
        <f t="shared" si="31"/>
        <v>9.1736989854998661E-4</v>
      </c>
      <c r="L190" s="235">
        <f t="shared" si="31"/>
        <v>7.5360335846848324E-4</v>
      </c>
      <c r="M190" s="235">
        <f t="shared" si="31"/>
        <v>5.501325853708225E-4</v>
      </c>
      <c r="N190" s="235">
        <f t="shared" si="31"/>
        <v>2.5836188322696367E-3</v>
      </c>
      <c r="O190" s="235">
        <f t="shared" si="31"/>
        <v>3.1006344545453381E-3</v>
      </c>
      <c r="P190" s="235">
        <f t="shared" si="31"/>
        <v>1.9286614507958131E-3</v>
      </c>
      <c r="Q190" s="235">
        <f t="shared" si="31"/>
        <v>8.5171241857290455E-4</v>
      </c>
    </row>
    <row r="191" spans="1:17" x14ac:dyDescent="0.25">
      <c r="A191" s="72" t="s">
        <v>179</v>
      </c>
      <c r="B191" s="234">
        <f t="shared" ref="B191:Q191" si="32">IF(B$105=0,0,B$105/B$60)</f>
        <v>0.10852220590908654</v>
      </c>
      <c r="C191" s="234">
        <f t="shared" si="32"/>
        <v>0.10852220590908655</v>
      </c>
      <c r="D191" s="234">
        <f t="shared" si="32"/>
        <v>0.10852220590908654</v>
      </c>
      <c r="E191" s="234">
        <f t="shared" si="32"/>
        <v>0.10852220590908655</v>
      </c>
      <c r="F191" s="234">
        <f t="shared" si="32"/>
        <v>0.10852220590908652</v>
      </c>
      <c r="G191" s="234">
        <f t="shared" si="32"/>
        <v>0.10852220590908652</v>
      </c>
      <c r="H191" s="234">
        <f t="shared" si="32"/>
        <v>9.8949769171025284E-2</v>
      </c>
      <c r="I191" s="234">
        <f t="shared" si="32"/>
        <v>4.2675444598714148E-2</v>
      </c>
      <c r="J191" s="234">
        <f t="shared" si="32"/>
        <v>0.10852220590908651</v>
      </c>
      <c r="K191" s="234">
        <f t="shared" si="32"/>
        <v>0.10852220590908652</v>
      </c>
      <c r="L191" s="234">
        <f t="shared" si="32"/>
        <v>0.10852220590908654</v>
      </c>
      <c r="M191" s="234">
        <f t="shared" si="32"/>
        <v>0.10852220590908654</v>
      </c>
      <c r="N191" s="234">
        <f t="shared" si="32"/>
        <v>0.10852220590908652</v>
      </c>
      <c r="O191" s="234">
        <f t="shared" si="32"/>
        <v>0.10852220590908652</v>
      </c>
      <c r="P191" s="234">
        <f t="shared" si="32"/>
        <v>0.10852220590908657</v>
      </c>
      <c r="Q191" s="234">
        <f t="shared" si="32"/>
        <v>0.10852220590908651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0.99999999999999989</v>
      </c>
      <c r="C194" s="77">
        <f t="shared" si="33"/>
        <v>1</v>
      </c>
      <c r="D194" s="77">
        <f t="shared" si="33"/>
        <v>1</v>
      </c>
      <c r="E194" s="77">
        <f t="shared" si="33"/>
        <v>1</v>
      </c>
      <c r="F194" s="77">
        <f t="shared" si="33"/>
        <v>0.99999999999999989</v>
      </c>
      <c r="G194" s="77">
        <f t="shared" si="33"/>
        <v>0.99999999999999989</v>
      </c>
      <c r="H194" s="77">
        <f t="shared" si="33"/>
        <v>1.0000000000000002</v>
      </c>
      <c r="I194" s="77">
        <f t="shared" si="33"/>
        <v>1</v>
      </c>
      <c r="J194" s="77">
        <f t="shared" si="33"/>
        <v>0.99999999999999978</v>
      </c>
      <c r="K194" s="77">
        <f t="shared" si="33"/>
        <v>1</v>
      </c>
      <c r="L194" s="77">
        <f t="shared" si="33"/>
        <v>1</v>
      </c>
      <c r="M194" s="77">
        <f t="shared" si="33"/>
        <v>1</v>
      </c>
      <c r="N194" s="77">
        <f t="shared" si="33"/>
        <v>0.99999999999999989</v>
      </c>
      <c r="O194" s="77">
        <f t="shared" si="33"/>
        <v>1</v>
      </c>
      <c r="P194" s="77">
        <f t="shared" si="33"/>
        <v>1</v>
      </c>
      <c r="Q194" s="77">
        <f t="shared" si="33"/>
        <v>0.99999999999999978</v>
      </c>
    </row>
    <row r="195" spans="1:17" x14ac:dyDescent="0.25">
      <c r="A195" s="132" t="s">
        <v>83</v>
      </c>
      <c r="B195" s="240">
        <f t="shared" ref="B195:Q195" si="34">IF(B$109=0,0,B$109/B$108)</f>
        <v>1.1468059698947486E-2</v>
      </c>
      <c r="C195" s="240">
        <f t="shared" si="34"/>
        <v>1.1468059698947488E-2</v>
      </c>
      <c r="D195" s="240">
        <f t="shared" si="34"/>
        <v>1.1468059698947488E-2</v>
      </c>
      <c r="E195" s="240">
        <f t="shared" si="34"/>
        <v>1.1468059698947486E-2</v>
      </c>
      <c r="F195" s="240">
        <f t="shared" si="34"/>
        <v>1.1468059698947488E-2</v>
      </c>
      <c r="G195" s="240">
        <f t="shared" si="34"/>
        <v>1.1468059698947486E-2</v>
      </c>
      <c r="H195" s="240">
        <f t="shared" si="34"/>
        <v>1.1468059698947489E-2</v>
      </c>
      <c r="I195" s="240">
        <f t="shared" si="34"/>
        <v>9.0059593296749497E-3</v>
      </c>
      <c r="J195" s="240">
        <f t="shared" si="34"/>
        <v>1.1468059698947484E-2</v>
      </c>
      <c r="K195" s="240">
        <f t="shared" si="34"/>
        <v>1.1468059698947486E-2</v>
      </c>
      <c r="L195" s="240">
        <f t="shared" si="34"/>
        <v>1.1468059698947489E-2</v>
      </c>
      <c r="M195" s="240">
        <f t="shared" si="34"/>
        <v>1.1468059698947488E-2</v>
      </c>
      <c r="N195" s="240">
        <f t="shared" si="34"/>
        <v>1.1468059698947488E-2</v>
      </c>
      <c r="O195" s="240">
        <f t="shared" si="34"/>
        <v>1.1468059698947486E-2</v>
      </c>
      <c r="P195" s="240">
        <f t="shared" si="34"/>
        <v>1.1468059698947488E-2</v>
      </c>
      <c r="Q195" s="240">
        <f t="shared" si="34"/>
        <v>1.1468059698947486E-2</v>
      </c>
    </row>
    <row r="196" spans="1:17" x14ac:dyDescent="0.25">
      <c r="A196" s="76" t="s">
        <v>82</v>
      </c>
      <c r="B196" s="239">
        <f t="shared" ref="B196:Q196" si="35">IF(B$110=0,0,B$110/B$108)</f>
        <v>7.6640517836995201E-2</v>
      </c>
      <c r="C196" s="239">
        <f t="shared" si="35"/>
        <v>7.6640517836995214E-2</v>
      </c>
      <c r="D196" s="239">
        <f t="shared" si="35"/>
        <v>7.6640517836995214E-2</v>
      </c>
      <c r="E196" s="239">
        <f t="shared" si="35"/>
        <v>7.6640517836995201E-2</v>
      </c>
      <c r="F196" s="239">
        <f t="shared" si="35"/>
        <v>7.6640517836995201E-2</v>
      </c>
      <c r="G196" s="239">
        <f t="shared" si="35"/>
        <v>7.6640517836995201E-2</v>
      </c>
      <c r="H196" s="239">
        <f t="shared" si="35"/>
        <v>7.6640517836995228E-2</v>
      </c>
      <c r="I196" s="239">
        <f t="shared" si="35"/>
        <v>1.8011918659349899E-2</v>
      </c>
      <c r="J196" s="239">
        <f t="shared" si="35"/>
        <v>7.6640517836995187E-2</v>
      </c>
      <c r="K196" s="239">
        <f t="shared" si="35"/>
        <v>7.6640517836995201E-2</v>
      </c>
      <c r="L196" s="239">
        <f t="shared" si="35"/>
        <v>7.6640517836995228E-2</v>
      </c>
      <c r="M196" s="239">
        <f t="shared" si="35"/>
        <v>7.6640517836995214E-2</v>
      </c>
      <c r="N196" s="239">
        <f t="shared" si="35"/>
        <v>7.6640517836995201E-2</v>
      </c>
      <c r="O196" s="239">
        <f t="shared" si="35"/>
        <v>7.6640517836995201E-2</v>
      </c>
      <c r="P196" s="239">
        <f t="shared" si="35"/>
        <v>7.6640517836995214E-2</v>
      </c>
      <c r="Q196" s="239">
        <f t="shared" si="35"/>
        <v>7.6640517836995187E-2</v>
      </c>
    </row>
    <row r="197" spans="1:17" x14ac:dyDescent="0.25">
      <c r="A197" s="76" t="s">
        <v>81</v>
      </c>
      <c r="B197" s="239">
        <f t="shared" ref="B197:Q197" si="36">IF(B$111=0,0,B$111/B$108)</f>
        <v>1.3384928708324629E-2</v>
      </c>
      <c r="C197" s="239">
        <f t="shared" si="36"/>
        <v>1.3384928708324631E-2</v>
      </c>
      <c r="D197" s="239">
        <f t="shared" si="36"/>
        <v>1.3384928708324632E-2</v>
      </c>
      <c r="E197" s="239">
        <f t="shared" si="36"/>
        <v>1.3384928708324629E-2</v>
      </c>
      <c r="F197" s="239">
        <f t="shared" si="36"/>
        <v>1.3384928708324631E-2</v>
      </c>
      <c r="G197" s="239">
        <f t="shared" si="36"/>
        <v>1.3384928708324629E-2</v>
      </c>
      <c r="H197" s="239">
        <f t="shared" si="36"/>
        <v>1.3384928708324634E-2</v>
      </c>
      <c r="I197" s="239">
        <f t="shared" si="36"/>
        <v>9.0059593296749497E-3</v>
      </c>
      <c r="J197" s="239">
        <f t="shared" si="36"/>
        <v>1.3384928708324627E-2</v>
      </c>
      <c r="K197" s="239">
        <f t="shared" si="36"/>
        <v>1.3384928708324629E-2</v>
      </c>
      <c r="L197" s="239">
        <f t="shared" si="36"/>
        <v>1.3384928708324634E-2</v>
      </c>
      <c r="M197" s="239">
        <f t="shared" si="36"/>
        <v>1.3384928708324632E-2</v>
      </c>
      <c r="N197" s="239">
        <f t="shared" si="36"/>
        <v>1.3384928708324631E-2</v>
      </c>
      <c r="O197" s="239">
        <f t="shared" si="36"/>
        <v>1.3384928708324631E-2</v>
      </c>
      <c r="P197" s="239">
        <f t="shared" si="36"/>
        <v>1.3384928708324632E-2</v>
      </c>
      <c r="Q197" s="239">
        <f t="shared" si="36"/>
        <v>1.3384928708324629E-2</v>
      </c>
    </row>
    <row r="198" spans="1:17" x14ac:dyDescent="0.25">
      <c r="A198" s="76" t="s">
        <v>80</v>
      </c>
      <c r="B198" s="239">
        <f t="shared" ref="B198:Q198" si="37">IF(B$112=0,0,B$112/B$108)</f>
        <v>0.10894656714000107</v>
      </c>
      <c r="C198" s="239">
        <f t="shared" si="37"/>
        <v>0.10894656714000109</v>
      </c>
      <c r="D198" s="239">
        <f t="shared" si="37"/>
        <v>0.1089465671400011</v>
      </c>
      <c r="E198" s="239">
        <f t="shared" si="37"/>
        <v>0.10894656714000109</v>
      </c>
      <c r="F198" s="239">
        <f t="shared" si="37"/>
        <v>0.10894656714000109</v>
      </c>
      <c r="G198" s="239">
        <f t="shared" si="37"/>
        <v>0.10894656714000107</v>
      </c>
      <c r="H198" s="239">
        <f t="shared" si="37"/>
        <v>0.10894656714000112</v>
      </c>
      <c r="I198" s="239">
        <f t="shared" si="37"/>
        <v>9.0059593296749497E-3</v>
      </c>
      <c r="J198" s="239">
        <f t="shared" si="37"/>
        <v>0.10894656714000107</v>
      </c>
      <c r="K198" s="239">
        <f t="shared" si="37"/>
        <v>0.10894656714000107</v>
      </c>
      <c r="L198" s="239">
        <f t="shared" si="37"/>
        <v>0.10894656714000112</v>
      </c>
      <c r="M198" s="239">
        <f t="shared" si="37"/>
        <v>0.1089465671400011</v>
      </c>
      <c r="N198" s="239">
        <f t="shared" si="37"/>
        <v>0.10894656714000109</v>
      </c>
      <c r="O198" s="239">
        <f t="shared" si="37"/>
        <v>0.10894656714000109</v>
      </c>
      <c r="P198" s="239">
        <f t="shared" si="37"/>
        <v>0.1089465671400011</v>
      </c>
      <c r="Q198" s="239">
        <f t="shared" si="37"/>
        <v>0.10894656714000107</v>
      </c>
    </row>
    <row r="199" spans="1:17" x14ac:dyDescent="0.25">
      <c r="A199" s="129" t="s">
        <v>79</v>
      </c>
      <c r="B199" s="238">
        <f t="shared" ref="B199:Q199" si="38">IF(B$113=0,0,B$113/B$108)</f>
        <v>3.2110567157052954E-2</v>
      </c>
      <c r="C199" s="238">
        <f t="shared" si="38"/>
        <v>3.211056715705296E-2</v>
      </c>
      <c r="D199" s="238">
        <f t="shared" si="38"/>
        <v>3.211056715705296E-2</v>
      </c>
      <c r="E199" s="238">
        <f t="shared" si="38"/>
        <v>3.2110567157052954E-2</v>
      </c>
      <c r="F199" s="238">
        <f t="shared" si="38"/>
        <v>3.2110567157052954E-2</v>
      </c>
      <c r="G199" s="238">
        <f t="shared" si="38"/>
        <v>3.211056715705296E-2</v>
      </c>
      <c r="H199" s="238">
        <f t="shared" si="38"/>
        <v>3.211056715705296E-2</v>
      </c>
      <c r="I199" s="238">
        <f t="shared" si="38"/>
        <v>3.211056715705296E-2</v>
      </c>
      <c r="J199" s="238">
        <f t="shared" si="38"/>
        <v>3.2110567157052954E-2</v>
      </c>
      <c r="K199" s="238">
        <f t="shared" si="38"/>
        <v>3.211056715705296E-2</v>
      </c>
      <c r="L199" s="238">
        <f t="shared" si="38"/>
        <v>3.211056715705296E-2</v>
      </c>
      <c r="M199" s="238">
        <f t="shared" si="38"/>
        <v>3.2110567157052967E-2</v>
      </c>
      <c r="N199" s="238">
        <f t="shared" si="38"/>
        <v>3.2110567157052954E-2</v>
      </c>
      <c r="O199" s="238">
        <f t="shared" si="38"/>
        <v>3.2110567157052954E-2</v>
      </c>
      <c r="P199" s="238">
        <f t="shared" si="38"/>
        <v>3.211056715705296E-2</v>
      </c>
      <c r="Q199" s="238">
        <f t="shared" si="38"/>
        <v>3.2110567157052954E-2</v>
      </c>
    </row>
    <row r="200" spans="1:17" x14ac:dyDescent="0.25">
      <c r="A200" s="127" t="s">
        <v>183</v>
      </c>
      <c r="B200" s="237">
        <f t="shared" ref="B200:Q200" si="39">IF(B$118=0,0,B$118/B$108)</f>
        <v>0.11079290961324047</v>
      </c>
      <c r="C200" s="237">
        <f t="shared" si="39"/>
        <v>0.11079290961324048</v>
      </c>
      <c r="D200" s="237">
        <f t="shared" si="39"/>
        <v>0.11079290961324047</v>
      </c>
      <c r="E200" s="237">
        <f t="shared" si="39"/>
        <v>0.11079290961324047</v>
      </c>
      <c r="F200" s="237">
        <f t="shared" si="39"/>
        <v>0.11079290961324047</v>
      </c>
      <c r="G200" s="237">
        <f t="shared" si="39"/>
        <v>0.11079290961324045</v>
      </c>
      <c r="H200" s="237">
        <f t="shared" si="39"/>
        <v>0.1107929096132405</v>
      </c>
      <c r="I200" s="237">
        <f t="shared" si="39"/>
        <v>0.11079290961324051</v>
      </c>
      <c r="J200" s="237">
        <f t="shared" si="39"/>
        <v>0.11079290961324044</v>
      </c>
      <c r="K200" s="237">
        <f t="shared" si="39"/>
        <v>0.11079290961324047</v>
      </c>
      <c r="L200" s="237">
        <f t="shared" si="39"/>
        <v>0.11079290961324051</v>
      </c>
      <c r="M200" s="237">
        <f t="shared" si="39"/>
        <v>0.11079290961324047</v>
      </c>
      <c r="N200" s="237">
        <f t="shared" si="39"/>
        <v>0.11079290961324048</v>
      </c>
      <c r="O200" s="237">
        <f t="shared" si="39"/>
        <v>0.11079290961324047</v>
      </c>
      <c r="P200" s="237">
        <f t="shared" si="39"/>
        <v>0.11079290961324048</v>
      </c>
      <c r="Q200" s="237">
        <f t="shared" si="39"/>
        <v>0.11079290961324044</v>
      </c>
    </row>
    <row r="201" spans="1:17" x14ac:dyDescent="0.25">
      <c r="A201" s="142" t="s">
        <v>192</v>
      </c>
      <c r="B201" s="235">
        <f t="shared" ref="B201:Q201" si="40">IF(B$119=0,0,B$119/B$108)</f>
        <v>9.417397317125438E-2</v>
      </c>
      <c r="C201" s="235">
        <f t="shared" si="40"/>
        <v>9.4173973171254408E-2</v>
      </c>
      <c r="D201" s="235">
        <f t="shared" si="40"/>
        <v>9.4173973171254394E-2</v>
      </c>
      <c r="E201" s="235">
        <f t="shared" si="40"/>
        <v>9.4173973171254394E-2</v>
      </c>
      <c r="F201" s="235">
        <f t="shared" si="40"/>
        <v>9.4173973171254394E-2</v>
      </c>
      <c r="G201" s="235">
        <f t="shared" si="40"/>
        <v>9.4173973171254366E-2</v>
      </c>
      <c r="H201" s="235">
        <f t="shared" si="40"/>
        <v>9.4173973171254421E-2</v>
      </c>
      <c r="I201" s="235">
        <f t="shared" si="40"/>
        <v>9.4173973171254421E-2</v>
      </c>
      <c r="J201" s="235">
        <f t="shared" si="40"/>
        <v>9.417397317125438E-2</v>
      </c>
      <c r="K201" s="235">
        <f t="shared" si="40"/>
        <v>9.4173973171254394E-2</v>
      </c>
      <c r="L201" s="235">
        <f t="shared" si="40"/>
        <v>9.4173973171254435E-2</v>
      </c>
      <c r="M201" s="235">
        <f t="shared" si="40"/>
        <v>9.4173973171254394E-2</v>
      </c>
      <c r="N201" s="235">
        <f t="shared" si="40"/>
        <v>9.4173973171254408E-2</v>
      </c>
      <c r="O201" s="235">
        <f t="shared" si="40"/>
        <v>9.4173973171254394E-2</v>
      </c>
      <c r="P201" s="235">
        <f t="shared" si="40"/>
        <v>9.4173973171254408E-2</v>
      </c>
      <c r="Q201" s="235">
        <f t="shared" si="40"/>
        <v>9.417397317125438E-2</v>
      </c>
    </row>
    <row r="202" spans="1:17" x14ac:dyDescent="0.25">
      <c r="A202" s="142" t="s">
        <v>191</v>
      </c>
      <c r="B202" s="235">
        <f t="shared" ref="B202:Q202" si="41">IF(B$130=0,0,B$130/B$108)</f>
        <v>1.6618936441986084E-2</v>
      </c>
      <c r="C202" s="235">
        <f t="shared" si="41"/>
        <v>1.6618936441986067E-2</v>
      </c>
      <c r="D202" s="235">
        <f t="shared" si="41"/>
        <v>1.661893644198606E-2</v>
      </c>
      <c r="E202" s="235">
        <f t="shared" si="41"/>
        <v>1.6618936441986077E-2</v>
      </c>
      <c r="F202" s="235">
        <f t="shared" si="41"/>
        <v>1.6618936441986074E-2</v>
      </c>
      <c r="G202" s="235">
        <f t="shared" si="41"/>
        <v>1.661893644198608E-2</v>
      </c>
      <c r="H202" s="235">
        <f t="shared" si="41"/>
        <v>1.661893644198607E-2</v>
      </c>
      <c r="I202" s="235">
        <f t="shared" si="41"/>
        <v>1.6618936441986074E-2</v>
      </c>
      <c r="J202" s="235">
        <f t="shared" si="41"/>
        <v>1.6618936441986067E-2</v>
      </c>
      <c r="K202" s="235">
        <f t="shared" si="41"/>
        <v>1.6618936441986074E-2</v>
      </c>
      <c r="L202" s="235">
        <f t="shared" si="41"/>
        <v>1.6618936441986084E-2</v>
      </c>
      <c r="M202" s="235">
        <f t="shared" si="41"/>
        <v>1.6618936441986074E-2</v>
      </c>
      <c r="N202" s="235">
        <f t="shared" si="41"/>
        <v>1.6618936441986063E-2</v>
      </c>
      <c r="O202" s="235">
        <f t="shared" si="41"/>
        <v>1.6618936441986074E-2</v>
      </c>
      <c r="P202" s="235">
        <f t="shared" si="41"/>
        <v>1.661893644198607E-2</v>
      </c>
      <c r="Q202" s="235">
        <f t="shared" si="41"/>
        <v>1.6618936441986067E-2</v>
      </c>
    </row>
    <row r="203" spans="1:17" x14ac:dyDescent="0.25">
      <c r="A203" s="127" t="s">
        <v>181</v>
      </c>
      <c r="B203" s="237">
        <f t="shared" ref="B203:Q203" si="42">IF(B$131=0,0,B$131/B$108)</f>
        <v>7.3039075754552235E-2</v>
      </c>
      <c r="C203" s="237">
        <f t="shared" si="42"/>
        <v>7.3039075754552263E-2</v>
      </c>
      <c r="D203" s="237">
        <f t="shared" si="42"/>
        <v>7.3039075754552249E-2</v>
      </c>
      <c r="E203" s="237">
        <f t="shared" si="42"/>
        <v>7.3039075754552235E-2</v>
      </c>
      <c r="F203" s="237">
        <f t="shared" si="42"/>
        <v>7.3039075754552263E-2</v>
      </c>
      <c r="G203" s="237">
        <f t="shared" si="42"/>
        <v>7.3039075754552235E-2</v>
      </c>
      <c r="H203" s="237">
        <f t="shared" si="42"/>
        <v>7.3039075754552207E-2</v>
      </c>
      <c r="I203" s="237">
        <f t="shared" si="42"/>
        <v>0.2384493524904458</v>
      </c>
      <c r="J203" s="237">
        <f t="shared" si="42"/>
        <v>7.3039075754552235E-2</v>
      </c>
      <c r="K203" s="237">
        <f t="shared" si="42"/>
        <v>7.3039075754552263E-2</v>
      </c>
      <c r="L203" s="237">
        <f t="shared" si="42"/>
        <v>7.3039075754552263E-2</v>
      </c>
      <c r="M203" s="237">
        <f t="shared" si="42"/>
        <v>7.3039075754552277E-2</v>
      </c>
      <c r="N203" s="237">
        <f t="shared" si="42"/>
        <v>7.3039075754552263E-2</v>
      </c>
      <c r="O203" s="237">
        <f t="shared" si="42"/>
        <v>7.3039075754552235E-2</v>
      </c>
      <c r="P203" s="237">
        <f t="shared" si="42"/>
        <v>7.3039075754552221E-2</v>
      </c>
      <c r="Q203" s="237">
        <f t="shared" si="42"/>
        <v>7.3039075754552235E-2</v>
      </c>
    </row>
    <row r="204" spans="1:17" x14ac:dyDescent="0.25">
      <c r="A204" s="142" t="s">
        <v>190</v>
      </c>
      <c r="B204" s="235">
        <f t="shared" ref="B204:Q204" si="43">IF(B$132=0,0,B$132/B$108)</f>
        <v>3.1637094255534556E-2</v>
      </c>
      <c r="C204" s="235">
        <f t="shared" si="43"/>
        <v>3.6117832914039132E-2</v>
      </c>
      <c r="D204" s="235">
        <f t="shared" si="43"/>
        <v>3.2517610428173811E-2</v>
      </c>
      <c r="E204" s="235">
        <f t="shared" si="43"/>
        <v>5.8687218887820289E-2</v>
      </c>
      <c r="F204" s="235">
        <f t="shared" si="43"/>
        <v>6.8454990423000073E-2</v>
      </c>
      <c r="G204" s="235">
        <f t="shared" si="43"/>
        <v>7.0305292326369478E-2</v>
      </c>
      <c r="H204" s="235">
        <f t="shared" si="43"/>
        <v>7.2678457478925179E-2</v>
      </c>
      <c r="I204" s="235">
        <f t="shared" si="43"/>
        <v>0.2381171462360589</v>
      </c>
      <c r="J204" s="235">
        <f t="shared" si="43"/>
        <v>5.4997927225140297E-2</v>
      </c>
      <c r="K204" s="235">
        <f t="shared" si="43"/>
        <v>5.1429353455003227E-2</v>
      </c>
      <c r="L204" s="235">
        <f t="shared" si="43"/>
        <v>5.5287066094924182E-2</v>
      </c>
      <c r="M204" s="235">
        <f t="shared" si="43"/>
        <v>6.0080058441484584E-2</v>
      </c>
      <c r="N204" s="235">
        <f t="shared" si="43"/>
        <v>1.217890846382263E-2</v>
      </c>
      <c r="O204" s="235">
        <f t="shared" si="43"/>
        <v>3.425639643111633E-4</v>
      </c>
      <c r="P204" s="235">
        <f t="shared" si="43"/>
        <v>2.7607196610251111E-2</v>
      </c>
      <c r="Q204" s="235">
        <f t="shared" si="43"/>
        <v>5.2975992287861824E-2</v>
      </c>
    </row>
    <row r="205" spans="1:17" x14ac:dyDescent="0.25">
      <c r="A205" s="142" t="s">
        <v>189</v>
      </c>
      <c r="B205" s="235">
        <f t="shared" ref="B205:Q205" si="44">IF(B$138=0,0,B$138/B$108)</f>
        <v>4.1401981499017672E-2</v>
      </c>
      <c r="C205" s="235">
        <f t="shared" si="44"/>
        <v>3.6921242840513131E-2</v>
      </c>
      <c r="D205" s="235">
        <f t="shared" si="44"/>
        <v>4.0521465326378452E-2</v>
      </c>
      <c r="E205" s="235">
        <f t="shared" si="44"/>
        <v>1.4351856866731951E-2</v>
      </c>
      <c r="F205" s="235">
        <f t="shared" si="44"/>
        <v>4.5840853315521927E-3</v>
      </c>
      <c r="G205" s="235">
        <f t="shared" si="44"/>
        <v>2.7337834281827632E-3</v>
      </c>
      <c r="H205" s="235">
        <f t="shared" si="44"/>
        <v>3.6061827562703232E-4</v>
      </c>
      <c r="I205" s="235">
        <f t="shared" si="44"/>
        <v>3.3220625438688432E-4</v>
      </c>
      <c r="J205" s="235">
        <f t="shared" si="44"/>
        <v>1.8041148529411934E-2</v>
      </c>
      <c r="K205" s="235">
        <f t="shared" si="44"/>
        <v>2.1609722299549043E-2</v>
      </c>
      <c r="L205" s="235">
        <f t="shared" si="44"/>
        <v>1.7752009659628077E-2</v>
      </c>
      <c r="M205" s="235">
        <f t="shared" si="44"/>
        <v>1.2959017313067691E-2</v>
      </c>
      <c r="N205" s="235">
        <f t="shared" si="44"/>
        <v>6.0860167290729628E-2</v>
      </c>
      <c r="O205" s="235">
        <f t="shared" si="44"/>
        <v>7.2696511790241072E-2</v>
      </c>
      <c r="P205" s="235">
        <f t="shared" si="44"/>
        <v>4.5431879144301107E-2</v>
      </c>
      <c r="Q205" s="235">
        <f t="shared" si="44"/>
        <v>2.0063083466690418E-2</v>
      </c>
    </row>
    <row r="206" spans="1:17" x14ac:dyDescent="0.25">
      <c r="A206" s="127" t="s">
        <v>180</v>
      </c>
      <c r="B206" s="236">
        <f t="shared" ref="B206:Q206" si="45">IF(B$139=0,0,B$139/B$108)</f>
        <v>0.23254758409089962</v>
      </c>
      <c r="C206" s="236">
        <f t="shared" si="45"/>
        <v>0.23254758409089971</v>
      </c>
      <c r="D206" s="236">
        <f t="shared" si="45"/>
        <v>0.23254758409089971</v>
      </c>
      <c r="E206" s="236">
        <f t="shared" si="45"/>
        <v>0.23254758409089971</v>
      </c>
      <c r="F206" s="236">
        <f t="shared" si="45"/>
        <v>0.23254758409089971</v>
      </c>
      <c r="G206" s="236">
        <f t="shared" si="45"/>
        <v>0.23254758409089968</v>
      </c>
      <c r="H206" s="236">
        <f t="shared" si="45"/>
        <v>0.23254758409089976</v>
      </c>
      <c r="I206" s="236">
        <f t="shared" si="45"/>
        <v>0.23254758409089979</v>
      </c>
      <c r="J206" s="236">
        <f t="shared" si="45"/>
        <v>0.23254758409089962</v>
      </c>
      <c r="K206" s="236">
        <f t="shared" si="45"/>
        <v>0.23254758409089962</v>
      </c>
      <c r="L206" s="236">
        <f t="shared" si="45"/>
        <v>0.23254758409089968</v>
      </c>
      <c r="M206" s="236">
        <f t="shared" si="45"/>
        <v>0.23254758409089971</v>
      </c>
      <c r="N206" s="236">
        <f t="shared" si="45"/>
        <v>0.23254758409089965</v>
      </c>
      <c r="O206" s="236">
        <f t="shared" si="45"/>
        <v>0.23254758409089965</v>
      </c>
      <c r="P206" s="236">
        <f t="shared" si="45"/>
        <v>0.23254758409089971</v>
      </c>
      <c r="Q206" s="236">
        <f t="shared" si="45"/>
        <v>0.23254758409089965</v>
      </c>
    </row>
    <row r="207" spans="1:17" x14ac:dyDescent="0.25">
      <c r="A207" s="142" t="s">
        <v>188</v>
      </c>
      <c r="B207" s="235">
        <f t="shared" ref="B207:Q207" si="46">IF(B$140=0,0,B$140/B$108)</f>
        <v>0</v>
      </c>
      <c r="C207" s="235">
        <f t="shared" si="46"/>
        <v>0</v>
      </c>
      <c r="D207" s="235">
        <f t="shared" si="46"/>
        <v>0</v>
      </c>
      <c r="E207" s="235">
        <f t="shared" si="46"/>
        <v>0</v>
      </c>
      <c r="F207" s="235">
        <f t="shared" si="46"/>
        <v>0.14341268629311954</v>
      </c>
      <c r="G207" s="235">
        <f t="shared" si="46"/>
        <v>0.14728905476203288</v>
      </c>
      <c r="H207" s="235">
        <f t="shared" si="46"/>
        <v>0.15226081777656528</v>
      </c>
      <c r="I207" s="235">
        <f t="shared" si="46"/>
        <v>0.15280312889607101</v>
      </c>
      <c r="J207" s="235">
        <f t="shared" si="46"/>
        <v>0.11522024084982989</v>
      </c>
      <c r="K207" s="235">
        <f t="shared" si="46"/>
        <v>0.10774410583837021</v>
      </c>
      <c r="L207" s="235">
        <f t="shared" si="46"/>
        <v>0.11582598459139251</v>
      </c>
      <c r="M207" s="235">
        <f t="shared" si="46"/>
        <v>0.12586726724376196</v>
      </c>
      <c r="N207" s="235">
        <f t="shared" si="46"/>
        <v>2.551472095930607E-2</v>
      </c>
      <c r="O207" s="235">
        <f t="shared" si="46"/>
        <v>0</v>
      </c>
      <c r="P207" s="235">
        <f t="shared" si="46"/>
        <v>5.7836867735039092E-2</v>
      </c>
      <c r="Q207" s="235">
        <f t="shared" si="46"/>
        <v>0.11098430247523929</v>
      </c>
    </row>
    <row r="208" spans="1:17" x14ac:dyDescent="0.25">
      <c r="A208" s="142" t="s">
        <v>187</v>
      </c>
      <c r="B208" s="235">
        <f t="shared" ref="B208:Q208" si="47">IF(B$141=0,0,B$141/B$108)</f>
        <v>7.9531273759087667E-2</v>
      </c>
      <c r="C208" s="235">
        <f t="shared" si="47"/>
        <v>7.9531273759087723E-2</v>
      </c>
      <c r="D208" s="235">
        <f t="shared" si="47"/>
        <v>7.9531273759087681E-2</v>
      </c>
      <c r="E208" s="235">
        <f t="shared" si="47"/>
        <v>7.9531273759087695E-2</v>
      </c>
      <c r="F208" s="235">
        <f t="shared" si="47"/>
        <v>7.9531273759087681E-2</v>
      </c>
      <c r="G208" s="235">
        <f t="shared" si="47"/>
        <v>7.9531273759087667E-2</v>
      </c>
      <c r="H208" s="235">
        <f t="shared" si="47"/>
        <v>7.9531273759087709E-2</v>
      </c>
      <c r="I208" s="235">
        <f t="shared" si="47"/>
        <v>7.9531273759087709E-2</v>
      </c>
      <c r="J208" s="235">
        <f t="shared" si="47"/>
        <v>7.9531273759087667E-2</v>
      </c>
      <c r="K208" s="235">
        <f t="shared" si="47"/>
        <v>7.9531273759087681E-2</v>
      </c>
      <c r="L208" s="235">
        <f t="shared" si="47"/>
        <v>7.9531273759087681E-2</v>
      </c>
      <c r="M208" s="235">
        <f t="shared" si="47"/>
        <v>7.9531273759087723E-2</v>
      </c>
      <c r="N208" s="235">
        <f t="shared" si="47"/>
        <v>7.9531273759087695E-2</v>
      </c>
      <c r="O208" s="235">
        <f t="shared" si="47"/>
        <v>7.9531273759087667E-2</v>
      </c>
      <c r="P208" s="235">
        <f t="shared" si="47"/>
        <v>7.9531273759087695E-2</v>
      </c>
      <c r="Q208" s="235">
        <f t="shared" si="47"/>
        <v>7.9531273759087667E-2</v>
      </c>
    </row>
    <row r="209" spans="1:17" x14ac:dyDescent="0.25">
      <c r="A209" s="142" t="s">
        <v>186</v>
      </c>
      <c r="B209" s="235">
        <f t="shared" ref="B209:Q209" si="48">IF(B$152=0,0,B$152/B$108)</f>
        <v>0.15301631033181196</v>
      </c>
      <c r="C209" s="235">
        <f t="shared" si="48"/>
        <v>0.15301631033181201</v>
      </c>
      <c r="D209" s="235">
        <f t="shared" si="48"/>
        <v>0.15301631033181201</v>
      </c>
      <c r="E209" s="235">
        <f t="shared" si="48"/>
        <v>0.15301631033181198</v>
      </c>
      <c r="F209" s="235">
        <f t="shared" si="48"/>
        <v>9.6036240386924536E-3</v>
      </c>
      <c r="G209" s="235">
        <f t="shared" si="48"/>
        <v>5.7272555697791246E-3</v>
      </c>
      <c r="H209" s="235">
        <f t="shared" si="48"/>
        <v>7.5549255524676889E-4</v>
      </c>
      <c r="I209" s="235">
        <f t="shared" si="48"/>
        <v>2.1318143574103018E-4</v>
      </c>
      <c r="J209" s="235">
        <f t="shared" si="48"/>
        <v>3.7796069481982088E-2</v>
      </c>
      <c r="K209" s="235">
        <f t="shared" si="48"/>
        <v>4.5272204493441763E-2</v>
      </c>
      <c r="L209" s="235">
        <f t="shared" si="48"/>
        <v>3.7190325740419479E-2</v>
      </c>
      <c r="M209" s="235">
        <f t="shared" si="48"/>
        <v>2.7149043088050048E-2</v>
      </c>
      <c r="N209" s="235">
        <f t="shared" si="48"/>
        <v>0.12750158937250591</v>
      </c>
      <c r="O209" s="235">
        <f t="shared" si="48"/>
        <v>0.15301631033181201</v>
      </c>
      <c r="P209" s="235">
        <f t="shared" si="48"/>
        <v>9.5179442596772926E-2</v>
      </c>
      <c r="Q209" s="235">
        <f t="shared" si="48"/>
        <v>4.2032007856572677E-2</v>
      </c>
    </row>
    <row r="210" spans="1:17" x14ac:dyDescent="0.25">
      <c r="A210" s="72" t="s">
        <v>179</v>
      </c>
      <c r="B210" s="234">
        <f t="shared" ref="B210:Q210" si="49">IF(B$153=0,0,B$153/B$108)</f>
        <v>0.34106978999998616</v>
      </c>
      <c r="C210" s="234">
        <f t="shared" si="49"/>
        <v>0.34106978999998622</v>
      </c>
      <c r="D210" s="234">
        <f t="shared" si="49"/>
        <v>0.34106978999998622</v>
      </c>
      <c r="E210" s="234">
        <f t="shared" si="49"/>
        <v>0.34106978999998622</v>
      </c>
      <c r="F210" s="234">
        <f t="shared" si="49"/>
        <v>0.34106978999998616</v>
      </c>
      <c r="G210" s="234">
        <f t="shared" si="49"/>
        <v>0.34106978999998616</v>
      </c>
      <c r="H210" s="234">
        <f t="shared" si="49"/>
        <v>0.34106978999998627</v>
      </c>
      <c r="I210" s="234">
        <f t="shared" si="49"/>
        <v>0.34106978999998627</v>
      </c>
      <c r="J210" s="234">
        <f t="shared" si="49"/>
        <v>0.34106978999998611</v>
      </c>
      <c r="K210" s="234">
        <f t="shared" si="49"/>
        <v>0.34106978999998622</v>
      </c>
      <c r="L210" s="234">
        <f t="shared" si="49"/>
        <v>0.34106978999998622</v>
      </c>
      <c r="M210" s="234">
        <f t="shared" si="49"/>
        <v>0.34106978999998622</v>
      </c>
      <c r="N210" s="234">
        <f t="shared" si="49"/>
        <v>0.34106978999998616</v>
      </c>
      <c r="O210" s="234">
        <f t="shared" si="49"/>
        <v>0.34106978999998616</v>
      </c>
      <c r="P210" s="234">
        <f t="shared" si="49"/>
        <v>0.34106978999998622</v>
      </c>
      <c r="Q210" s="234">
        <f t="shared" si="49"/>
        <v>0.34106978999998616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118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41</v>
      </c>
      <c r="B214" s="230">
        <f t="shared" ref="B214:Q214" si="50">SUM(B215:B224)</f>
        <v>1502.1265535358366</v>
      </c>
      <c r="C214" s="230">
        <f t="shared" si="50"/>
        <v>1386.8479977652953</v>
      </c>
      <c r="D214" s="230">
        <f t="shared" si="50"/>
        <v>1394.9735415114308</v>
      </c>
      <c r="E214" s="230">
        <f t="shared" si="50"/>
        <v>2125.4182065559717</v>
      </c>
      <c r="F214" s="230">
        <f t="shared" si="50"/>
        <v>1828.7739861000373</v>
      </c>
      <c r="G214" s="230">
        <f t="shared" si="50"/>
        <v>1663.4669236031386</v>
      </c>
      <c r="H214" s="230">
        <f t="shared" si="50"/>
        <v>1705.7126637561582</v>
      </c>
      <c r="I214" s="230">
        <f t="shared" si="50"/>
        <v>1906.1715415002459</v>
      </c>
      <c r="J214" s="230">
        <f t="shared" si="50"/>
        <v>1633.5206506275654</v>
      </c>
      <c r="K214" s="230">
        <f t="shared" si="50"/>
        <v>2124.6673336624981</v>
      </c>
      <c r="L214" s="230">
        <f t="shared" si="50"/>
        <v>3022.6720274030254</v>
      </c>
      <c r="M214" s="230">
        <f t="shared" si="50"/>
        <v>3312.6233218168718</v>
      </c>
      <c r="N214" s="230">
        <f t="shared" si="50"/>
        <v>4063.9439066830564</v>
      </c>
      <c r="O214" s="230">
        <f t="shared" si="50"/>
        <v>3221.1027057750694</v>
      </c>
      <c r="P214" s="230">
        <f t="shared" si="50"/>
        <v>2430.1795235680493</v>
      </c>
      <c r="Q214" s="230">
        <f t="shared" si="50"/>
        <v>1740.3214113559707</v>
      </c>
    </row>
    <row r="215" spans="1:17" x14ac:dyDescent="0.25">
      <c r="A215" s="132" t="s">
        <v>83</v>
      </c>
      <c r="B215" s="229">
        <f>IF(B$6=0,0,B$6/CHI!B$10*1000)</f>
        <v>5.1635022718632779</v>
      </c>
      <c r="C215" s="229">
        <f>IF(C$6=0,0,C$6/CHI!C$10*1000)</f>
        <v>5.1493682979061459</v>
      </c>
      <c r="D215" s="229">
        <f>IF(D$6=0,0,D$6/CHI!D$10*1000)</f>
        <v>5.0141354607488733</v>
      </c>
      <c r="E215" s="229">
        <f>IF(E$6=0,0,E$6/CHI!E$10*1000)</f>
        <v>4.9752601578345326</v>
      </c>
      <c r="F215" s="229">
        <f>IF(F$6=0,0,F$6/CHI!F$10*1000)</f>
        <v>4.7045902329753027</v>
      </c>
      <c r="G215" s="229">
        <f>IF(G$6=0,0,G$6/CHI!G$10*1000)</f>
        <v>4.4916387659538</v>
      </c>
      <c r="H215" s="229">
        <f>IF(H$6=0,0,H$6/CHI!H$10*1000)</f>
        <v>4.4102029474573179</v>
      </c>
      <c r="I215" s="229">
        <f>IF(I$6=0,0,I$6/CHI!I$10*1000)</f>
        <v>0.33238888815759426</v>
      </c>
      <c r="J215" s="229">
        <f>IF(J$6=0,0,J$6/CHI!J$10*1000)</f>
        <v>4.1798210940954519</v>
      </c>
      <c r="K215" s="229">
        <f>IF(K$6=0,0,K$6/CHI!K$10*1000)</f>
        <v>4.0900435753673472</v>
      </c>
      <c r="L215" s="229">
        <f>IF(L$6=0,0,L$6/CHI!L$10*1000)</f>
        <v>4.030490350742916</v>
      </c>
      <c r="M215" s="229">
        <f>IF(M$6=0,0,M$6/CHI!M$10*1000)</f>
        <v>3.9835202435154757</v>
      </c>
      <c r="N215" s="229">
        <f>IF(N$6=0,0,N$6/CHI!N$10*1000)</f>
        <v>3.9423189231154279</v>
      </c>
      <c r="O215" s="229">
        <f>IF(O$6=0,0,O$6/CHI!O$10*1000)</f>
        <v>3.9384140541512473</v>
      </c>
      <c r="P215" s="229">
        <f>IF(P$6=0,0,P$6/CHI!P$10*1000)</f>
        <v>3.9070243443384687</v>
      </c>
      <c r="Q215" s="229">
        <f>IF(Q$6=0,0,Q$6/CHI!Q$10*1000)</f>
        <v>3.5657074488411453</v>
      </c>
    </row>
    <row r="216" spans="1:17" x14ac:dyDescent="0.25">
      <c r="A216" s="76" t="s">
        <v>82</v>
      </c>
      <c r="B216" s="228">
        <f>IF(B$7=0,0,B$7/CHI!B$10*1000)</f>
        <v>16.984159491881364</v>
      </c>
      <c r="C216" s="228">
        <f>IF(C$7=0,0,C$7/CHI!C$10*1000)</f>
        <v>16.937669017915638</v>
      </c>
      <c r="D216" s="228">
        <f>IF(D$7=0,0,D$7/CHI!D$10*1000)</f>
        <v>16.492851536700524</v>
      </c>
      <c r="E216" s="228">
        <f>IF(E$7=0,0,E$7/CHI!E$10*1000)</f>
        <v>16.364980121093669</v>
      </c>
      <c r="F216" s="228">
        <f>IF(F$7=0,0,F$7/CHI!F$10*1000)</f>
        <v>15.474673323222193</v>
      </c>
      <c r="G216" s="228">
        <f>IF(G$7=0,0,G$7/CHI!G$10*1000)</f>
        <v>14.774218188413434</v>
      </c>
      <c r="H216" s="228">
        <f>IF(H$7=0,0,H$7/CHI!H$10*1000)</f>
        <v>14.50635369317868</v>
      </c>
      <c r="I216" s="228">
        <f>IF(I$7=0,0,I$7/CHI!I$10*1000)</f>
        <v>0.33238888815759426</v>
      </c>
      <c r="J216" s="228">
        <f>IF(J$7=0,0,J$7/CHI!J$10*1000)</f>
        <v>13.748565289975138</v>
      </c>
      <c r="K216" s="228">
        <f>IF(K$7=0,0,K$7/CHI!K$10*1000)</f>
        <v>13.453262680122066</v>
      </c>
      <c r="L216" s="228">
        <f>IF(L$7=0,0,L$7/CHI!L$10*1000)</f>
        <v>13.257375971445901</v>
      </c>
      <c r="M216" s="228">
        <f>IF(M$7=0,0,M$7/CHI!M$10*1000)</f>
        <v>13.10287854886343</v>
      </c>
      <c r="N216" s="228">
        <f>IF(N$7=0,0,N$7/CHI!N$10*1000)</f>
        <v>12.967356230850001</v>
      </c>
      <c r="O216" s="228">
        <f>IF(O$7=0,0,O$7/CHI!O$10*1000)</f>
        <v>12.954512057691806</v>
      </c>
      <c r="P216" s="228">
        <f>IF(P$7=0,0,P$7/CHI!P$10*1000)</f>
        <v>12.851262788146755</v>
      </c>
      <c r="Q216" s="228">
        <f>IF(Q$7=0,0,Q$7/CHI!Q$10*1000)</f>
        <v>11.728578941954027</v>
      </c>
    </row>
    <row r="217" spans="1:17" x14ac:dyDescent="0.25">
      <c r="A217" s="76" t="s">
        <v>81</v>
      </c>
      <c r="B217" s="228">
        <f>IF(B$8=0,0,B$8/CHI!B$10*1000)</f>
        <v>4.5383421987129395</v>
      </c>
      <c r="C217" s="228">
        <f>IF(C$8=0,0,C$8/CHI!C$10*1000)</f>
        <v>4.5259194656399444</v>
      </c>
      <c r="D217" s="228">
        <f>IF(D$8=0,0,D$8/CHI!D$10*1000)</f>
        <v>4.4070596570819331</v>
      </c>
      <c r="E217" s="228">
        <f>IF(E$8=0,0,E$8/CHI!E$10*1000)</f>
        <v>4.3728910989183598</v>
      </c>
      <c r="F217" s="228">
        <f>IF(F$8=0,0,F$8/CHI!F$10*1000)</f>
        <v>4.1349919604586365</v>
      </c>
      <c r="G217" s="228">
        <f>IF(G$8=0,0,G$8/CHI!G$10*1000)</f>
        <v>3.9478231401159332</v>
      </c>
      <c r="H217" s="228">
        <f>IF(H$8=0,0,H$8/CHI!H$10*1000)</f>
        <v>3.8762469904193928</v>
      </c>
      <c r="I217" s="228">
        <f>IF(I$8=0,0,I$8/CHI!I$10*1000)</f>
        <v>0.33238888815759426</v>
      </c>
      <c r="J217" s="228">
        <f>IF(J$8=0,0,J$8/CHI!J$10*1000)</f>
        <v>3.6737581307500125</v>
      </c>
      <c r="K217" s="228">
        <f>IF(K$8=0,0,K$8/CHI!K$10*1000)</f>
        <v>3.5948502344642477</v>
      </c>
      <c r="L217" s="228">
        <f>IF(L$8=0,0,L$8/CHI!L$10*1000)</f>
        <v>3.542507290053194</v>
      </c>
      <c r="M217" s="228">
        <f>IF(M$8=0,0,M$8/CHI!M$10*1000)</f>
        <v>3.5012239888198549</v>
      </c>
      <c r="N217" s="228">
        <f>IF(N$8=0,0,N$8/CHI!N$10*1000)</f>
        <v>3.465011030798486</v>
      </c>
      <c r="O217" s="228">
        <f>IF(O$8=0,0,O$8/CHI!O$10*1000)</f>
        <v>3.461578935552367</v>
      </c>
      <c r="P217" s="228">
        <f>IF(P$8=0,0,P$8/CHI!P$10*1000)</f>
        <v>3.4339896682008337</v>
      </c>
      <c r="Q217" s="228">
        <f>IF(Q$8=0,0,Q$8/CHI!Q$10*1000)</f>
        <v>3.1339969910580328</v>
      </c>
    </row>
    <row r="218" spans="1:17" x14ac:dyDescent="0.25">
      <c r="A218" s="76" t="s">
        <v>80</v>
      </c>
      <c r="B218" s="228">
        <f>IF(B$9=0,0,B$9/CHI!B$10*1000)</f>
        <v>24.185363669856223</v>
      </c>
      <c r="C218" s="228">
        <f>IF(C$9=0,0,C$9/CHI!C$10*1000)</f>
        <v>24.119161452396924</v>
      </c>
      <c r="D218" s="228">
        <f>IF(D$9=0,0,D$9/CHI!D$10*1000)</f>
        <v>23.485743439863565</v>
      </c>
      <c r="E218" s="228">
        <f>IF(E$9=0,0,E$9/CHI!E$10*1000)</f>
        <v>23.303655142181874</v>
      </c>
      <c r="F218" s="228">
        <f>IF(F$9=0,0,F$9/CHI!F$10*1000)</f>
        <v>22.035862426589457</v>
      </c>
      <c r="G218" s="228">
        <f>IF(G$9=0,0,G$9/CHI!G$10*1000)</f>
        <v>21.038417591131701</v>
      </c>
      <c r="H218" s="228">
        <f>IF(H$9=0,0,H$9/CHI!H$10*1000)</f>
        <v>20.656979802903692</v>
      </c>
      <c r="I218" s="228">
        <f>IF(I$9=0,0,I$9/CHI!I$10*1000)</f>
        <v>0.33238888815759426</v>
      </c>
      <c r="J218" s="228">
        <f>IF(J$9=0,0,J$9/CHI!J$10*1000)</f>
        <v>19.577892661438845</v>
      </c>
      <c r="K218" s="228">
        <f>IF(K$9=0,0,K$9/CHI!K$10*1000)</f>
        <v>19.157383126341259</v>
      </c>
      <c r="L218" s="228">
        <f>IF(L$9=0,0,L$9/CHI!L$10*1000)</f>
        <v>18.87844136948312</v>
      </c>
      <c r="M218" s="228">
        <f>IF(M$9=0,0,M$9/CHI!M$10*1000)</f>
        <v>18.658437762416277</v>
      </c>
      <c r="N218" s="228">
        <f>IF(N$9=0,0,N$9/CHI!N$10*1000)</f>
        <v>18.465454615496146</v>
      </c>
      <c r="O218" s="228">
        <f>IF(O$9=0,0,O$9/CHI!O$10*1000)</f>
        <v>18.447164572999895</v>
      </c>
      <c r="P218" s="228">
        <f>IF(P$9=0,0,P$9/CHI!P$10*1000)</f>
        <v>18.300138096135512</v>
      </c>
      <c r="Q218" s="228">
        <f>IF(Q$9=0,0,Q$9/CHI!Q$10*1000)</f>
        <v>16.701441550720755</v>
      </c>
    </row>
    <row r="219" spans="1:17" x14ac:dyDescent="0.25">
      <c r="A219" s="129" t="s">
        <v>79</v>
      </c>
      <c r="B219" s="227">
        <f>IF(B$10=0,0,B$10/CHI!B$10*1000)</f>
        <v>14.457806361217179</v>
      </c>
      <c r="C219" s="227">
        <f>IF(C$10=0,0,C$10/CHI!C$10*1000)</f>
        <v>14.418231234137211</v>
      </c>
      <c r="D219" s="227">
        <f>IF(D$10=0,0,D$10/CHI!D$10*1000)</f>
        <v>14.039579290096848</v>
      </c>
      <c r="E219" s="227">
        <f>IF(E$10=0,0,E$10/CHI!E$10*1000)</f>
        <v>13.930728441936692</v>
      </c>
      <c r="F219" s="227">
        <f>IF(F$10=0,0,F$10/CHI!F$10*1000)</f>
        <v>13.17285265233085</v>
      </c>
      <c r="G219" s="227">
        <f>IF(G$10=0,0,G$10/CHI!G$10*1000)</f>
        <v>12.57658854467064</v>
      </c>
      <c r="H219" s="227">
        <f>IF(H$10=0,0,H$10/CHI!H$10*1000)</f>
        <v>12.348568252880488</v>
      </c>
      <c r="I219" s="227">
        <f>IF(I$10=0,0,I$10/CHI!I$10*1000)</f>
        <v>11.953637352582797</v>
      </c>
      <c r="J219" s="227">
        <f>IF(J$10=0,0,J$10/CHI!J$10*1000)</f>
        <v>11.703499063467268</v>
      </c>
      <c r="K219" s="227">
        <f>IF(K$10=0,0,K$10/CHI!K$10*1000)</f>
        <v>11.452122011028576</v>
      </c>
      <c r="L219" s="227">
        <f>IF(L$10=0,0,L$10/CHI!L$10*1000)</f>
        <v>11.285372982080165</v>
      </c>
      <c r="M219" s="227">
        <f>IF(M$10=0,0,M$10/CHI!M$10*1000)</f>
        <v>11.153856681843333</v>
      </c>
      <c r="N219" s="227">
        <f>IF(N$10=0,0,N$10/CHI!N$10*1000)</f>
        <v>11.038492984723201</v>
      </c>
      <c r="O219" s="227">
        <f>IF(O$10=0,0,O$10/CHI!O$10*1000)</f>
        <v>11.027559351623491</v>
      </c>
      <c r="P219" s="227">
        <f>IF(P$10=0,0,P$10/CHI!P$10*1000)</f>
        <v>10.939668164147713</v>
      </c>
      <c r="Q219" s="227">
        <f>IF(Q$10=0,0,Q$10/CHI!Q$10*1000)</f>
        <v>9.9839808567552062</v>
      </c>
    </row>
    <row r="220" spans="1:17" x14ac:dyDescent="0.25">
      <c r="A220" s="232" t="s">
        <v>185</v>
      </c>
      <c r="B220" s="231">
        <f>IF(B$15=0,0,B$15/CHI!B$10*1000)</f>
        <v>818.4154027762288</v>
      </c>
      <c r="C220" s="231">
        <f>IF(C$15=0,0,C$15/CHI!C$10*1000)</f>
        <v>705.00835883820764</v>
      </c>
      <c r="D220" s="231">
        <f>IF(D$15=0,0,D$15/CHI!D$10*1000)</f>
        <v>731.04039198730436</v>
      </c>
      <c r="E220" s="231">
        <f>IF(E$15=0,0,E$15/CHI!E$10*1000)</f>
        <v>1466.6326248438177</v>
      </c>
      <c r="F220" s="231">
        <f>IF(F$15=0,0,F$15/CHI!F$10*1000)</f>
        <v>1205.8284284757865</v>
      </c>
      <c r="G220" s="231">
        <f>IF(G$15=0,0,G$15/CHI!G$10*1000)</f>
        <v>1068.7187569951757</v>
      </c>
      <c r="H220" s="231">
        <f>IF(H$15=0,0,H$15/CHI!H$10*1000)</f>
        <v>1121.7476002138569</v>
      </c>
      <c r="I220" s="231">
        <f>IF(I$15=0,0,I$15/CHI!I$10*1000)</f>
        <v>1340.8828008776775</v>
      </c>
      <c r="J220" s="231">
        <f>IF(J$15=0,0,J$15/CHI!J$10*1000)</f>
        <v>1080.0609754404691</v>
      </c>
      <c r="K220" s="231">
        <f>IF(K$15=0,0,K$15/CHI!K$10*1000)</f>
        <v>1583.0953051559143</v>
      </c>
      <c r="L220" s="231">
        <f>IF(L$15=0,0,L$15/CHI!L$10*1000)</f>
        <v>2488.9855776365325</v>
      </c>
      <c r="M220" s="231">
        <f>IF(M$15=0,0,M$15/CHI!M$10*1000)</f>
        <v>2785.156291423692</v>
      </c>
      <c r="N220" s="231">
        <f>IF(N$15=0,0,N$15/CHI!N$10*1000)</f>
        <v>3541.9324373994423</v>
      </c>
      <c r="O220" s="231">
        <f>IF(O$15=0,0,O$15/CHI!O$10*1000)</f>
        <v>2699.6082891259848</v>
      </c>
      <c r="P220" s="231">
        <f>IF(P$15=0,0,P$15/CHI!P$10*1000)</f>
        <v>1912.8414902200923</v>
      </c>
      <c r="Q220" s="231">
        <f>IF(Q$15=0,0,Q$15/CHI!Q$10*1000)</f>
        <v>1268.1779291299911</v>
      </c>
    </row>
    <row r="221" spans="1:17" x14ac:dyDescent="0.25">
      <c r="A221" s="127" t="s">
        <v>184</v>
      </c>
      <c r="B221" s="226">
        <f>IF(B$24=0,0,B$24/CHI!B$10*1000)</f>
        <v>373.01861869267373</v>
      </c>
      <c r="C221" s="226">
        <f>IF(C$24=0,0,C$24/CHI!C$10*1000)</f>
        <v>371.99756066567204</v>
      </c>
      <c r="D221" s="226">
        <f>IF(D$24=0,0,D$24/CHI!D$10*1000)</f>
        <v>362.22815155876089</v>
      </c>
      <c r="E221" s="226">
        <f>IF(E$24=0,0,E$24/CHI!E$10*1000)</f>
        <v>359.41974535869281</v>
      </c>
      <c r="F221" s="226">
        <f>IF(F$24=0,0,F$24/CHI!F$10*1000)</f>
        <v>339.86617180013866</v>
      </c>
      <c r="G221" s="226">
        <f>IF(G$24=0,0,G$24/CHI!G$10*1000)</f>
        <v>324.48226028144097</v>
      </c>
      <c r="H221" s="226">
        <f>IF(H$24=0,0,H$24/CHI!H$10*1000)</f>
        <v>318.5992229691123</v>
      </c>
      <c r="I221" s="226">
        <f>IF(I$24=0,0,I$24/CHI!I$10*1000)</f>
        <v>308.40980866741904</v>
      </c>
      <c r="J221" s="226">
        <f>IF(J$24=0,0,J$24/CHI!J$10*1000)</f>
        <v>301.95611598701936</v>
      </c>
      <c r="K221" s="226">
        <f>IF(K$24=0,0,K$24/CHI!K$10*1000)</f>
        <v>295.47046259472813</v>
      </c>
      <c r="L221" s="226">
        <f>IF(L$24=0,0,L$24/CHI!L$10*1000)</f>
        <v>291.16825443861865</v>
      </c>
      <c r="M221" s="226">
        <f>IF(M$24=0,0,M$24/CHI!M$10*1000)</f>
        <v>287.77506826471114</v>
      </c>
      <c r="N221" s="226">
        <f>IF(N$24=0,0,N$24/CHI!N$10*1000)</f>
        <v>196.33556922192597</v>
      </c>
      <c r="O221" s="226">
        <f>IF(O$24=0,0,O$24/CHI!O$10*1000)</f>
        <v>284.51653412155423</v>
      </c>
      <c r="P221" s="226">
        <f>IF(P$24=0,0,P$24/CHI!P$10*1000)</f>
        <v>282.2488976261991</v>
      </c>
      <c r="Q221" s="226">
        <f>IF(Q$24=0,0,Q$24/CHI!Q$10*1000)</f>
        <v>257.59168819905187</v>
      </c>
    </row>
    <row r="222" spans="1:17" x14ac:dyDescent="0.25">
      <c r="A222" s="127" t="s">
        <v>181</v>
      </c>
      <c r="B222" s="226">
        <f>IF(B$35=0,0,B$35/CHI!B$10*1000)</f>
        <v>190.65396066514427</v>
      </c>
      <c r="C222" s="226">
        <f>IF(C$35=0,0,C$35/CHI!C$10*1000)</f>
        <v>190.13208656245453</v>
      </c>
      <c r="D222" s="226">
        <f>IF(D$35=0,0,D$35/CHI!D$10*1000)</f>
        <v>185.13883301892218</v>
      </c>
      <c r="E222" s="226">
        <f>IF(E$35=0,0,E$35/CHI!E$10*1000)</f>
        <v>183.70342540555401</v>
      </c>
      <c r="F222" s="226">
        <f>IF(F$35=0,0,F$35/CHI!F$10*1000)</f>
        <v>173.70937669784863</v>
      </c>
      <c r="G222" s="226">
        <f>IF(G$35=0,0,G$35/CHI!G$10*1000)</f>
        <v>165.84648858829198</v>
      </c>
      <c r="H222" s="226">
        <f>IF(H$35=0,0,H$35/CHI!H$10*1000)</f>
        <v>162.83960285087946</v>
      </c>
      <c r="I222" s="226">
        <f>IF(I$35=0,0,I$35/CHI!I$10*1000)</f>
        <v>219.60830948691458</v>
      </c>
      <c r="J222" s="226">
        <f>IF(J$35=0,0,J$35/CHI!J$10*1000)</f>
        <v>154.33312594892092</v>
      </c>
      <c r="K222" s="226">
        <f>IF(K$35=0,0,K$35/CHI!K$10*1000)</f>
        <v>151.01823643730543</v>
      </c>
      <c r="L222" s="226">
        <f>IF(L$35=0,0,L$35/CHI!L$10*1000)</f>
        <v>148.81933004640504</v>
      </c>
      <c r="M222" s="226">
        <f>IF(M$35=0,0,M$35/CHI!M$10*1000)</f>
        <v>147.08503489085237</v>
      </c>
      <c r="N222" s="226">
        <f>IF(N$35=0,0,N$35/CHI!N$10*1000)</f>
        <v>234.02680093768348</v>
      </c>
      <c r="O222" s="226">
        <f>IF(O$35=0,0,O$35/CHI!O$10*1000)</f>
        <v>145.41956188434986</v>
      </c>
      <c r="P222" s="226">
        <f>IF(P$35=0,0,P$35/CHI!P$10*1000)</f>
        <v>144.26054767561274</v>
      </c>
      <c r="Q222" s="226">
        <f>IF(Q$35=0,0,Q$35/CHI!Q$10*1000)</f>
        <v>131.65797396840429</v>
      </c>
    </row>
    <row r="223" spans="1:17" x14ac:dyDescent="0.25">
      <c r="A223" s="127" t="s">
        <v>180</v>
      </c>
      <c r="B223" s="225">
        <f>IF(B$43=0,0,B$43/CHI!B$10*1000)</f>
        <v>29.012559231652403</v>
      </c>
      <c r="C223" s="225">
        <f>IF(C$43=0,0,C$43/CHI!C$10*1000)</f>
        <v>28.933143607330052</v>
      </c>
      <c r="D223" s="225">
        <f>IF(D$43=0,0,D$43/CHI!D$10*1000)</f>
        <v>28.173300676792522</v>
      </c>
      <c r="E223" s="225">
        <f>IF(E$43=0,0,E$43/CHI!E$10*1000)</f>
        <v>27.9548690834539</v>
      </c>
      <c r="F223" s="225">
        <f>IF(F$43=0,0,F$43/CHI!F$10*1000)</f>
        <v>26.434035584455252</v>
      </c>
      <c r="G223" s="225">
        <f>IF(G$43=0,0,G$43/CHI!G$10*1000)</f>
        <v>25.237509133000938</v>
      </c>
      <c r="H223" s="225">
        <f>IF(H$43=0,0,H$43/CHI!H$10*1000)</f>
        <v>24.779939564264311</v>
      </c>
      <c r="I223" s="225">
        <f>IF(I$43=0,0,I$43/CHI!I$10*1000)</f>
        <v>23.987429563021479</v>
      </c>
      <c r="J223" s="225">
        <f>IF(J$43=0,0,J$43/CHI!J$10*1000)</f>
        <v>23.485475687879255</v>
      </c>
      <c r="K223" s="225">
        <f>IF(K$43=0,0,K$43/CHI!K$10*1000)</f>
        <v>22.981035979589997</v>
      </c>
      <c r="L223" s="225">
        <f>IF(L$43=0,0,L$43/CHI!L$10*1000)</f>
        <v>22.646419789670343</v>
      </c>
      <c r="M223" s="225">
        <f>IF(M$43=0,0,M$43/CHI!M$10*1000)</f>
        <v>22.382505309477541</v>
      </c>
      <c r="N223" s="225">
        <f>IF(N$43=0,0,N$43/CHI!N$10*1000)</f>
        <v>22.151004346450524</v>
      </c>
      <c r="O223" s="225">
        <f>IF(O$43=0,0,O$43/CHI!O$10*1000)</f>
        <v>22.129063765009757</v>
      </c>
      <c r="P223" s="225">
        <f>IF(P$43=0,0,P$43/CHI!P$10*1000)</f>
        <v>21.952692037593266</v>
      </c>
      <c r="Q223" s="225">
        <f>IF(Q$43=0,0,Q$43/CHI!Q$10*1000)</f>
        <v>20.034909082148484</v>
      </c>
    </row>
    <row r="224" spans="1:17" x14ac:dyDescent="0.25">
      <c r="A224" s="72" t="s">
        <v>179</v>
      </c>
      <c r="B224" s="224">
        <f>IF(B$57=0,0,B$57/CHI!B$10*1000)</f>
        <v>25.696838176606406</v>
      </c>
      <c r="C224" s="224">
        <f>IF(C$57=0,0,C$57/CHI!C$10*1000)</f>
        <v>25.626498623635179</v>
      </c>
      <c r="D224" s="224">
        <f>IF(D$57=0,0,D$57/CHI!D$10*1000)</f>
        <v>24.953494885159078</v>
      </c>
      <c r="E224" s="224">
        <f>IF(E$57=0,0,E$57/CHI!E$10*1000)</f>
        <v>24.760026902487724</v>
      </c>
      <c r="F224" s="224">
        <f>IF(F$57=0,0,F$57/CHI!F$10*1000)</f>
        <v>23.413002946231774</v>
      </c>
      <c r="G224" s="224">
        <f>IF(G$57=0,0,G$57/CHI!G$10*1000)</f>
        <v>22.353222374943709</v>
      </c>
      <c r="H224" s="224">
        <f>IF(H$57=0,0,H$57/CHI!H$10*1000)</f>
        <v>21.947946471205512</v>
      </c>
      <c r="I224" s="224">
        <f>IF(I$57=0,0,I$57/CHI!I$10*1000)</f>
        <v>0</v>
      </c>
      <c r="J224" s="224">
        <f>IF(J$57=0,0,J$57/CHI!J$10*1000)</f>
        <v>20.801421323550215</v>
      </c>
      <c r="K224" s="224">
        <f>IF(K$57=0,0,K$57/CHI!K$10*1000)</f>
        <v>20.354631867636826</v>
      </c>
      <c r="L224" s="224">
        <f>IF(L$57=0,0,L$57/CHI!L$10*1000)</f>
        <v>20.058257527993725</v>
      </c>
      <c r="M224" s="224">
        <f>IF(M$57=0,0,M$57/CHI!M$10*1000)</f>
        <v>19.824504702680098</v>
      </c>
      <c r="N224" s="224">
        <f>IF(N$57=0,0,N$57/CHI!N$10*1000)</f>
        <v>19.619460992570435</v>
      </c>
      <c r="O224" s="224">
        <f>IF(O$57=0,0,O$57/CHI!O$10*1000)</f>
        <v>19.60002790615151</v>
      </c>
      <c r="P224" s="224">
        <f>IF(P$57=0,0,P$57/CHI!P$10*1000)</f>
        <v>19.4438129475826</v>
      </c>
      <c r="Q224" s="224">
        <f>IF(Q$57=0,0,Q$57/CHI!Q$10*1000)</f>
        <v>17.745205187045791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30">
        <f t="shared" ref="B226:Q226" si="51">SUM(B227:B235)</f>
        <v>601.01254380106002</v>
      </c>
      <c r="C226" s="230">
        <f t="shared" si="51"/>
        <v>586.33682583147208</v>
      </c>
      <c r="D226" s="230">
        <f t="shared" si="51"/>
        <v>570.93843365990767</v>
      </c>
      <c r="E226" s="230">
        <f t="shared" si="51"/>
        <v>566.51186706079704</v>
      </c>
      <c r="F226" s="230">
        <f t="shared" si="51"/>
        <v>568.53511313538456</v>
      </c>
      <c r="G226" s="230">
        <f t="shared" si="51"/>
        <v>544.91843832404197</v>
      </c>
      <c r="H226" s="230">
        <f t="shared" si="51"/>
        <v>518.14511614521507</v>
      </c>
      <c r="I226" s="230">
        <f t="shared" si="51"/>
        <v>501.57384140197911</v>
      </c>
      <c r="J226" s="230">
        <f t="shared" si="51"/>
        <v>486.58709570258765</v>
      </c>
      <c r="K226" s="230">
        <f t="shared" si="51"/>
        <v>476.13579142092743</v>
      </c>
      <c r="L226" s="230">
        <f t="shared" si="51"/>
        <v>469.20299933308871</v>
      </c>
      <c r="M226" s="230">
        <f t="shared" si="51"/>
        <v>463.73505045534256</v>
      </c>
      <c r="N226" s="230">
        <f t="shared" si="51"/>
        <v>458.93866554286586</v>
      </c>
      <c r="O226" s="230">
        <f t="shared" si="51"/>
        <v>458.48408655357281</v>
      </c>
      <c r="P226" s="230">
        <f t="shared" si="51"/>
        <v>454.82990437952617</v>
      </c>
      <c r="Q226" s="230">
        <f t="shared" si="51"/>
        <v>429.63156614744543</v>
      </c>
    </row>
    <row r="227" spans="1:17" x14ac:dyDescent="0.25">
      <c r="A227" s="132" t="s">
        <v>83</v>
      </c>
      <c r="B227" s="229">
        <f>IF(B$61=0,0,B$61/CHI!B$11*1000)</f>
        <v>9.7695058622569881</v>
      </c>
      <c r="C227" s="229">
        <f>IF(C$61=0,0,C$61/CHI!C$11*1000)</f>
        <v>9.5309509199092624</v>
      </c>
      <c r="D227" s="229">
        <f>IF(D$61=0,0,D$61/CHI!D$11*1000)</f>
        <v>9.2806488519390697</v>
      </c>
      <c r="E227" s="229">
        <f>IF(E$61=0,0,E$61/CHI!E$11*1000)</f>
        <v>9.2086946659811844</v>
      </c>
      <c r="F227" s="229">
        <f>IF(F$61=0,0,F$61/CHI!F$11*1000)</f>
        <v>9.2415826890188804</v>
      </c>
      <c r="G227" s="229">
        <f>IF(G$61=0,0,G$61/CHI!G$11*1000)</f>
        <v>8.8576917945672644</v>
      </c>
      <c r="H227" s="229">
        <f>IF(H$61=0,0,H$61/CHI!H$11*1000)</f>
        <v>8.4224893504986085</v>
      </c>
      <c r="I227" s="229">
        <f>IF(I$61=0,0,I$61/CHI!I$11*1000)</f>
        <v>1.1009004338107571</v>
      </c>
      <c r="J227" s="229">
        <f>IF(J$61=0,0,J$61/CHI!J$11*1000)</f>
        <v>7.9095112622783272</v>
      </c>
      <c r="K227" s="229">
        <f>IF(K$61=0,0,K$61/CHI!K$11*1000)</f>
        <v>7.7396244945210997</v>
      </c>
      <c r="L227" s="229">
        <f>IF(L$61=0,0,L$61/CHI!L$11*1000)</f>
        <v>7.6269314174089375</v>
      </c>
      <c r="M227" s="229">
        <f>IF(M$61=0,0,M$61/CHI!M$11*1000)</f>
        <v>7.5380494811388292</v>
      </c>
      <c r="N227" s="229">
        <f>IF(N$61=0,0,N$61/CHI!N$11*1000)</f>
        <v>7.4600838695997913</v>
      </c>
      <c r="O227" s="229">
        <f>IF(O$61=0,0,O$61/CHI!O$11*1000)</f>
        <v>7.4526946526082929</v>
      </c>
      <c r="P227" s="229">
        <f>IF(P$61=0,0,P$61/CHI!P$11*1000)</f>
        <v>7.393295635833498</v>
      </c>
      <c r="Q227" s="229">
        <f>IF(Q$61=0,0,Q$61/CHI!Q$11*1000)</f>
        <v>6.983694678887522</v>
      </c>
    </row>
    <row r="228" spans="1:17" x14ac:dyDescent="0.25">
      <c r="A228" s="76" t="s">
        <v>82</v>
      </c>
      <c r="B228" s="228">
        <f>IF(B$62=0,0,B$62/CHI!B$11*1000)</f>
        <v>35.560791694372803</v>
      </c>
      <c r="C228" s="228">
        <f>IF(C$62=0,0,C$62/CHI!C$11*1000)</f>
        <v>34.692456823387772</v>
      </c>
      <c r="D228" s="228">
        <f>IF(D$62=0,0,D$62/CHI!D$11*1000)</f>
        <v>33.781362667219014</v>
      </c>
      <c r="E228" s="228">
        <f>IF(E$62=0,0,E$62/CHI!E$11*1000)</f>
        <v>33.519450974400257</v>
      </c>
      <c r="F228" s="228">
        <f>IF(F$62=0,0,F$62/CHI!F$11*1000)</f>
        <v>33.639162672511972</v>
      </c>
      <c r="G228" s="228">
        <f>IF(G$62=0,0,G$62/CHI!G$11*1000)</f>
        <v>32.241808054639151</v>
      </c>
      <c r="H228" s="228">
        <f>IF(H$62=0,0,H$62/CHI!H$11*1000)</f>
        <v>30.65768049725704</v>
      </c>
      <c r="I228" s="228">
        <f>IF(I$62=0,0,I$62/CHI!I$11*1000)</f>
        <v>1.1009004338107571</v>
      </c>
      <c r="J228" s="228">
        <f>IF(J$62=0,0,J$62/CHI!J$11*1000)</f>
        <v>28.790451264153869</v>
      </c>
      <c r="K228" s="228">
        <f>IF(K$62=0,0,K$62/CHI!K$11*1000)</f>
        <v>28.172067075124954</v>
      </c>
      <c r="L228" s="228">
        <f>IF(L$62=0,0,L$62/CHI!L$11*1000)</f>
        <v>27.761866692722226</v>
      </c>
      <c r="M228" s="228">
        <f>IF(M$62=0,0,M$62/CHI!M$11*1000)</f>
        <v>27.438338352020288</v>
      </c>
      <c r="N228" s="228">
        <f>IF(N$62=0,0,N$62/CHI!N$11*1000)</f>
        <v>27.154545199085572</v>
      </c>
      <c r="O228" s="228">
        <f>IF(O$62=0,0,O$62/CHI!O$11*1000)</f>
        <v>27.12764860780204</v>
      </c>
      <c r="P228" s="228">
        <f>IF(P$62=0,0,P$62/CHI!P$11*1000)</f>
        <v>26.911437461387816</v>
      </c>
      <c r="Q228" s="228">
        <f>IF(Q$62=0,0,Q$62/CHI!Q$11*1000)</f>
        <v>25.420498767748857</v>
      </c>
    </row>
    <row r="229" spans="1:17" x14ac:dyDescent="0.25">
      <c r="A229" s="76" t="s">
        <v>81</v>
      </c>
      <c r="B229" s="228">
        <f>IF(B$63=0,0,B$63/CHI!B$11*1000)</f>
        <v>7.0624272569262851</v>
      </c>
      <c r="C229" s="228">
        <f>IF(C$63=0,0,C$63/CHI!C$11*1000)</f>
        <v>6.8899746323140283</v>
      </c>
      <c r="D229" s="228">
        <f>IF(D$63=0,0,D$63/CHI!D$11*1000)</f>
        <v>6.7090299487014109</v>
      </c>
      <c r="E229" s="228">
        <f>IF(E$63=0,0,E$63/CHI!E$11*1000)</f>
        <v>6.6570138885931769</v>
      </c>
      <c r="F229" s="228">
        <f>IF(F$63=0,0,F$63/CHI!F$11*1000)</f>
        <v>6.6807888137124882</v>
      </c>
      <c r="G229" s="228">
        <f>IF(G$63=0,0,G$63/CHI!G$11*1000)</f>
        <v>6.4032720636447884</v>
      </c>
      <c r="H229" s="228">
        <f>IF(H$63=0,0,H$63/CHI!H$11*1000)</f>
        <v>6.0886619240321247</v>
      </c>
      <c r="I229" s="228">
        <f>IF(I$63=0,0,I$63/CHI!I$11*1000)</f>
        <v>1.1009004338107571</v>
      </c>
      <c r="J229" s="228">
        <f>IF(J$63=0,0,J$63/CHI!J$11*1000)</f>
        <v>5.7178273615135353</v>
      </c>
      <c r="K229" s="228">
        <f>IF(K$63=0,0,K$63/CHI!K$11*1000)</f>
        <v>5.5950153220801964</v>
      </c>
      <c r="L229" s="228">
        <f>IF(L$63=0,0,L$63/CHI!L$11*1000)</f>
        <v>5.513548902930113</v>
      </c>
      <c r="M229" s="228">
        <f>IF(M$63=0,0,M$63/CHI!M$11*1000)</f>
        <v>5.4492956829399883</v>
      </c>
      <c r="N229" s="228">
        <f>IF(N$63=0,0,N$63/CHI!N$11*1000)</f>
        <v>5.3929339316088916</v>
      </c>
      <c r="O229" s="228">
        <f>IF(O$63=0,0,O$63/CHI!O$11*1000)</f>
        <v>5.3875922277168122</v>
      </c>
      <c r="P229" s="228">
        <f>IF(P$63=0,0,P$63/CHI!P$11*1000)</f>
        <v>5.3446523655559632</v>
      </c>
      <c r="Q229" s="228">
        <f>IF(Q$63=0,0,Q$63/CHI!Q$11*1000)</f>
        <v>5.0485496758616799</v>
      </c>
    </row>
    <row r="230" spans="1:17" x14ac:dyDescent="0.25">
      <c r="A230" s="76" t="s">
        <v>80</v>
      </c>
      <c r="B230" s="228">
        <f>IF(B$64=0,0,B$64/CHI!B$11*1000)</f>
        <v>46.222300668353832</v>
      </c>
      <c r="C230" s="228">
        <f>IF(C$64=0,0,C$64/CHI!C$11*1000)</f>
        <v>45.093629635592826</v>
      </c>
      <c r="D230" s="228">
        <f>IF(D$64=0,0,D$64/CHI!D$11*1000)</f>
        <v>43.909379622669846</v>
      </c>
      <c r="E230" s="228">
        <f>IF(E$64=0,0,E$64/CHI!E$11*1000)</f>
        <v>43.568943978883496</v>
      </c>
      <c r="F230" s="228">
        <f>IF(F$64=0,0,F$64/CHI!F$11*1000)</f>
        <v>43.72454653551933</v>
      </c>
      <c r="G230" s="228">
        <f>IF(G$64=0,0,G$64/CHI!G$11*1000)</f>
        <v>41.908249928775035</v>
      </c>
      <c r="H230" s="228">
        <f>IF(H$64=0,0,H$64/CHI!H$11*1000)</f>
        <v>39.849183840380618</v>
      </c>
      <c r="I230" s="228">
        <f>IF(I$64=0,0,I$64/CHI!I$11*1000)</f>
        <v>1.1009004338107571</v>
      </c>
      <c r="J230" s="228">
        <f>IF(J$64=0,0,J$64/CHI!J$11*1000)</f>
        <v>37.422139139829362</v>
      </c>
      <c r="K230" s="228">
        <f>IF(K$64=0,0,K$64/CHI!K$11*1000)</f>
        <v>36.61835669990203</v>
      </c>
      <c r="L230" s="228">
        <f>IF(L$64=0,0,L$64/CHI!L$11*1000)</f>
        <v>36.0851738176803</v>
      </c>
      <c r="M230" s="228">
        <f>IF(M$64=0,0,M$64/CHI!M$11*1000)</f>
        <v>35.664648190265062</v>
      </c>
      <c r="N230" s="228">
        <f>IF(N$64=0,0,N$64/CHI!N$11*1000)</f>
        <v>35.295770788566372</v>
      </c>
      <c r="O230" s="228">
        <f>IF(O$64=0,0,O$64/CHI!O$11*1000)</f>
        <v>35.260810309060005</v>
      </c>
      <c r="P230" s="228">
        <f>IF(P$64=0,0,P$64/CHI!P$11*1000)</f>
        <v>34.979776728500298</v>
      </c>
      <c r="Q230" s="228">
        <f>IF(Q$64=0,0,Q$64/CHI!Q$11*1000)</f>
        <v>33.041838530505451</v>
      </c>
    </row>
    <row r="231" spans="1:17" x14ac:dyDescent="0.25">
      <c r="A231" s="129" t="s">
        <v>79</v>
      </c>
      <c r="B231" s="227">
        <f>IF(B$65=0,0,B$65/CHI!B$11*1000)</f>
        <v>27.354616414319562</v>
      </c>
      <c r="C231" s="227">
        <f>IF(C$65=0,0,C$65/CHI!C$11*1000)</f>
        <v>26.686662575745942</v>
      </c>
      <c r="D231" s="227">
        <f>IF(D$65=0,0,D$65/CHI!D$11*1000)</f>
        <v>25.985816785429396</v>
      </c>
      <c r="E231" s="227">
        <f>IF(E$65=0,0,E$65/CHI!E$11*1000)</f>
        <v>25.784345064747324</v>
      </c>
      <c r="F231" s="227">
        <f>IF(F$65=0,0,F$65/CHI!F$11*1000)</f>
        <v>25.876431529252866</v>
      </c>
      <c r="G231" s="227">
        <f>IF(G$65=0,0,G$65/CHI!G$11*1000)</f>
        <v>24.801537024788342</v>
      </c>
      <c r="H231" s="227">
        <f>IF(H$65=0,0,H$65/CHI!H$11*1000)</f>
        <v>23.582970181396103</v>
      </c>
      <c r="I231" s="227">
        <f>IF(I$65=0,0,I$65/CHI!I$11*1000)</f>
        <v>22.828741557097096</v>
      </c>
      <c r="J231" s="227">
        <f>IF(J$65=0,0,J$65/CHI!J$11*1000)</f>
        <v>22.146631534379313</v>
      </c>
      <c r="K231" s="227">
        <f>IF(K$65=0,0,K$65/CHI!K$11*1000)</f>
        <v>21.670948584659079</v>
      </c>
      <c r="L231" s="227">
        <f>IF(L$65=0,0,L$65/CHI!L$11*1000)</f>
        <v>21.355407968745023</v>
      </c>
      <c r="M231" s="227">
        <f>IF(M$65=0,0,M$65/CHI!M$11*1000)</f>
        <v>21.106538547188723</v>
      </c>
      <c r="N231" s="227">
        <f>IF(N$65=0,0,N$65/CHI!N$11*1000)</f>
        <v>20.88823483487942</v>
      </c>
      <c r="O231" s="227">
        <f>IF(O$65=0,0,O$65/CHI!O$11*1000)</f>
        <v>20.867545027303219</v>
      </c>
      <c r="P231" s="227">
        <f>IF(P$65=0,0,P$65/CHI!P$11*1000)</f>
        <v>20.701227780333792</v>
      </c>
      <c r="Q231" s="227">
        <f>IF(Q$65=0,0,Q$65/CHI!Q$11*1000)</f>
        <v>19.554345100885062</v>
      </c>
    </row>
    <row r="232" spans="1:17" x14ac:dyDescent="0.25">
      <c r="A232" s="127" t="s">
        <v>183</v>
      </c>
      <c r="B232" s="226">
        <f>IF(B$70=0,0,B$70/CHI!B$11*1000)</f>
        <v>46.588005023087533</v>
      </c>
      <c r="C232" s="226">
        <f>IF(C$70=0,0,C$70/CHI!C$11*1000)</f>
        <v>45.450404103545175</v>
      </c>
      <c r="D232" s="226">
        <f>IF(D$70=0,0,D$70/CHI!D$11*1000)</f>
        <v>44.256784470751306</v>
      </c>
      <c r="E232" s="226">
        <f>IF(E$70=0,0,E$70/CHI!E$11*1000)</f>
        <v>43.91365534793777</v>
      </c>
      <c r="F232" s="226">
        <f>IF(F$70=0,0,F$70/CHI!F$11*1000)</f>
        <v>44.07048901016001</v>
      </c>
      <c r="G232" s="226">
        <f>IF(G$70=0,0,G$70/CHI!G$11*1000)</f>
        <v>42.239822119613976</v>
      </c>
      <c r="H232" s="226">
        <f>IF(H$70=0,0,H$70/CHI!H$11*1000)</f>
        <v>40.164464989356155</v>
      </c>
      <c r="I232" s="226">
        <f>IF(I$70=0,0,I$70/CHI!I$11*1000)</f>
        <v>38.879928353740802</v>
      </c>
      <c r="J232" s="226">
        <f>IF(J$70=0,0,J$70/CHI!J$11*1000)</f>
        <v>37.718217851814721</v>
      </c>
      <c r="K232" s="226">
        <f>IF(K$70=0,0,K$70/CHI!K$11*1000)</f>
        <v>36.90807599804841</v>
      </c>
      <c r="L232" s="226">
        <f>IF(L$70=0,0,L$70/CHI!L$11*1000)</f>
        <v>36.370674647704611</v>
      </c>
      <c r="M232" s="226">
        <f>IF(M$70=0,0,M$70/CHI!M$11*1000)</f>
        <v>35.946821880553799</v>
      </c>
      <c r="N232" s="226">
        <f>IF(N$70=0,0,N$70/CHI!N$11*1000)</f>
        <v>35.575025972631643</v>
      </c>
      <c r="O232" s="226">
        <f>IF(O$70=0,0,O$70/CHI!O$11*1000)</f>
        <v>35.539788890718768</v>
      </c>
      <c r="P232" s="226">
        <f>IF(P$70=0,0,P$70/CHI!P$11*1000)</f>
        <v>35.256531811917931</v>
      </c>
      <c r="Q232" s="226">
        <f>IF(Q$70=0,0,Q$70/CHI!Q$11*1000)</f>
        <v>33.303260918926</v>
      </c>
    </row>
    <row r="233" spans="1:17" x14ac:dyDescent="0.25">
      <c r="A233" s="127" t="s">
        <v>181</v>
      </c>
      <c r="B233" s="226">
        <f>IF(B$83=0,0,B$83/CHI!B$11*1000)</f>
        <v>316.64368482633301</v>
      </c>
      <c r="C233" s="226">
        <f>IF(C$83=0,0,C$83/CHI!C$11*1000)</f>
        <v>308.91177729246874</v>
      </c>
      <c r="D233" s="226">
        <f>IF(D$83=0,0,D$83/CHI!D$11*1000)</f>
        <v>300.79912858339446</v>
      </c>
      <c r="E233" s="226">
        <f>IF(E$83=0,0,E$83/CHI!E$11*1000)</f>
        <v>298.46699030520318</v>
      </c>
      <c r="F233" s="226">
        <f>IF(F$83=0,0,F$83/CHI!F$11*1000)</f>
        <v>299.53293826082501</v>
      </c>
      <c r="G233" s="226">
        <f>IF(G$83=0,0,G$83/CHI!G$11*1000)</f>
        <v>287.09048425093988</v>
      </c>
      <c r="H233" s="226">
        <f>IF(H$83=0,0,H$83/CHI!H$11*1000)</f>
        <v>277.94486073327516</v>
      </c>
      <c r="I233" s="226">
        <f>IF(I$83=0,0,I$83/CHI!I$11*1000)</f>
        <v>375.17675472124301</v>
      </c>
      <c r="J233" s="226">
        <f>IF(J$83=0,0,J$83/CHI!J$11*1000)</f>
        <v>256.35859444426319</v>
      </c>
      <c r="K233" s="226">
        <f>IF(K$83=0,0,K$83/CHI!K$11*1000)</f>
        <v>250.85232085127552</v>
      </c>
      <c r="L233" s="226">
        <f>IF(L$83=0,0,L$83/CHI!L$11*1000)</f>
        <v>247.19977673140644</v>
      </c>
      <c r="M233" s="226">
        <f>IF(M$83=0,0,M$83/CHI!M$11*1000)</f>
        <v>244.31898580790678</v>
      </c>
      <c r="N233" s="226">
        <f>IF(N$83=0,0,N$83/CHI!N$11*1000)</f>
        <v>241.79200861217828</v>
      </c>
      <c r="O233" s="226">
        <f>IF(O$83=0,0,O$83/CHI!O$11*1000)</f>
        <v>241.55251350063858</v>
      </c>
      <c r="P233" s="226">
        <f>IF(P$83=0,0,P$83/CHI!P$11*1000)</f>
        <v>239.62730624739385</v>
      </c>
      <c r="Q233" s="226">
        <f>IF(Q$83=0,0,Q$83/CHI!Q$11*1000)</f>
        <v>226.35155226920841</v>
      </c>
    </row>
    <row r="234" spans="1:17" x14ac:dyDescent="0.25">
      <c r="A234" s="127" t="s">
        <v>180</v>
      </c>
      <c r="B234" s="225">
        <f>IF(B$91=0,0,B$91/CHI!B$11*1000)</f>
        <v>46.588005023087533</v>
      </c>
      <c r="C234" s="225">
        <f>IF(C$91=0,0,C$91/CHI!C$11*1000)</f>
        <v>45.450404103545182</v>
      </c>
      <c r="D234" s="225">
        <f>IF(D$91=0,0,D$91/CHI!D$11*1000)</f>
        <v>44.25678447075132</v>
      </c>
      <c r="E234" s="225">
        <f>IF(E$91=0,0,E$91/CHI!E$11*1000)</f>
        <v>43.913655347937762</v>
      </c>
      <c r="F234" s="225">
        <f>IF(F$91=0,0,F$91/CHI!F$11*1000)</f>
        <v>44.07048901016001</v>
      </c>
      <c r="G234" s="225">
        <f>IF(G$91=0,0,G$91/CHI!G$11*1000)</f>
        <v>42.239822119613962</v>
      </c>
      <c r="H234" s="225">
        <f>IF(H$91=0,0,H$91/CHI!H$11*1000)</f>
        <v>40.164464989356155</v>
      </c>
      <c r="I234" s="225">
        <f>IF(I$91=0,0,I$91/CHI!I$11*1000)</f>
        <v>38.879928353740794</v>
      </c>
      <c r="J234" s="225">
        <f>IF(J$91=0,0,J$91/CHI!J$11*1000)</f>
        <v>37.718217851814721</v>
      </c>
      <c r="K234" s="225">
        <f>IF(K$91=0,0,K$91/CHI!K$11*1000)</f>
        <v>36.90807599804841</v>
      </c>
      <c r="L234" s="225">
        <f>IF(L$91=0,0,L$91/CHI!L$11*1000)</f>
        <v>36.370674647704604</v>
      </c>
      <c r="M234" s="225">
        <f>IF(M$91=0,0,M$91/CHI!M$11*1000)</f>
        <v>35.946821880553813</v>
      </c>
      <c r="N234" s="225">
        <f>IF(N$91=0,0,N$91/CHI!N$11*1000)</f>
        <v>35.575025972631643</v>
      </c>
      <c r="O234" s="225">
        <f>IF(O$91=0,0,O$91/CHI!O$11*1000)</f>
        <v>35.539788890718782</v>
      </c>
      <c r="P234" s="225">
        <f>IF(P$91=0,0,P$91/CHI!P$11*1000)</f>
        <v>35.256531811917931</v>
      </c>
      <c r="Q234" s="225">
        <f>IF(Q$91=0,0,Q$91/CHI!Q$11*1000)</f>
        <v>33.303260918926</v>
      </c>
    </row>
    <row r="235" spans="1:17" x14ac:dyDescent="0.25">
      <c r="A235" s="72" t="s">
        <v>179</v>
      </c>
      <c r="B235" s="224">
        <f>IF(B$105=0,0,B$105/CHI!B$11*1000)</f>
        <v>65.223207032322534</v>
      </c>
      <c r="C235" s="224">
        <f>IF(C$105=0,0,C$105/CHI!C$11*1000)</f>
        <v>63.630565744963228</v>
      </c>
      <c r="D235" s="224">
        <f>IF(D$105=0,0,D$105/CHI!D$11*1000)</f>
        <v>61.959498259051841</v>
      </c>
      <c r="E235" s="224">
        <f>IF(E$105=0,0,E$105/CHI!E$11*1000)</f>
        <v>61.479117487112866</v>
      </c>
      <c r="F235" s="224">
        <f>IF(F$105=0,0,F$105/CHI!F$11*1000)</f>
        <v>61.698684614224014</v>
      </c>
      <c r="G235" s="224">
        <f>IF(G$105=0,0,G$105/CHI!G$11*1000)</f>
        <v>59.135750967459551</v>
      </c>
      <c r="H235" s="224">
        <f>IF(H$105=0,0,H$105/CHI!H$11*1000)</f>
        <v>51.270339639663128</v>
      </c>
      <c r="I235" s="224">
        <f>IF(I$105=0,0,I$105/CHI!I$11*1000)</f>
        <v>21.404886680914398</v>
      </c>
      <c r="J235" s="224">
        <f>IF(J$105=0,0,J$105/CHI!J$11*1000)</f>
        <v>52.805504992540612</v>
      </c>
      <c r="K235" s="224">
        <f>IF(K$105=0,0,K$105/CHI!K$11*1000)</f>
        <v>51.67130639726777</v>
      </c>
      <c r="L235" s="224">
        <f>IF(L$105=0,0,L$105/CHI!L$11*1000)</f>
        <v>50.918944506786445</v>
      </c>
      <c r="M235" s="224">
        <f>IF(M$105=0,0,M$105/CHI!M$11*1000)</f>
        <v>50.325550632775332</v>
      </c>
      <c r="N235" s="224">
        <f>IF(N$105=0,0,N$105/CHI!N$11*1000)</f>
        <v>49.805036361684287</v>
      </c>
      <c r="O235" s="224">
        <f>IF(O$105=0,0,O$105/CHI!O$11*1000)</f>
        <v>49.755704447006281</v>
      </c>
      <c r="P235" s="224">
        <f>IF(P$105=0,0,P$105/CHI!P$11*1000)</f>
        <v>49.359144536685093</v>
      </c>
      <c r="Q235" s="224">
        <f>IF(Q$105=0,0,Q$105/CHI!Q$11*1000)</f>
        <v>46.624565286496399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 t="shared" ref="B237:Q237" si="52">SUM(B238:B246)</f>
        <v>382.87824442538033</v>
      </c>
      <c r="C237" s="230">
        <f t="shared" si="52"/>
        <v>375.00052312857724</v>
      </c>
      <c r="D237" s="230">
        <f t="shared" si="52"/>
        <v>358.65986919979071</v>
      </c>
      <c r="E237" s="230">
        <f t="shared" si="52"/>
        <v>355.87912839860849</v>
      </c>
      <c r="F237" s="230">
        <f t="shared" si="52"/>
        <v>357.15011863098573</v>
      </c>
      <c r="G237" s="230">
        <f t="shared" si="52"/>
        <v>344.2634726184499</v>
      </c>
      <c r="H237" s="230">
        <f t="shared" si="52"/>
        <v>342.56065774482886</v>
      </c>
      <c r="I237" s="230">
        <f t="shared" si="52"/>
        <v>331.60491079512252</v>
      </c>
      <c r="J237" s="230">
        <f t="shared" si="52"/>
        <v>333.01940577538602</v>
      </c>
      <c r="K237" s="230">
        <f t="shared" si="52"/>
        <v>325.86655036225454</v>
      </c>
      <c r="L237" s="230">
        <f t="shared" si="52"/>
        <v>321.1217588915257</v>
      </c>
      <c r="M237" s="230">
        <f t="shared" si="52"/>
        <v>317.37950369783226</v>
      </c>
      <c r="N237" s="230">
        <f t="shared" si="52"/>
        <v>314.0968657743652</v>
      </c>
      <c r="O237" s="230">
        <f t="shared" si="52"/>
        <v>313.7857526638258</v>
      </c>
      <c r="P237" s="230">
        <f t="shared" si="52"/>
        <v>311.28483641071631</v>
      </c>
      <c r="Q237" s="230">
        <f t="shared" si="52"/>
        <v>301.7727229681077</v>
      </c>
    </row>
    <row r="238" spans="1:17" x14ac:dyDescent="0.25">
      <c r="A238" s="132" t="s">
        <v>83</v>
      </c>
      <c r="B238" s="229">
        <f>IF(B$109=0,0,B$109/CHI!B$12*1000)</f>
        <v>4.3908705644984698</v>
      </c>
      <c r="C238" s="229">
        <f>IF(C$109=0,0,C$109/CHI!C$12*1000)</f>
        <v>4.3005283863750616</v>
      </c>
      <c r="D238" s="229">
        <f>IF(D$109=0,0,D$109/CHI!D$12*1000)</f>
        <v>4.113132791599897</v>
      </c>
      <c r="E238" s="229">
        <f>IF(E$109=0,0,E$109/CHI!E$12*1000)</f>
        <v>4.081243090084639</v>
      </c>
      <c r="F238" s="229">
        <f>IF(F$109=0,0,F$109/CHI!F$12*1000)</f>
        <v>4.0958188819463226</v>
      </c>
      <c r="G238" s="229">
        <f>IF(G$109=0,0,G$109/CHI!G$12*1000)</f>
        <v>3.9480340561553566</v>
      </c>
      <c r="H238" s="229">
        <f>IF(H$109=0,0,H$109/CHI!H$12*1000)</f>
        <v>3.928506073528415</v>
      </c>
      <c r="I238" s="229">
        <f>IF(I$109=0,0,I$109/CHI!I$12*1000)</f>
        <v>2.9864203401413629</v>
      </c>
      <c r="J238" s="229">
        <f>IF(J$109=0,0,J$109/CHI!J$12*1000)</f>
        <v>3.8190864263401445</v>
      </c>
      <c r="K238" s="229">
        <f>IF(K$109=0,0,K$109/CHI!K$12*1000)</f>
        <v>3.737057053444413</v>
      </c>
      <c r="L238" s="229">
        <f>IF(L$109=0,0,L$109/CHI!L$12*1000)</f>
        <v>3.6826435015990375</v>
      </c>
      <c r="M238" s="229">
        <f>IF(M$109=0,0,M$109/CHI!M$12*1000)</f>
        <v>3.6397270956290653</v>
      </c>
      <c r="N238" s="229">
        <f>IF(N$109=0,0,N$109/CHI!N$12*1000)</f>
        <v>3.6020816079527158</v>
      </c>
      <c r="O238" s="229">
        <f>IF(O$109=0,0,O$109/CHI!O$12*1000)</f>
        <v>3.5985137442279247</v>
      </c>
      <c r="P238" s="229">
        <f>IF(P$109=0,0,P$109/CHI!P$12*1000)</f>
        <v>3.5698330873351969</v>
      </c>
      <c r="Q238" s="229">
        <f>IF(Q$109=0,0,Q$109/CHI!Q$12*1000)</f>
        <v>3.4607476025122006</v>
      </c>
    </row>
    <row r="239" spans="1:17" x14ac:dyDescent="0.25">
      <c r="A239" s="76" t="s">
        <v>82</v>
      </c>
      <c r="B239" s="228">
        <f>IF(B$110=0,0,B$110/CHI!B$12*1000)</f>
        <v>29.343986921280777</v>
      </c>
      <c r="C239" s="228">
        <f>IF(C$110=0,0,C$110/CHI!C$12*1000)</f>
        <v>28.740234281718259</v>
      </c>
      <c r="D239" s="228">
        <f>IF(D$110=0,0,D$110/CHI!D$12*1000)</f>
        <v>27.487878102820925</v>
      </c>
      <c r="E239" s="228">
        <f>IF(E$110=0,0,E$110/CHI!E$12*1000)</f>
        <v>27.274760687847859</v>
      </c>
      <c r="F239" s="228">
        <f>IF(F$110=0,0,F$110/CHI!F$12*1000)</f>
        <v>27.372170037423022</v>
      </c>
      <c r="G239" s="228">
        <f>IF(G$110=0,0,G$110/CHI!G$12*1000)</f>
        <v>26.384530813840218</v>
      </c>
      <c r="H239" s="228">
        <f>IF(H$110=0,0,H$110/CHI!H$12*1000)</f>
        <v>26.254026200145368</v>
      </c>
      <c r="I239" s="228">
        <f>IF(I$110=0,0,I$110/CHI!I$12*1000)</f>
        <v>5.9728406802827259</v>
      </c>
      <c r="J239" s="228">
        <f>IF(J$110=0,0,J$110/CHI!J$12*1000)</f>
        <v>25.522779708394019</v>
      </c>
      <c r="K239" s="228">
        <f>IF(K$110=0,0,K$110/CHI!K$12*1000)</f>
        <v>24.974581165518465</v>
      </c>
      <c r="L239" s="228">
        <f>IF(L$110=0,0,L$110/CHI!L$12*1000)</f>
        <v>24.610937890173251</v>
      </c>
      <c r="M239" s="228">
        <f>IF(M$110=0,0,M$110/CHI!M$12*1000)</f>
        <v>24.324129514250398</v>
      </c>
      <c r="N239" s="228">
        <f>IF(N$110=0,0,N$110/CHI!N$12*1000)</f>
        <v>24.072546443924526</v>
      </c>
      <c r="O239" s="228">
        <f>IF(O$110=0,0,O$110/CHI!O$12*1000)</f>
        <v>24.048702574026908</v>
      </c>
      <c r="P239" s="228">
        <f>IF(P$110=0,0,P$110/CHI!P$12*1000)</f>
        <v>23.857031057321638</v>
      </c>
      <c r="Q239" s="228">
        <f>IF(Q$110=0,0,Q$110/CHI!Q$12*1000)</f>
        <v>23.12801775735587</v>
      </c>
    </row>
    <row r="240" spans="1:17" x14ac:dyDescent="0.25">
      <c r="A240" s="76" t="s">
        <v>81</v>
      </c>
      <c r="B240" s="228">
        <f>IF(B$111=0,0,B$111/CHI!B$12*1000)</f>
        <v>5.1247980056022087</v>
      </c>
      <c r="C240" s="228">
        <f>IF(C$111=0,0,C$111/CHI!C$12*1000)</f>
        <v>5.0193552676604485</v>
      </c>
      <c r="D240" s="228">
        <f>IF(D$111=0,0,D$111/CHI!D$12*1000)</f>
        <v>4.8006367797762355</v>
      </c>
      <c r="E240" s="228">
        <f>IF(E$111=0,0,E$111/CHI!E$12*1000)</f>
        <v>4.7634167623960817</v>
      </c>
      <c r="F240" s="228">
        <f>IF(F$111=0,0,F$111/CHI!F$12*1000)</f>
        <v>4.7804288760454297</v>
      </c>
      <c r="G240" s="228">
        <f>IF(G$111=0,0,G$111/CHI!G$12*1000)</f>
        <v>4.6079420378782201</v>
      </c>
      <c r="H240" s="228">
        <f>IF(H$111=0,0,H$111/CHI!H$12*1000)</f>
        <v>4.5851499821913286</v>
      </c>
      <c r="I240" s="228">
        <f>IF(I$111=0,0,I$111/CHI!I$12*1000)</f>
        <v>2.9864203401413629</v>
      </c>
      <c r="J240" s="228">
        <f>IF(J$111=0,0,J$111/CHI!J$12*1000)</f>
        <v>4.457441004792174</v>
      </c>
      <c r="K240" s="228">
        <f>IF(K$111=0,0,K$111/CHI!K$12*1000)</f>
        <v>4.361700545026455</v>
      </c>
      <c r="L240" s="228">
        <f>IF(L$111=0,0,L$111/CHI!L$12*1000)</f>
        <v>4.2981918494548834</v>
      </c>
      <c r="M240" s="228">
        <f>IF(M$111=0,0,M$111/CHI!M$12*1000)</f>
        <v>4.2481020304789379</v>
      </c>
      <c r="N240" s="228">
        <f>IF(N$111=0,0,N$111/CHI!N$12*1000)</f>
        <v>4.2041641558980896</v>
      </c>
      <c r="O240" s="228">
        <f>IF(O$111=0,0,O$111/CHI!O$12*1000)</f>
        <v>4.1999999290932948</v>
      </c>
      <c r="P240" s="228">
        <f>IF(P$111=0,0,P$111/CHI!P$12*1000)</f>
        <v>4.1665253433399334</v>
      </c>
      <c r="Q240" s="228">
        <f>IF(Q$111=0,0,Q$111/CHI!Q$12*1000)</f>
        <v>4.039206383045121</v>
      </c>
    </row>
    <row r="241" spans="1:17" x14ac:dyDescent="0.25">
      <c r="A241" s="76" t="s">
        <v>80</v>
      </c>
      <c r="B241" s="228">
        <f>IF(B$112=0,0,B$112/CHI!B$12*1000)</f>
        <v>41.71327036273545</v>
      </c>
      <c r="C241" s="228">
        <f>IF(C$112=0,0,C$112/CHI!C$12*1000)</f>
        <v>40.855019670563067</v>
      </c>
      <c r="D241" s="228">
        <f>IF(D$112=0,0,D$112/CHI!D$12*1000)</f>
        <v>39.074761520199011</v>
      </c>
      <c r="E241" s="228">
        <f>IF(E$112=0,0,E$112/CHI!E$12*1000)</f>
        <v>38.771809355804066</v>
      </c>
      <c r="F241" s="228">
        <f>IF(F$112=0,0,F$112/CHI!F$12*1000)</f>
        <v>38.910279378490046</v>
      </c>
      <c r="G241" s="228">
        <f>IF(G$112=0,0,G$112/CHI!G$12*1000)</f>
        <v>37.506323533475879</v>
      </c>
      <c r="H241" s="228">
        <f>IF(H$112=0,0,H$112/CHI!H$12*1000)</f>
        <v>37.320807698519936</v>
      </c>
      <c r="I241" s="228">
        <f>IF(I$112=0,0,I$112/CHI!I$12*1000)</f>
        <v>2.9864203401413629</v>
      </c>
      <c r="J241" s="228">
        <f>IF(J$112=0,0,J$112/CHI!J$12*1000)</f>
        <v>36.281321050231369</v>
      </c>
      <c r="K241" s="228">
        <f>IF(K$112=0,0,K$112/CHI!K$12*1000)</f>
        <v>35.502042007721911</v>
      </c>
      <c r="L241" s="228">
        <f>IF(L$112=0,0,L$112/CHI!L$12*1000)</f>
        <v>34.985113265190847</v>
      </c>
      <c r="M241" s="228">
        <f>IF(M$112=0,0,M$112/CHI!M$12*1000)</f>
        <v>34.577407408476105</v>
      </c>
      <c r="N241" s="228">
        <f>IF(N$112=0,0,N$112/CHI!N$12*1000)</f>
        <v>34.219775275550795</v>
      </c>
      <c r="O241" s="228">
        <f>IF(O$112=0,0,O$112/CHI!O$12*1000)</f>
        <v>34.185880570165281</v>
      </c>
      <c r="P241" s="228">
        <f>IF(P$112=0,0,P$112/CHI!P$12*1000)</f>
        <v>33.913414329684358</v>
      </c>
      <c r="Q241" s="228">
        <f>IF(Q$112=0,0,Q$112/CHI!Q$12*1000)</f>
        <v>32.87710222386589</v>
      </c>
    </row>
    <row r="242" spans="1:17" x14ac:dyDescent="0.25">
      <c r="A242" s="129" t="s">
        <v>79</v>
      </c>
      <c r="B242" s="227">
        <f>IF(B$113=0,0,B$113/CHI!B$12*1000)</f>
        <v>12.294437580595712</v>
      </c>
      <c r="C242" s="227">
        <f>IF(C$113=0,0,C$113/CHI!C$12*1000)</f>
        <v>12.041479481850171</v>
      </c>
      <c r="D242" s="227">
        <f>IF(D$113=0,0,D$113/CHI!D$12*1000)</f>
        <v>11.516771816479709</v>
      </c>
      <c r="E242" s="227">
        <f>IF(E$113=0,0,E$113/CHI!E$12*1000)</f>
        <v>11.427480652236989</v>
      </c>
      <c r="F242" s="227">
        <f>IF(F$113=0,0,F$113/CHI!F$12*1000)</f>
        <v>11.468292869449698</v>
      </c>
      <c r="G242" s="227">
        <f>IF(G$113=0,0,G$113/CHI!G$12*1000)</f>
        <v>11.054495357235</v>
      </c>
      <c r="H242" s="227">
        <f>IF(H$113=0,0,H$113/CHI!H$12*1000)</f>
        <v>10.99981700587956</v>
      </c>
      <c r="I242" s="227">
        <f>IF(I$113=0,0,I$113/CHI!I$12*1000)</f>
        <v>10.648021757695336</v>
      </c>
      <c r="J242" s="227">
        <f>IF(J$113=0,0,J$113/CHI!J$12*1000)</f>
        <v>10.693441993752403</v>
      </c>
      <c r="K242" s="227">
        <f>IF(K$113=0,0,K$113/CHI!K$12*1000)</f>
        <v>10.463759749644355</v>
      </c>
      <c r="L242" s="227">
        <f>IF(L$113=0,0,L$113/CHI!L$12*1000)</f>
        <v>10.311401804477303</v>
      </c>
      <c r="M242" s="227">
        <f>IF(M$113=0,0,M$113/CHI!M$12*1000)</f>
        <v>10.191235867761382</v>
      </c>
      <c r="N242" s="227">
        <f>IF(N$113=0,0,N$113/CHI!N$12*1000)</f>
        <v>10.085828502267603</v>
      </c>
      <c r="O242" s="227">
        <f>IF(O$113=0,0,O$113/CHI!O$12*1000)</f>
        <v>10.075838483838186</v>
      </c>
      <c r="P242" s="227">
        <f>IF(P$113=0,0,P$113/CHI!P$12*1000)</f>
        <v>9.9955326445385513</v>
      </c>
      <c r="Q242" s="227">
        <f>IF(Q$113=0,0,Q$113/CHI!Q$12*1000)</f>
        <v>9.690093287034161</v>
      </c>
    </row>
    <row r="243" spans="1:17" x14ac:dyDescent="0.25">
      <c r="A243" s="127" t="s">
        <v>182</v>
      </c>
      <c r="B243" s="226">
        <f>IF(B$118=0,0,B$118/CHI!B$12*1000)</f>
        <v>42.420194727497361</v>
      </c>
      <c r="C243" s="226">
        <f>IF(C$118=0,0,C$118/CHI!C$12*1000)</f>
        <v>41.547399063902354</v>
      </c>
      <c r="D243" s="226">
        <f>IF(D$118=0,0,D$118/CHI!D$12*1000)</f>
        <v>39.736970470149053</v>
      </c>
      <c r="E243" s="226">
        <f>IF(E$118=0,0,E$118/CHI!E$12*1000)</f>
        <v>39.42888410590583</v>
      </c>
      <c r="F243" s="226">
        <f>IF(F$118=0,0,F$118/CHI!F$12*1000)</f>
        <v>39.569700811840917</v>
      </c>
      <c r="G243" s="226">
        <f>IF(G$118=0,0,G$118/CHI!G$12*1000)</f>
        <v>38.1419518049562</v>
      </c>
      <c r="H243" s="226">
        <f>IF(H$118=0,0,H$118/CHI!H$12*1000)</f>
        <v>37.953291990575032</v>
      </c>
      <c r="I243" s="226">
        <f>IF(I$118=0,0,I$118/CHI!I$12*1000)</f>
        <v>36.739472909030688</v>
      </c>
      <c r="J243" s="226">
        <f>IF(J$118=0,0,J$118/CHI!J$12*1000)</f>
        <v>36.896188923527397</v>
      </c>
      <c r="K243" s="226">
        <f>IF(K$118=0,0,K$118/CHI!K$12*1000)</f>
        <v>36.103703260263742</v>
      </c>
      <c r="L243" s="226">
        <f>IF(L$118=0,0,L$118/CHI!L$12*1000)</f>
        <v>35.578014007713612</v>
      </c>
      <c r="M243" s="226">
        <f>IF(M$118=0,0,M$118/CHI!M$12*1000)</f>
        <v>35.163398666289041</v>
      </c>
      <c r="N243" s="226">
        <f>IF(N$118=0,0,N$118/CHI!N$12*1000)</f>
        <v>34.799705659541374</v>
      </c>
      <c r="O243" s="226">
        <f>IF(O$118=0,0,O$118/CHI!O$12*1000)</f>
        <v>34.765236532805886</v>
      </c>
      <c r="P243" s="226">
        <f>IF(P$118=0,0,P$118/CHI!P$12*1000)</f>
        <v>34.488152744424845</v>
      </c>
      <c r="Q243" s="226">
        <f>IF(Q$118=0,0,Q$118/CHI!Q$12*1000)</f>
        <v>33.434278019547008</v>
      </c>
    </row>
    <row r="244" spans="1:17" x14ac:dyDescent="0.25">
      <c r="A244" s="127" t="s">
        <v>181</v>
      </c>
      <c r="B244" s="226">
        <f>IF(B$131=0,0,B$131/CHI!B$12*1000)</f>
        <v>27.965073099355326</v>
      </c>
      <c r="C244" s="226">
        <f>IF(C$131=0,0,C$131/CHI!C$12*1000)</f>
        <v>27.38969161678488</v>
      </c>
      <c r="D244" s="226">
        <f>IF(D$131=0,0,D$131/CHI!D$12*1000)</f>
        <v>26.196185356601312</v>
      </c>
      <c r="E244" s="226">
        <f>IF(E$131=0,0,E$131/CHI!E$12*1000)</f>
        <v>25.993082618569989</v>
      </c>
      <c r="F244" s="226">
        <f>IF(F$131=0,0,F$131/CHI!F$12*1000)</f>
        <v>26.0859145704359</v>
      </c>
      <c r="G244" s="226">
        <f>IF(G$131=0,0,G$131/CHI!G$12*1000)</f>
        <v>25.144685856104186</v>
      </c>
      <c r="H244" s="226">
        <f>IF(H$131=0,0,H$131/CHI!H$12*1000)</f>
        <v>25.020313831553782</v>
      </c>
      <c r="I244" s="226">
        <f>IF(I$131=0,0,I$131/CHI!I$12*1000)</f>
        <v>79.070976261748996</v>
      </c>
      <c r="J244" s="226">
        <f>IF(J$131=0,0,J$131/CHI!J$12*1000)</f>
        <v>24.323429606164396</v>
      </c>
      <c r="K244" s="226">
        <f>IF(K$131=0,0,K$131/CHI!K$12*1000)</f>
        <v>23.800991657783332</v>
      </c>
      <c r="L244" s="226">
        <f>IF(L$131=0,0,L$131/CHI!L$12*1000)</f>
        <v>23.454436474113205</v>
      </c>
      <c r="M244" s="226">
        <f>IF(M$131=0,0,M$131/CHI!M$12*1000)</f>
        <v>23.181105613528175</v>
      </c>
      <c r="N244" s="226">
        <f>IF(N$131=0,0,N$131/CHI!N$12*1000)</f>
        <v>22.941344773561294</v>
      </c>
      <c r="O244" s="226">
        <f>IF(O$131=0,0,O$131/CHI!O$12*1000)</f>
        <v>22.918621359512368</v>
      </c>
      <c r="P244" s="226">
        <f>IF(P$131=0,0,P$131/CHI!P$12*1000)</f>
        <v>22.735956747845702</v>
      </c>
      <c r="Q244" s="226">
        <f>IF(Q$131=0,0,Q$131/CHI!Q$12*1000)</f>
        <v>22.041200773525127</v>
      </c>
    </row>
    <row r="245" spans="1:17" x14ac:dyDescent="0.25">
      <c r="A245" s="127" t="s">
        <v>180</v>
      </c>
      <c r="B245" s="225">
        <f>IF(B$139=0,0,B$139/CHI!B$12*1000)</f>
        <v>89.037410742087175</v>
      </c>
      <c r="C245" s="225">
        <f>IF(C$139=0,0,C$139/CHI!C$12*1000)</f>
        <v>87.205465686374183</v>
      </c>
      <c r="D245" s="225">
        <f>IF(D$139=0,0,D$139/CHI!D$12*1000)</f>
        <v>83.405486092769408</v>
      </c>
      <c r="E245" s="225">
        <f>IF(E$139=0,0,E$139/CHI!E$12*1000)</f>
        <v>82.758831537471508</v>
      </c>
      <c r="F245" s="225">
        <f>IF(F$139=0,0,F$139/CHI!F$12*1000)</f>
        <v>83.05439724541398</v>
      </c>
      <c r="G245" s="225">
        <f>IF(G$139=0,0,G$139/CHI!G$12*1000)</f>
        <v>80.057638848164117</v>
      </c>
      <c r="H245" s="225">
        <f>IF(H$139=0,0,H$139/CHI!H$12*1000)</f>
        <v>79.661653363149512</v>
      </c>
      <c r="I245" s="225">
        <f>IF(I$139=0,0,I$139/CHI!I$12*1000)</f>
        <v>77.113920878084073</v>
      </c>
      <c r="J245" s="225">
        <f>IF(J$139=0,0,J$139/CHI!J$12*1000)</f>
        <v>77.442858268453023</v>
      </c>
      <c r="K245" s="225">
        <f>IF(K$139=0,0,K$139/CHI!K$12*1000)</f>
        <v>75.779479022777764</v>
      </c>
      <c r="L245" s="225">
        <f>IF(L$139=0,0,L$139/CHI!L$12*1000)</f>
        <v>74.676089229244667</v>
      </c>
      <c r="M245" s="225">
        <f>IF(M$139=0,0,M$139/CHI!M$12*1000)</f>
        <v>73.805836824899657</v>
      </c>
      <c r="N245" s="225">
        <f>IF(N$139=0,0,N$139/CHI!N$12*1000)</f>
        <v>73.042467306352222</v>
      </c>
      <c r="O245" s="225">
        <f>IF(O$139=0,0,O$139/CHI!O$12*1000)</f>
        <v>72.970118704117283</v>
      </c>
      <c r="P245" s="225">
        <f>IF(P$139=0,0,P$139/CHI!P$12*1000)</f>
        <v>72.388536671443006</v>
      </c>
      <c r="Q245" s="225">
        <f>IF(Q$139=0,0,Q$139/CHI!Q$12*1000)</f>
        <v>70.176517670765804</v>
      </c>
    </row>
    <row r="246" spans="1:17" x14ac:dyDescent="0.25">
      <c r="A246" s="72" t="s">
        <v>179</v>
      </c>
      <c r="B246" s="224">
        <f>IF(B$153=0,0,B$153/CHI!B$12*1000)</f>
        <v>130.58820242172786</v>
      </c>
      <c r="C246" s="224">
        <f>IF(C$153=0,0,C$153/CHI!C$12*1000)</f>
        <v>127.90134967334879</v>
      </c>
      <c r="D246" s="224">
        <f>IF(D$153=0,0,D$153/CHI!D$12*1000)</f>
        <v>122.32804626939513</v>
      </c>
      <c r="E246" s="224">
        <f>IF(E$153=0,0,E$153/CHI!E$12*1000)</f>
        <v>121.37961958829152</v>
      </c>
      <c r="F246" s="224">
        <f>IF(F$153=0,0,F$153/CHI!F$12*1000)</f>
        <v>121.81311595994046</v>
      </c>
      <c r="G246" s="224">
        <f>IF(G$153=0,0,G$153/CHI!G$12*1000)</f>
        <v>117.41787031064069</v>
      </c>
      <c r="H246" s="224">
        <f>IF(H$153=0,0,H$153/CHI!H$12*1000)</f>
        <v>116.83709159928593</v>
      </c>
      <c r="I246" s="224">
        <f>IF(I$153=0,0,I$153/CHI!I$12*1000)</f>
        <v>113.10041728785662</v>
      </c>
      <c r="J246" s="224">
        <f>IF(J$153=0,0,J$153/CHI!J$12*1000)</f>
        <v>113.58285879373111</v>
      </c>
      <c r="K246" s="224">
        <f>IF(K$153=0,0,K$153/CHI!K$12*1000)</f>
        <v>111.14323590007407</v>
      </c>
      <c r="L246" s="224">
        <f>IF(L$153=0,0,L$153/CHI!L$12*1000)</f>
        <v>109.52493086955886</v>
      </c>
      <c r="M246" s="224">
        <f>IF(M$153=0,0,M$153/CHI!M$12*1000)</f>
        <v>108.24856067651949</v>
      </c>
      <c r="N246" s="224">
        <f>IF(N$153=0,0,N$153/CHI!N$12*1000)</f>
        <v>107.1289520493166</v>
      </c>
      <c r="O246" s="224">
        <f>IF(O$153=0,0,O$153/CHI!O$12*1000)</f>
        <v>107.02284076603867</v>
      </c>
      <c r="P246" s="224">
        <f>IF(P$153=0,0,P$153/CHI!P$12*1000)</f>
        <v>106.16985378478309</v>
      </c>
      <c r="Q246" s="224">
        <f>IF(Q$153=0,0,Q$153/CHI!Q$12*1000)</f>
        <v>102.9255592504565</v>
      </c>
    </row>
  </sheetData>
  <pageMargins left="0.39370078740157483" right="0.39370078740157483" top="0.39370078740157483" bottom="0.39370078740157483" header="0.31496062992125984" footer="0.31496062992125984"/>
  <pageSetup paperSize="9" scale="2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330.19755606044839</v>
      </c>
      <c r="C5" s="96">
        <v>268.96365852505505</v>
      </c>
      <c r="D5" s="96">
        <v>292.37859426272257</v>
      </c>
      <c r="E5" s="96">
        <v>438.21294172987933</v>
      </c>
      <c r="F5" s="96">
        <v>461.35813263919596</v>
      </c>
      <c r="G5" s="96">
        <v>470.74220759834344</v>
      </c>
      <c r="H5" s="96">
        <v>494.84140370193205</v>
      </c>
      <c r="I5" s="96">
        <v>476.82570913503184</v>
      </c>
      <c r="J5" s="96">
        <v>485.10548299240037</v>
      </c>
      <c r="K5" s="96">
        <v>560.73694892143567</v>
      </c>
      <c r="L5" s="96">
        <v>847.01040816532077</v>
      </c>
      <c r="M5" s="96">
        <v>766.70022542756612</v>
      </c>
      <c r="N5" s="96">
        <v>647.9230538825642</v>
      </c>
      <c r="O5" s="96">
        <v>567.96073147243385</v>
      </c>
      <c r="P5" s="96">
        <v>579.55461784139743</v>
      </c>
      <c r="Q5" s="96">
        <v>578.77798171131519</v>
      </c>
    </row>
    <row r="6" spans="1:17" x14ac:dyDescent="0.25">
      <c r="A6" s="132" t="s">
        <v>83</v>
      </c>
      <c r="B6" s="160">
        <v>0.57175310178638827</v>
      </c>
      <c r="C6" s="160">
        <v>0.51777627513458246</v>
      </c>
      <c r="D6" s="160">
        <v>0.54093997415209027</v>
      </c>
      <c r="E6" s="160">
        <v>0.47555357728263098</v>
      </c>
      <c r="F6" s="160">
        <v>0.56728018556272353</v>
      </c>
      <c r="G6" s="160">
        <v>0.61918955968112899</v>
      </c>
      <c r="H6" s="160">
        <v>0.61853232168592998</v>
      </c>
      <c r="I6" s="160">
        <v>3.931829128858521E-2</v>
      </c>
      <c r="J6" s="160">
        <v>0.61386542790549825</v>
      </c>
      <c r="K6" s="160">
        <v>0.50488691738828428</v>
      </c>
      <c r="L6" s="160">
        <v>0.52079663381431152</v>
      </c>
      <c r="M6" s="160">
        <v>0.42863278449241321</v>
      </c>
      <c r="N6" s="160">
        <v>0.28595407977398118</v>
      </c>
      <c r="O6" s="160">
        <v>0.32058007921865783</v>
      </c>
      <c r="P6" s="160">
        <v>0.44409139284087862</v>
      </c>
      <c r="Q6" s="160">
        <v>0.60355236869420525</v>
      </c>
    </row>
    <row r="7" spans="1:17" x14ac:dyDescent="0.25">
      <c r="A7" s="76" t="s">
        <v>82</v>
      </c>
      <c r="B7" s="159">
        <v>0.49375124353517585</v>
      </c>
      <c r="C7" s="159">
        <v>0.44713824712441258</v>
      </c>
      <c r="D7" s="159">
        <v>0.46714182062324439</v>
      </c>
      <c r="E7" s="159">
        <v>0.41067581341889364</v>
      </c>
      <c r="F7" s="159">
        <v>0.4898885483599984</v>
      </c>
      <c r="G7" s="159">
        <v>0.53471614604511097</v>
      </c>
      <c r="H7" s="159">
        <v>0.5341485722507332</v>
      </c>
      <c r="I7" s="159">
        <v>1.0322731276710793E-2</v>
      </c>
      <c r="J7" s="159">
        <v>0.53011836305670312</v>
      </c>
      <c r="K7" s="159">
        <v>0.43600732995803382</v>
      </c>
      <c r="L7" s="159">
        <v>0.44974655103982486</v>
      </c>
      <c r="M7" s="159">
        <v>0.37015622600355186</v>
      </c>
      <c r="N7" s="159">
        <v>0.24694257371096864</v>
      </c>
      <c r="O7" s="159">
        <v>0.27684469445336712</v>
      </c>
      <c r="P7" s="159">
        <v>0.38350588177547573</v>
      </c>
      <c r="Q7" s="159">
        <v>0.52121227090902933</v>
      </c>
    </row>
    <row r="8" spans="1:17" x14ac:dyDescent="0.25">
      <c r="A8" s="76" t="s">
        <v>81</v>
      </c>
      <c r="B8" s="159">
        <v>0.71582612638690568</v>
      </c>
      <c r="C8" s="159">
        <v>0.64824796613539371</v>
      </c>
      <c r="D8" s="159">
        <v>0.67724856252689303</v>
      </c>
      <c r="E8" s="159">
        <v>0.59538579511343559</v>
      </c>
      <c r="F8" s="159">
        <v>0.71022610378268147</v>
      </c>
      <c r="G8" s="159">
        <v>0.77521584512776565</v>
      </c>
      <c r="H8" s="159">
        <v>0.77439299322412447</v>
      </c>
      <c r="I8" s="159">
        <v>5.6006803267086451E-2</v>
      </c>
      <c r="J8" s="159">
        <v>0.7685501136898153</v>
      </c>
      <c r="K8" s="159">
        <v>0.63211068765221579</v>
      </c>
      <c r="L8" s="159">
        <v>0.65202940894218298</v>
      </c>
      <c r="M8" s="159">
        <v>0.5366416811854402</v>
      </c>
      <c r="N8" s="159">
        <v>0.35801012816475525</v>
      </c>
      <c r="O8" s="159">
        <v>0.40136134913288979</v>
      </c>
      <c r="P8" s="159">
        <v>0.55599562207153352</v>
      </c>
      <c r="Q8" s="159">
        <v>0.75563832151351884</v>
      </c>
    </row>
    <row r="9" spans="1:17" x14ac:dyDescent="0.25">
      <c r="A9" s="76" t="s">
        <v>80</v>
      </c>
      <c r="B9" s="159">
        <v>2.7039970816423198</v>
      </c>
      <c r="C9" s="159">
        <v>2.448723990360822</v>
      </c>
      <c r="D9" s="159">
        <v>2.5582722802567339</v>
      </c>
      <c r="E9" s="159">
        <v>2.2490398060266603</v>
      </c>
      <c r="F9" s="159">
        <v>2.6828432787553194</v>
      </c>
      <c r="G9" s="159">
        <v>2.9283387481939598</v>
      </c>
      <c r="H9" s="159">
        <v>2.9252304666377955</v>
      </c>
      <c r="I9" s="159">
        <v>3.9699412085947086E-2</v>
      </c>
      <c r="J9" s="159">
        <v>2.9031592839486335</v>
      </c>
      <c r="K9" s="159">
        <v>2.3877662349567146</v>
      </c>
      <c r="L9" s="159">
        <v>2.463008199803645</v>
      </c>
      <c r="M9" s="159">
        <v>2.0271368790872373</v>
      </c>
      <c r="N9" s="159">
        <v>1.3523651988536853</v>
      </c>
      <c r="O9" s="159">
        <v>1.5161222491518305</v>
      </c>
      <c r="P9" s="159">
        <v>2.1002454144496197</v>
      </c>
      <c r="Q9" s="159">
        <v>2.8543856403549008</v>
      </c>
    </row>
    <row r="10" spans="1:17" x14ac:dyDescent="0.25">
      <c r="A10" s="129" t="s">
        <v>79</v>
      </c>
      <c r="B10" s="158">
        <v>2.8408263175522519</v>
      </c>
      <c r="C10" s="158">
        <v>2.5726357485613485</v>
      </c>
      <c r="D10" s="158">
        <v>2.6877274648549676</v>
      </c>
      <c r="E10" s="158">
        <v>2.3628470287780772</v>
      </c>
      <c r="F10" s="158">
        <v>2.4957298063288498</v>
      </c>
      <c r="G10" s="158">
        <v>2.7241033252922682</v>
      </c>
      <c r="H10" s="158">
        <v>2.7212118291740959</v>
      </c>
      <c r="I10" s="158">
        <v>2.2217241468986852</v>
      </c>
      <c r="J10" s="158">
        <v>2.7006799893404168</v>
      </c>
      <c r="K10" s="158">
        <v>2.2212327534435081</v>
      </c>
      <c r="L10" s="158">
        <v>2.2912270076149079</v>
      </c>
      <c r="M10" s="158">
        <v>1.8857552995021096</v>
      </c>
      <c r="N10" s="158">
        <v>1.3126780690105533</v>
      </c>
      <c r="O10" s="158">
        <v>1.5928419506285405</v>
      </c>
      <c r="P10" s="158">
        <v>1.9537649190895772</v>
      </c>
      <c r="Q10" s="158">
        <v>2.6553080374846916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0.40779919760360489</v>
      </c>
      <c r="G11" s="91">
        <v>0.44511515125813378</v>
      </c>
      <c r="H11" s="91">
        <v>0.44464268432927229</v>
      </c>
      <c r="I11" s="91">
        <v>0.36302700801356552</v>
      </c>
      <c r="J11" s="91">
        <v>0.44128780681478019</v>
      </c>
      <c r="K11" s="91">
        <v>0.36294671492405695</v>
      </c>
      <c r="L11" s="91">
        <v>0.37438369043942582</v>
      </c>
      <c r="M11" s="91">
        <v>0.3081301093025362</v>
      </c>
      <c r="N11" s="91">
        <v>6.2675272231013907E-2</v>
      </c>
      <c r="O11" s="91">
        <v>0</v>
      </c>
      <c r="P11" s="91">
        <v>0.31924279795447502</v>
      </c>
      <c r="Q11" s="91">
        <v>0.43387408538005062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0.6786295699224878</v>
      </c>
      <c r="G12" s="91">
        <v>0.74072804811624837</v>
      </c>
      <c r="H12" s="91">
        <v>0.73994180324225134</v>
      </c>
      <c r="I12" s="91">
        <v>0.60412296975131607</v>
      </c>
      <c r="J12" s="91">
        <v>0.73435886169116127</v>
      </c>
      <c r="K12" s="91">
        <v>0.60398935186996372</v>
      </c>
      <c r="L12" s="91">
        <v>0.62302192922866972</v>
      </c>
      <c r="M12" s="91">
        <v>0.51276756988474492</v>
      </c>
      <c r="N12" s="91">
        <v>0.34208297612598532</v>
      </c>
      <c r="O12" s="91">
        <v>0</v>
      </c>
      <c r="P12" s="91">
        <v>0.53126049278617293</v>
      </c>
      <c r="Q12" s="91">
        <v>0.72202148923348852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2.8408263175522519</v>
      </c>
      <c r="C14" s="157">
        <v>2.5726357485613485</v>
      </c>
      <c r="D14" s="157">
        <v>2.6877274648549676</v>
      </c>
      <c r="E14" s="157">
        <v>2.3628470287780772</v>
      </c>
      <c r="F14" s="157">
        <v>1.4093010388027569</v>
      </c>
      <c r="G14" s="157">
        <v>1.5382601259178859</v>
      </c>
      <c r="H14" s="157">
        <v>1.5366273416025722</v>
      </c>
      <c r="I14" s="157">
        <v>1.2545741691338037</v>
      </c>
      <c r="J14" s="157">
        <v>1.5250333208344751</v>
      </c>
      <c r="K14" s="157">
        <v>1.2542966866494876</v>
      </c>
      <c r="L14" s="157">
        <v>1.2938213879468123</v>
      </c>
      <c r="M14" s="157">
        <v>1.0648576203148286</v>
      </c>
      <c r="N14" s="157">
        <v>0.90791982065355414</v>
      </c>
      <c r="O14" s="157">
        <v>1.5928419506285405</v>
      </c>
      <c r="P14" s="157">
        <v>1.1032616283489292</v>
      </c>
      <c r="Q14" s="157">
        <v>1.4994124628711527</v>
      </c>
    </row>
    <row r="15" spans="1:17" x14ac:dyDescent="0.25">
      <c r="A15" s="232" t="s">
        <v>185</v>
      </c>
      <c r="B15" s="246">
        <v>240.33448513558682</v>
      </c>
      <c r="C15" s="246">
        <v>188.00119000000001</v>
      </c>
      <c r="D15" s="246">
        <v>207.10894000000002</v>
      </c>
      <c r="E15" s="246">
        <v>365.20210000000009</v>
      </c>
      <c r="F15" s="246">
        <v>376.97862999999995</v>
      </c>
      <c r="G15" s="246">
        <v>377.68731293123176</v>
      </c>
      <c r="H15" s="246">
        <v>403.31942000000009</v>
      </c>
      <c r="I15" s="246">
        <v>403.40782999999988</v>
      </c>
      <c r="J15" s="246">
        <v>391.39567000000005</v>
      </c>
      <c r="K15" s="246">
        <v>482.19811000000004</v>
      </c>
      <c r="L15" s="246">
        <v>765.7885762021275</v>
      </c>
      <c r="M15" s="246">
        <v>700.5718715578098</v>
      </c>
      <c r="N15" s="246">
        <v>600.57822675756506</v>
      </c>
      <c r="O15" s="246">
        <v>513.68949024127437</v>
      </c>
      <c r="P15" s="246">
        <v>508.26474901912786</v>
      </c>
      <c r="Q15" s="246">
        <v>487.67824519771386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69.790770994554265</v>
      </c>
      <c r="C21" s="244">
        <v>88.900639999999996</v>
      </c>
      <c r="D21" s="244">
        <v>113.70079</v>
      </c>
      <c r="E21" s="244">
        <v>179.60216</v>
      </c>
      <c r="F21" s="244">
        <v>139.59945999999999</v>
      </c>
      <c r="G21" s="244">
        <v>163.41854273731786</v>
      </c>
      <c r="H21" s="244">
        <v>132.90145000000001</v>
      </c>
      <c r="I21" s="244">
        <v>111.90441999999996</v>
      </c>
      <c r="J21" s="244">
        <v>107.09802000000002</v>
      </c>
      <c r="K21" s="244">
        <v>133.89850000000001</v>
      </c>
      <c r="L21" s="244">
        <v>295.26169002892021</v>
      </c>
      <c r="M21" s="244">
        <v>276.15201102250421</v>
      </c>
      <c r="N21" s="244">
        <v>168.05234495274402</v>
      </c>
      <c r="O21" s="244">
        <v>175.38293184404904</v>
      </c>
      <c r="P21" s="244">
        <v>155.91868523392208</v>
      </c>
      <c r="Q21" s="244">
        <v>135.69043540480425</v>
      </c>
    </row>
    <row r="22" spans="1:17" x14ac:dyDescent="0.25">
      <c r="A22" s="245" t="s">
        <v>67</v>
      </c>
      <c r="B22" s="244">
        <v>49.393331422566199</v>
      </c>
      <c r="C22" s="244">
        <v>39.900289999999998</v>
      </c>
      <c r="D22" s="244">
        <v>21.000150000000001</v>
      </c>
      <c r="E22" s="244">
        <v>62.000540000000001</v>
      </c>
      <c r="F22" s="244">
        <v>106.10072</v>
      </c>
      <c r="G22" s="244">
        <v>86.175692844843041</v>
      </c>
      <c r="H22" s="244">
        <v>140.80155999999999</v>
      </c>
      <c r="I22" s="244">
        <v>154.40251000000001</v>
      </c>
      <c r="J22" s="244">
        <v>94.59778</v>
      </c>
      <c r="K22" s="244">
        <v>100.79988999999999</v>
      </c>
      <c r="L22" s="244">
        <v>116.6525405273208</v>
      </c>
      <c r="M22" s="244">
        <v>38.883911632584443</v>
      </c>
      <c r="N22" s="244">
        <v>68.309774037550156</v>
      </c>
      <c r="O22" s="244">
        <v>16.814647913114904</v>
      </c>
      <c r="P22" s="244">
        <v>4.203681583833462</v>
      </c>
      <c r="Q22" s="244">
        <v>4.20381395192239</v>
      </c>
    </row>
    <row r="23" spans="1:17" x14ac:dyDescent="0.25">
      <c r="A23" s="245" t="s">
        <v>66</v>
      </c>
      <c r="B23" s="244">
        <v>121.15038271846635</v>
      </c>
      <c r="C23" s="244">
        <v>59.200260000000014</v>
      </c>
      <c r="D23" s="244">
        <v>72.408000000000015</v>
      </c>
      <c r="E23" s="244">
        <v>123.59940000000006</v>
      </c>
      <c r="F23" s="244">
        <v>131.27844999999996</v>
      </c>
      <c r="G23" s="244">
        <v>128.09307734907088</v>
      </c>
      <c r="H23" s="244">
        <v>129.61641000000009</v>
      </c>
      <c r="I23" s="244">
        <v>137.10089999999991</v>
      </c>
      <c r="J23" s="244">
        <v>189.69987000000003</v>
      </c>
      <c r="K23" s="244">
        <v>247.49972000000002</v>
      </c>
      <c r="L23" s="244">
        <v>353.87434564588648</v>
      </c>
      <c r="M23" s="244">
        <v>385.5359489027212</v>
      </c>
      <c r="N23" s="244">
        <v>364.21610776727084</v>
      </c>
      <c r="O23" s="244">
        <v>321.49191048411046</v>
      </c>
      <c r="P23" s="244">
        <v>348.14238220137236</v>
      </c>
      <c r="Q23" s="244">
        <v>347.78399584098725</v>
      </c>
    </row>
    <row r="24" spans="1:17" x14ac:dyDescent="0.25">
      <c r="A24" s="156" t="s">
        <v>184</v>
      </c>
      <c r="B24" s="206">
        <v>52.753889394318193</v>
      </c>
      <c r="C24" s="206">
        <v>47.714161183643149</v>
      </c>
      <c r="D24" s="206">
        <v>50.22471867457174</v>
      </c>
      <c r="E24" s="206">
        <v>44.085278505366674</v>
      </c>
      <c r="F24" s="206">
        <v>51.143522704625461</v>
      </c>
      <c r="G24" s="206">
        <v>56.746440401510974</v>
      </c>
      <c r="H24" s="206">
        <v>55.463976596675877</v>
      </c>
      <c r="I24" s="206">
        <v>45.101418869991591</v>
      </c>
      <c r="J24" s="206">
        <v>56.403896357155396</v>
      </c>
      <c r="K24" s="206">
        <v>47.607860791742063</v>
      </c>
      <c r="L24" s="206">
        <v>49.638618937765827</v>
      </c>
      <c r="M24" s="206">
        <v>40.287870105308834</v>
      </c>
      <c r="N24" s="206">
        <v>20.624966092860355</v>
      </c>
      <c r="O24" s="206">
        <v>31.802519877542423</v>
      </c>
      <c r="P24" s="206">
        <v>42.115572641517424</v>
      </c>
      <c r="Q24" s="206">
        <v>53.771632585690114</v>
      </c>
    </row>
    <row r="25" spans="1:17" x14ac:dyDescent="0.25">
      <c r="A25" s="88" t="s">
        <v>33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6.2904909147947849</v>
      </c>
      <c r="C26" s="87">
        <v>2.8568105201782386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4.6388129961147637</v>
      </c>
      <c r="C27" s="87">
        <v>4.6196894627792284</v>
      </c>
      <c r="D27" s="87">
        <v>5.7261710176535319</v>
      </c>
      <c r="E27" s="87">
        <v>0.33246496749441706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2.2654512145525971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2.932788019279883</v>
      </c>
      <c r="C28" s="87">
        <v>2.9730537676491355</v>
      </c>
      <c r="D28" s="87">
        <v>3.3694021710683928</v>
      </c>
      <c r="E28" s="87">
        <v>3.5194370884197452</v>
      </c>
      <c r="F28" s="87">
        <v>0.93986040787426783</v>
      </c>
      <c r="G28" s="87">
        <v>1.6486504262767818</v>
      </c>
      <c r="H28" s="87">
        <v>0.40616204281904017</v>
      </c>
      <c r="I28" s="87">
        <v>0</v>
      </c>
      <c r="J28" s="87">
        <v>1.9845909403642017</v>
      </c>
      <c r="K28" s="87">
        <v>2.8823779449464024</v>
      </c>
      <c r="L28" s="87">
        <v>3.2433346900457689</v>
      </c>
      <c r="M28" s="87">
        <v>0.83288482383099105</v>
      </c>
      <c r="N28" s="87">
        <v>0.44776511884171255</v>
      </c>
      <c r="O28" s="87">
        <v>1.0572340112077148</v>
      </c>
      <c r="P28" s="87">
        <v>2.9454848573010022</v>
      </c>
      <c r="Q28" s="87">
        <v>0</v>
      </c>
    </row>
    <row r="29" spans="1:17" x14ac:dyDescent="0.25">
      <c r="A29" s="88" t="s">
        <v>29</v>
      </c>
      <c r="B29" s="87">
        <v>36.37873607000148</v>
      </c>
      <c r="C29" s="87">
        <v>34.286342536048771</v>
      </c>
      <c r="D29" s="87">
        <v>34.651717637933537</v>
      </c>
      <c r="E29" s="87">
        <v>31.522988615190229</v>
      </c>
      <c r="F29" s="87">
        <v>47.032153595918317</v>
      </c>
      <c r="G29" s="87">
        <v>45.837989093566577</v>
      </c>
      <c r="H29" s="87">
        <v>53.193405540122939</v>
      </c>
      <c r="I29" s="87">
        <v>45.101418869991591</v>
      </c>
      <c r="J29" s="87">
        <v>44.497471425624596</v>
      </c>
      <c r="K29" s="87">
        <v>29.219303471591292</v>
      </c>
      <c r="L29" s="87">
        <v>27.01595130859997</v>
      </c>
      <c r="M29" s="87">
        <v>26.088858836411585</v>
      </c>
      <c r="N29" s="87">
        <v>0</v>
      </c>
      <c r="O29" s="87">
        <v>2.8445112664504282</v>
      </c>
      <c r="P29" s="87">
        <v>3.7842983178628491</v>
      </c>
      <c r="Q29" s="87">
        <v>0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7.0569903918501415</v>
      </c>
      <c r="P30" s="87">
        <v>21.948736863283361</v>
      </c>
      <c r="Q30" s="87">
        <v>20.868757797474149</v>
      </c>
    </row>
    <row r="31" spans="1:17" x14ac:dyDescent="0.25">
      <c r="A31" s="88" t="s">
        <v>26</v>
      </c>
      <c r="B31" s="87">
        <v>2.5130613941272739</v>
      </c>
      <c r="C31" s="87">
        <v>2.9782648969877719</v>
      </c>
      <c r="D31" s="87">
        <v>6.4774278479162835</v>
      </c>
      <c r="E31" s="87">
        <v>8.7103878342622849</v>
      </c>
      <c r="F31" s="87">
        <v>3.1715087008328768</v>
      </c>
      <c r="G31" s="87">
        <v>9.2598008816676174</v>
      </c>
      <c r="H31" s="87">
        <v>1.8644090137338947</v>
      </c>
      <c r="I31" s="87">
        <v>0</v>
      </c>
      <c r="J31" s="87">
        <v>9.9218339911666007</v>
      </c>
      <c r="K31" s="87">
        <v>15.50617937520437</v>
      </c>
      <c r="L31" s="87">
        <v>19.379332939120086</v>
      </c>
      <c r="M31" s="87">
        <v>13.366126445066257</v>
      </c>
      <c r="N31" s="87">
        <v>20.177200974018643</v>
      </c>
      <c r="O31" s="87">
        <v>18.578332993481542</v>
      </c>
      <c r="P31" s="87">
        <v>13.437052603070214</v>
      </c>
      <c r="Q31" s="87">
        <v>0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32.902874788215961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21.95263076573864</v>
      </c>
      <c r="C35" s="204">
        <v>19.528896636107049</v>
      </c>
      <c r="D35" s="204">
        <v>20.697433270241945</v>
      </c>
      <c r="E35" s="204">
        <v>16.311296326339402</v>
      </c>
      <c r="F35" s="204">
        <v>18.872805027434758</v>
      </c>
      <c r="G35" s="204">
        <v>20.597937027828337</v>
      </c>
      <c r="H35" s="204">
        <v>20.428033435973916</v>
      </c>
      <c r="I35" s="204">
        <v>23.156331453679581</v>
      </c>
      <c r="J35" s="204">
        <v>21.651661883813226</v>
      </c>
      <c r="K35" s="204">
        <v>17.990368304847003</v>
      </c>
      <c r="L35" s="204">
        <v>18.22780182315406</v>
      </c>
      <c r="M35" s="204">
        <v>14.885796230747694</v>
      </c>
      <c r="N35" s="204">
        <v>19.121873370036482</v>
      </c>
      <c r="O35" s="204">
        <v>13.827789087517125</v>
      </c>
      <c r="P35" s="204">
        <v>17.561860841832118</v>
      </c>
      <c r="Q35" s="204">
        <v>22.043205779070334</v>
      </c>
    </row>
    <row r="36" spans="1:17" x14ac:dyDescent="0.25">
      <c r="A36" s="152" t="s">
        <v>190</v>
      </c>
      <c r="B36" s="151">
        <v>7.9563538396427074</v>
      </c>
      <c r="C36" s="151">
        <v>8.2256987972679791</v>
      </c>
      <c r="D36" s="151">
        <v>7.7370725822087572</v>
      </c>
      <c r="E36" s="151">
        <v>12.275860755825423</v>
      </c>
      <c r="F36" s="151">
        <v>17.335241111945315</v>
      </c>
      <c r="G36" s="151">
        <v>19.597083321127208</v>
      </c>
      <c r="H36" s="151">
        <v>20.296149165426257</v>
      </c>
      <c r="I36" s="151">
        <v>23.114001748372615</v>
      </c>
      <c r="J36" s="151">
        <v>15.103487635307873</v>
      </c>
      <c r="K36" s="151">
        <v>11.539381200228165</v>
      </c>
      <c r="L36" s="151">
        <v>12.76143761086562</v>
      </c>
      <c r="M36" s="151">
        <v>11.60151509364078</v>
      </c>
      <c r="N36" s="151">
        <v>2.5784763888369793</v>
      </c>
      <c r="O36" s="151">
        <v>4.8304454172464761E-2</v>
      </c>
      <c r="P36" s="151">
        <v>5.6325342981256954</v>
      </c>
      <c r="Q36" s="151">
        <v>14.883494506379687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7.9563538396427074</v>
      </c>
      <c r="C38" s="208">
        <v>8.2256987972679791</v>
      </c>
      <c r="D38" s="208">
        <v>7.7370725822087572</v>
      </c>
      <c r="E38" s="208">
        <v>12.275860755825423</v>
      </c>
      <c r="F38" s="208">
        <v>12.993864545816667</v>
      </c>
      <c r="G38" s="208">
        <v>12.764155251913627</v>
      </c>
      <c r="H38" s="208">
        <v>12.025359893056226</v>
      </c>
      <c r="I38" s="208">
        <v>11.004165936043405</v>
      </c>
      <c r="J38" s="208">
        <v>11.225493758630682</v>
      </c>
      <c r="K38" s="208">
        <v>9.7881662639332312</v>
      </c>
      <c r="L38" s="208">
        <v>11.368837538428847</v>
      </c>
      <c r="M38" s="208">
        <v>7.9619316286266679</v>
      </c>
      <c r="N38" s="208">
        <v>1.0663994733162687</v>
      </c>
      <c r="O38" s="208">
        <v>4.8304454172464761E-2</v>
      </c>
      <c r="P38" s="208">
        <v>1.8765210672077572</v>
      </c>
      <c r="Q38" s="208">
        <v>2.4108040028953059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1.0177260560400667</v>
      </c>
      <c r="G39" s="208">
        <v>0.96196918245115437</v>
      </c>
      <c r="H39" s="208">
        <v>1.4361154187336678</v>
      </c>
      <c r="I39" s="208">
        <v>1.7458419691555196</v>
      </c>
      <c r="J39" s="208">
        <v>0.56591024088477349</v>
      </c>
      <c r="K39" s="208">
        <v>0.20746360141162068</v>
      </c>
      <c r="L39" s="208">
        <v>0.1304792254941935</v>
      </c>
      <c r="M39" s="208">
        <v>5.5120299211380848E-2</v>
      </c>
      <c r="N39" s="208">
        <v>0</v>
      </c>
      <c r="O39" s="208">
        <v>0</v>
      </c>
      <c r="P39" s="208">
        <v>0.62104687006872117</v>
      </c>
      <c r="Q39" s="208">
        <v>0.24631288305840829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1.6760322268951695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0.77583137065661922</v>
      </c>
    </row>
    <row r="41" spans="1:17" x14ac:dyDescent="0.25">
      <c r="A41" s="154" t="s">
        <v>26</v>
      </c>
      <c r="B41" s="208">
        <v>0</v>
      </c>
      <c r="C41" s="208">
        <v>0</v>
      </c>
      <c r="D41" s="208">
        <v>0</v>
      </c>
      <c r="E41" s="208">
        <v>0</v>
      </c>
      <c r="F41" s="208">
        <v>3.3236505100885836</v>
      </c>
      <c r="G41" s="208">
        <v>5.8709588867624252</v>
      </c>
      <c r="H41" s="208">
        <v>6.8346738536363629</v>
      </c>
      <c r="I41" s="208">
        <v>8.6879616162785229</v>
      </c>
      <c r="J41" s="208">
        <v>3.3120836357924173</v>
      </c>
      <c r="K41" s="208">
        <v>1.5437513348833132</v>
      </c>
      <c r="L41" s="208">
        <v>1.2621208469425802</v>
      </c>
      <c r="M41" s="208">
        <v>3.5844631658027306</v>
      </c>
      <c r="N41" s="208">
        <v>1.5120769155207106</v>
      </c>
      <c r="O41" s="208">
        <v>0</v>
      </c>
      <c r="P41" s="208">
        <v>3.1349663608492171</v>
      </c>
      <c r="Q41" s="208">
        <v>11.450546249769353</v>
      </c>
    </row>
    <row r="42" spans="1:17" x14ac:dyDescent="0.25">
      <c r="A42" s="152" t="s">
        <v>189</v>
      </c>
      <c r="B42" s="151">
        <v>13.996276926095931</v>
      </c>
      <c r="C42" s="151">
        <v>11.303197838839072</v>
      </c>
      <c r="D42" s="151">
        <v>12.960360688033186</v>
      </c>
      <c r="E42" s="151">
        <v>4.0354355705139797</v>
      </c>
      <c r="F42" s="151">
        <v>1.5375639154894443</v>
      </c>
      <c r="G42" s="151">
        <v>1.0008537067011281</v>
      </c>
      <c r="H42" s="151">
        <v>0.13188427054765678</v>
      </c>
      <c r="I42" s="151">
        <v>4.2329705306966461E-2</v>
      </c>
      <c r="J42" s="151">
        <v>6.5481742485053536</v>
      </c>
      <c r="K42" s="151">
        <v>6.4509871046188358</v>
      </c>
      <c r="L42" s="151">
        <v>5.4663642122884415</v>
      </c>
      <c r="M42" s="151">
        <v>3.2842811371069147</v>
      </c>
      <c r="N42" s="151">
        <v>16.543396981199503</v>
      </c>
      <c r="O42" s="151">
        <v>13.77948463334466</v>
      </c>
      <c r="P42" s="151">
        <v>11.929326543706424</v>
      </c>
      <c r="Q42" s="151">
        <v>7.1597112726906476</v>
      </c>
    </row>
    <row r="43" spans="1:17" x14ac:dyDescent="0.25">
      <c r="A43" s="156" t="s">
        <v>180</v>
      </c>
      <c r="B43" s="155">
        <v>3.7632374698701123</v>
      </c>
      <c r="C43" s="155">
        <v>3.4016926188421159</v>
      </c>
      <c r="D43" s="155">
        <v>3.5682016372258847</v>
      </c>
      <c r="E43" s="155">
        <v>3.137919716882009</v>
      </c>
      <c r="F43" s="155">
        <v>3.381865600855412</v>
      </c>
      <c r="G43" s="155">
        <v>3.7243554659961187</v>
      </c>
      <c r="H43" s="155">
        <v>3.6565345941500733</v>
      </c>
      <c r="I43" s="155">
        <v>2.7930574265437969</v>
      </c>
      <c r="J43" s="155">
        <v>3.7711565790964436</v>
      </c>
      <c r="K43" s="155">
        <v>3.1670983473825869</v>
      </c>
      <c r="L43" s="155">
        <v>3.2739222535425681</v>
      </c>
      <c r="M43" s="155">
        <v>2.657290048091653</v>
      </c>
      <c r="N43" s="155">
        <v>2.0079063997286934</v>
      </c>
      <c r="O43" s="155">
        <v>2.2527390630523705</v>
      </c>
      <c r="P43" s="155">
        <v>3.0157928522711175</v>
      </c>
      <c r="Q43" s="155">
        <v>3.6014383491747441</v>
      </c>
    </row>
    <row r="44" spans="1:17" x14ac:dyDescent="0.25">
      <c r="A44" s="152" t="s">
        <v>193</v>
      </c>
      <c r="B44" s="151">
        <v>0</v>
      </c>
      <c r="C44" s="151">
        <v>0</v>
      </c>
      <c r="D44" s="151">
        <v>0</v>
      </c>
      <c r="E44" s="151">
        <v>0</v>
      </c>
      <c r="F44" s="151">
        <v>0.52784223390269536</v>
      </c>
      <c r="G44" s="151">
        <v>0.59171564346495531</v>
      </c>
      <c r="H44" s="151">
        <v>0.61103981262857487</v>
      </c>
      <c r="I44" s="151">
        <v>0</v>
      </c>
      <c r="J44" s="151">
        <v>0.45890300854911342</v>
      </c>
      <c r="K44" s="151">
        <v>0.35294463911313267</v>
      </c>
      <c r="L44" s="151">
        <v>0.39137503564756554</v>
      </c>
      <c r="M44" s="151">
        <v>0.35003956840808731</v>
      </c>
      <c r="N44" s="151">
        <v>4.7337582082602393E-2</v>
      </c>
      <c r="O44" s="151">
        <v>0</v>
      </c>
      <c r="P44" s="151">
        <v>0.16664645206795908</v>
      </c>
      <c r="Q44" s="151">
        <v>0.43460574870447027</v>
      </c>
    </row>
    <row r="45" spans="1:17" x14ac:dyDescent="0.25">
      <c r="A45" s="152" t="s">
        <v>187</v>
      </c>
      <c r="B45" s="151">
        <v>2.869445746466512</v>
      </c>
      <c r="C45" s="151">
        <v>2.5922800457504964</v>
      </c>
      <c r="D45" s="151">
        <v>2.722578464837865</v>
      </c>
      <c r="E45" s="151">
        <v>2.3945116792479766</v>
      </c>
      <c r="F45" s="151">
        <v>2.7983659767570477</v>
      </c>
      <c r="G45" s="151">
        <v>3.0964104959181529</v>
      </c>
      <c r="H45" s="151">
        <v>3.0407207788068176</v>
      </c>
      <c r="I45" s="151">
        <v>2.7930574265437969</v>
      </c>
      <c r="J45" s="151">
        <v>3.0752199841404337</v>
      </c>
      <c r="K45" s="151">
        <v>2.5806381432825467</v>
      </c>
      <c r="L45" s="151">
        <v>2.6846734496242832</v>
      </c>
      <c r="M45" s="151">
        <v>2.1883646792828406</v>
      </c>
      <c r="N45" s="151">
        <v>1.5880896661247406</v>
      </c>
      <c r="O45" s="151">
        <v>1.751592990388374</v>
      </c>
      <c r="P45" s="151">
        <v>2.4173235826110417</v>
      </c>
      <c r="Q45" s="151">
        <v>2.9076623377071655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0.34215908259814842</v>
      </c>
      <c r="C47" s="87">
        <v>0.15520869951889393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0.25231925784392928</v>
      </c>
      <c r="C48" s="87">
        <v>0.2509847918280439</v>
      </c>
      <c r="D48" s="87">
        <v>0.31040392679263107</v>
      </c>
      <c r="E48" s="87">
        <v>1.8057983857565241E-2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0.12477465568001378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0.1595233300109431</v>
      </c>
      <c r="C49" s="87">
        <v>0.16152412125946025</v>
      </c>
      <c r="D49" s="87">
        <v>0.18264834592240708</v>
      </c>
      <c r="E49" s="87">
        <v>0.19115980432274382</v>
      </c>
      <c r="F49" s="87">
        <v>5.1425346734250033E-2</v>
      </c>
      <c r="G49" s="87">
        <v>8.9959800965549785E-2</v>
      </c>
      <c r="H49" s="87">
        <v>2.226716220049213E-2</v>
      </c>
      <c r="I49" s="87">
        <v>0</v>
      </c>
      <c r="J49" s="87">
        <v>0.10820269723046949</v>
      </c>
      <c r="K49" s="87">
        <v>0.15624256886113441</v>
      </c>
      <c r="L49" s="87">
        <v>0.17541371450176735</v>
      </c>
      <c r="M49" s="87">
        <v>4.5240806367231601E-2</v>
      </c>
      <c r="N49" s="87">
        <v>3.4477203738521311E-2</v>
      </c>
      <c r="O49" s="87">
        <v>5.8229463902931489E-2</v>
      </c>
      <c r="P49" s="87">
        <v>0.16906311754047865</v>
      </c>
      <c r="Q49" s="87">
        <v>0</v>
      </c>
    </row>
    <row r="50" spans="1:17" x14ac:dyDescent="0.25">
      <c r="A50" s="150" t="s">
        <v>29</v>
      </c>
      <c r="B50" s="87">
        <v>1.978750963699305</v>
      </c>
      <c r="C50" s="87">
        <v>1.8627551945403269</v>
      </c>
      <c r="D50" s="87">
        <v>1.8783981812215629</v>
      </c>
      <c r="E50" s="87">
        <v>1.7121852682565049</v>
      </c>
      <c r="F50" s="87">
        <v>2.5734085467000156</v>
      </c>
      <c r="G50" s="87">
        <v>2.5011829735371762</v>
      </c>
      <c r="H50" s="87">
        <v>2.9162404761840222</v>
      </c>
      <c r="I50" s="87">
        <v>2.7930574265437969</v>
      </c>
      <c r="J50" s="87">
        <v>2.4260649034832014</v>
      </c>
      <c r="K50" s="87">
        <v>1.5838655172680234</v>
      </c>
      <c r="L50" s="87">
        <v>1.4611407155681277</v>
      </c>
      <c r="M50" s="87">
        <v>1.4170999124839803</v>
      </c>
      <c r="N50" s="87">
        <v>0</v>
      </c>
      <c r="O50" s="87">
        <v>0.1566676481794671</v>
      </c>
      <c r="P50" s="87">
        <v>0.2172088135965935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0.38867910314023923</v>
      </c>
      <c r="P51" s="87">
        <v>1.2598000193362111</v>
      </c>
      <c r="Q51" s="87">
        <v>1.1284630606249522</v>
      </c>
    </row>
    <row r="52" spans="1:17" x14ac:dyDescent="0.25">
      <c r="A52" s="150" t="s">
        <v>26</v>
      </c>
      <c r="B52" s="87">
        <v>0.13669311231418613</v>
      </c>
      <c r="C52" s="87">
        <v>0.16180723860377144</v>
      </c>
      <c r="D52" s="87">
        <v>0.351128010901264</v>
      </c>
      <c r="E52" s="87">
        <v>0.4731086228111625</v>
      </c>
      <c r="F52" s="87">
        <v>0.1735320833227818</v>
      </c>
      <c r="G52" s="87">
        <v>0.50526772141542686</v>
      </c>
      <c r="H52" s="87">
        <v>0.10221314042230345</v>
      </c>
      <c r="I52" s="87">
        <v>0</v>
      </c>
      <c r="J52" s="87">
        <v>0.54095238342676311</v>
      </c>
      <c r="K52" s="87">
        <v>0.84053005715338891</v>
      </c>
      <c r="L52" s="87">
        <v>1.0481190195543881</v>
      </c>
      <c r="M52" s="87">
        <v>0.72602396043162898</v>
      </c>
      <c r="N52" s="87">
        <v>1.5536124623862193</v>
      </c>
      <c r="O52" s="87">
        <v>1.0232421194857224</v>
      </c>
      <c r="P52" s="87">
        <v>0.77125163213775849</v>
      </c>
      <c r="Q52" s="87">
        <v>0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1.7791992770822134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0.89379172340360025</v>
      </c>
      <c r="C56" s="151">
        <v>0.80941257309161974</v>
      </c>
      <c r="D56" s="151">
        <v>0.84562317238801965</v>
      </c>
      <c r="E56" s="151">
        <v>0.74340803763403218</v>
      </c>
      <c r="F56" s="151">
        <v>5.5657390195668947E-2</v>
      </c>
      <c r="G56" s="151">
        <v>3.6229326613010468E-2</v>
      </c>
      <c r="H56" s="151">
        <v>4.7740027146809735E-3</v>
      </c>
      <c r="I56" s="151">
        <v>0</v>
      </c>
      <c r="J56" s="151">
        <v>0.2370335864068967</v>
      </c>
      <c r="K56" s="151">
        <v>0.23351556498690748</v>
      </c>
      <c r="L56" s="151">
        <v>0.19787376827071954</v>
      </c>
      <c r="M56" s="151">
        <v>0.11888580040072474</v>
      </c>
      <c r="N56" s="151">
        <v>0.37247915152135053</v>
      </c>
      <c r="O56" s="151">
        <v>0.50114607266399669</v>
      </c>
      <c r="P56" s="151">
        <v>0.43182281759211671</v>
      </c>
      <c r="Q56" s="151">
        <v>0.25917026276310834</v>
      </c>
    </row>
    <row r="57" spans="1:17" x14ac:dyDescent="0.25">
      <c r="A57" s="243" t="s">
        <v>179</v>
      </c>
      <c r="B57" s="242">
        <v>4.0671594240316091</v>
      </c>
      <c r="C57" s="242">
        <v>3.6831958591461644</v>
      </c>
      <c r="D57" s="242">
        <v>3.847970578269047</v>
      </c>
      <c r="E57" s="242">
        <v>3.38284516067149</v>
      </c>
      <c r="F57" s="242">
        <v>4.0353413834907839</v>
      </c>
      <c r="G57" s="242">
        <v>4.4045981474359559</v>
      </c>
      <c r="H57" s="242">
        <v>4.3999228921594131</v>
      </c>
      <c r="I57" s="242">
        <v>0</v>
      </c>
      <c r="J57" s="242">
        <v>4.3667249943942199</v>
      </c>
      <c r="K57" s="242">
        <v>3.5915075540652115</v>
      </c>
      <c r="L57" s="242">
        <v>3.704681147515978</v>
      </c>
      <c r="M57" s="242">
        <v>3.0490746153372799</v>
      </c>
      <c r="N57" s="242">
        <v>2.0341312128596876</v>
      </c>
      <c r="O57" s="242">
        <v>2.280442880462227</v>
      </c>
      <c r="P57" s="242">
        <v>3.1590392564217535</v>
      </c>
      <c r="Q57" s="242">
        <v>4.293363160709796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29.653206358770948</v>
      </c>
      <c r="C60" s="96">
        <v>28.503184890640942</v>
      </c>
      <c r="D60" s="96">
        <v>28.492712782476495</v>
      </c>
      <c r="E60" s="96">
        <v>18.609051874357807</v>
      </c>
      <c r="F60" s="96">
        <v>19.126421004694503</v>
      </c>
      <c r="G60" s="96">
        <v>22.996294357813891</v>
      </c>
      <c r="H60" s="96">
        <v>24.024148514456186</v>
      </c>
      <c r="I60" s="96">
        <v>20.26929421123145</v>
      </c>
      <c r="J60" s="96">
        <v>25.812888589929173</v>
      </c>
      <c r="K60" s="96">
        <v>27.471242112026413</v>
      </c>
      <c r="L60" s="96">
        <v>13.331403928558389</v>
      </c>
      <c r="M60" s="96">
        <v>19.08253116473669</v>
      </c>
      <c r="N60" s="96">
        <v>6.2715312632145128</v>
      </c>
      <c r="O60" s="96">
        <v>6.2158766156583809</v>
      </c>
      <c r="P60" s="96">
        <v>11.992201337254224</v>
      </c>
      <c r="Q60" s="96">
        <v>19.184155361533701</v>
      </c>
    </row>
    <row r="61" spans="1:17" x14ac:dyDescent="0.25">
      <c r="A61" s="132" t="s">
        <v>83</v>
      </c>
      <c r="B61" s="160">
        <v>0.42163426325962389</v>
      </c>
      <c r="C61" s="160">
        <v>0.40881225280783046</v>
      </c>
      <c r="D61" s="160">
        <v>0.40535317091485457</v>
      </c>
      <c r="E61" s="160">
        <v>0.27882423538429479</v>
      </c>
      <c r="F61" s="160">
        <v>0.29362806832071914</v>
      </c>
      <c r="G61" s="160">
        <v>0.35277923298118508</v>
      </c>
      <c r="H61" s="160">
        <v>0.37163660197073434</v>
      </c>
      <c r="I61" s="160">
        <v>4.3770541505869988E-2</v>
      </c>
      <c r="J61" s="160">
        <v>0.38501874833504313</v>
      </c>
      <c r="K61" s="160">
        <v>0.40765494605841335</v>
      </c>
      <c r="L61" s="160">
        <v>0.19954100168824418</v>
      </c>
      <c r="M61" s="160">
        <v>0.28647225522377662</v>
      </c>
      <c r="N61" s="160">
        <v>8.5656839624172934E-2</v>
      </c>
      <c r="O61" s="160">
        <v>8.2907262597223863E-2</v>
      </c>
      <c r="P61" s="160">
        <v>0.16888919952364245</v>
      </c>
      <c r="Q61" s="160">
        <v>0.28803833569957349</v>
      </c>
    </row>
    <row r="62" spans="1:17" x14ac:dyDescent="0.25">
      <c r="A62" s="76" t="s">
        <v>82</v>
      </c>
      <c r="B62" s="159">
        <v>0.41242271694000704</v>
      </c>
      <c r="C62" s="159">
        <v>0.39988083206974068</v>
      </c>
      <c r="D62" s="159">
        <v>0.39649732158036516</v>
      </c>
      <c r="E62" s="159">
        <v>0.27273269448480048</v>
      </c>
      <c r="F62" s="159">
        <v>0.28721310448176179</v>
      </c>
      <c r="G62" s="159">
        <v>0.34507197925829663</v>
      </c>
      <c r="H62" s="159">
        <v>0.36351736672013402</v>
      </c>
      <c r="I62" s="159">
        <v>1.1762233034031008E-2</v>
      </c>
      <c r="J62" s="159">
        <v>0.37660715007737194</v>
      </c>
      <c r="K62" s="159">
        <v>0.39874880928241391</v>
      </c>
      <c r="L62" s="159">
        <v>0.1951815808823924</v>
      </c>
      <c r="M62" s="159">
        <v>0.28021362617432949</v>
      </c>
      <c r="N62" s="159">
        <v>8.3785473811323397E-2</v>
      </c>
      <c r="O62" s="159">
        <v>8.1095967462566601E-2</v>
      </c>
      <c r="P62" s="159">
        <v>0.16519943609628768</v>
      </c>
      <c r="Q62" s="159">
        <v>0.28174549210899419</v>
      </c>
    </row>
    <row r="63" spans="1:17" x14ac:dyDescent="0.25">
      <c r="A63" s="76" t="s">
        <v>81</v>
      </c>
      <c r="B63" s="159">
        <v>0.43495990533066725</v>
      </c>
      <c r="C63" s="159">
        <v>0.4217326585477682</v>
      </c>
      <c r="D63" s="159">
        <v>0.41816425326431683</v>
      </c>
      <c r="E63" s="159">
        <v>0.28763640338207358</v>
      </c>
      <c r="F63" s="159">
        <v>0.30290810763774323</v>
      </c>
      <c r="G63" s="159">
        <v>0.36392872959102263</v>
      </c>
      <c r="H63" s="159">
        <v>0.38338208086060205</v>
      </c>
      <c r="I63" s="159">
        <v>6.2461708540319079E-2</v>
      </c>
      <c r="J63" s="159">
        <v>0.3971871665069665</v>
      </c>
      <c r="K63" s="159">
        <v>0.42053877541722423</v>
      </c>
      <c r="L63" s="159">
        <v>0.2058474435472108</v>
      </c>
      <c r="M63" s="159">
        <v>0.2955261369147103</v>
      </c>
      <c r="N63" s="159">
        <v>8.8364001933384173E-2</v>
      </c>
      <c r="O63" s="159">
        <v>8.5527525234134677E-2</v>
      </c>
      <c r="P63" s="159">
        <v>0.17422689908609784</v>
      </c>
      <c r="Q63" s="159">
        <v>0.29714171295975628</v>
      </c>
    </row>
    <row r="64" spans="1:17" x14ac:dyDescent="0.25">
      <c r="A64" s="76" t="s">
        <v>80</v>
      </c>
      <c r="B64" s="159">
        <v>2.0995904788394162</v>
      </c>
      <c r="C64" s="159">
        <v>2.0357413721372213</v>
      </c>
      <c r="D64" s="159">
        <v>2.0185163597488289</v>
      </c>
      <c r="E64" s="159">
        <v>1.388446720047682</v>
      </c>
      <c r="F64" s="159">
        <v>1.462164606358328</v>
      </c>
      <c r="G64" s="159">
        <v>1.7567166220632378</v>
      </c>
      <c r="H64" s="159">
        <v>1.8506196936028478</v>
      </c>
      <c r="I64" s="159">
        <v>4.6068243962807502E-2</v>
      </c>
      <c r="J64" s="159">
        <v>1.9172580803310089</v>
      </c>
      <c r="K64" s="159">
        <v>2.0299783911750304</v>
      </c>
      <c r="L64" s="159">
        <v>0.99364407447300762</v>
      </c>
      <c r="M64" s="159">
        <v>1.4265311715170903</v>
      </c>
      <c r="N64" s="159">
        <v>0.42654096356407384</v>
      </c>
      <c r="O64" s="159">
        <v>0.41284903610545765</v>
      </c>
      <c r="P64" s="159">
        <v>0.84100887000329994</v>
      </c>
      <c r="Q64" s="159">
        <v>1.4343297020033445</v>
      </c>
    </row>
    <row r="65" spans="1:17" x14ac:dyDescent="0.25">
      <c r="A65" s="129" t="s">
        <v>79</v>
      </c>
      <c r="B65" s="158">
        <v>2.1030325961034118</v>
      </c>
      <c r="C65" s="158">
        <v>2.0390788136967473</v>
      </c>
      <c r="D65" s="158">
        <v>2.0218255622240604</v>
      </c>
      <c r="E65" s="158">
        <v>1.3907229717612333</v>
      </c>
      <c r="F65" s="158">
        <v>1.296795439515668</v>
      </c>
      <c r="G65" s="158">
        <v>1.5580339546631659</v>
      </c>
      <c r="H65" s="158">
        <v>1.6413166947866376</v>
      </c>
      <c r="I65" s="158">
        <v>1.4316330749127373</v>
      </c>
      <c r="J65" s="158">
        <v>1.7004183551810788</v>
      </c>
      <c r="K65" s="158">
        <v>1.8003901260799651</v>
      </c>
      <c r="L65" s="158">
        <v>0.88126405103433447</v>
      </c>
      <c r="M65" s="158">
        <v>1.2651921059406033</v>
      </c>
      <c r="N65" s="158">
        <v>0.39472800011635001</v>
      </c>
      <c r="O65" s="158">
        <v>0.4135258703781049</v>
      </c>
      <c r="P65" s="158">
        <v>0.74589171593258419</v>
      </c>
      <c r="Q65" s="158">
        <v>1.2721086314299503</v>
      </c>
    </row>
    <row r="66" spans="1:17" x14ac:dyDescent="0.25">
      <c r="A66" s="92" t="s">
        <v>125</v>
      </c>
      <c r="B66" s="91">
        <v>0</v>
      </c>
      <c r="C66" s="91">
        <v>0</v>
      </c>
      <c r="D66" s="91">
        <v>0</v>
      </c>
      <c r="E66" s="91">
        <v>0</v>
      </c>
      <c r="F66" s="91">
        <v>0.21189478859027666</v>
      </c>
      <c r="G66" s="91">
        <v>0.25458084242116541</v>
      </c>
      <c r="H66" s="91">
        <v>0.26818914028676633</v>
      </c>
      <c r="I66" s="91">
        <v>0.23392709328217604</v>
      </c>
      <c r="J66" s="91">
        <v>0.27784627930268668</v>
      </c>
      <c r="K66" s="91">
        <v>0.29418154438314287</v>
      </c>
      <c r="L66" s="91">
        <v>0.14399746798606392</v>
      </c>
      <c r="M66" s="91">
        <v>0.20673084254097732</v>
      </c>
      <c r="N66" s="91">
        <v>1.8846726740200475E-2</v>
      </c>
      <c r="O66" s="91">
        <v>0</v>
      </c>
      <c r="P66" s="91">
        <v>0.12187779401645871</v>
      </c>
      <c r="Q66" s="91">
        <v>0.20786099434571523</v>
      </c>
    </row>
    <row r="67" spans="1:17" x14ac:dyDescent="0.25">
      <c r="A67" s="92" t="s">
        <v>26</v>
      </c>
      <c r="B67" s="91">
        <v>0</v>
      </c>
      <c r="C67" s="91">
        <v>0</v>
      </c>
      <c r="D67" s="91">
        <v>0</v>
      </c>
      <c r="E67" s="91">
        <v>0</v>
      </c>
      <c r="F67" s="91">
        <v>0.35261979448427638</v>
      </c>
      <c r="G67" s="91">
        <v>0.42365480024979063</v>
      </c>
      <c r="H67" s="91">
        <v>0.44630073330257364</v>
      </c>
      <c r="I67" s="91">
        <v>0.38928434298100617</v>
      </c>
      <c r="J67" s="91">
        <v>0.46237143705963707</v>
      </c>
      <c r="K67" s="91">
        <v>0.48955538931178288</v>
      </c>
      <c r="L67" s="91">
        <v>0.23963004425599177</v>
      </c>
      <c r="M67" s="91">
        <v>0.34402633351835904</v>
      </c>
      <c r="N67" s="91">
        <v>0.10286583757877478</v>
      </c>
      <c r="O67" s="91">
        <v>0</v>
      </c>
      <c r="P67" s="91">
        <v>0.20282010220355517</v>
      </c>
      <c r="Q67" s="91">
        <v>0.34590704941408251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2.1030325961034118</v>
      </c>
      <c r="C69" s="157">
        <v>2.0390788136967473</v>
      </c>
      <c r="D69" s="157">
        <v>2.0218255622240604</v>
      </c>
      <c r="E69" s="157">
        <v>1.3907229717612333</v>
      </c>
      <c r="F69" s="157">
        <v>0.73228085644111496</v>
      </c>
      <c r="G69" s="157">
        <v>0.8797983119922097</v>
      </c>
      <c r="H69" s="157">
        <v>0.92682682119729765</v>
      </c>
      <c r="I69" s="157">
        <v>0.80842163864955507</v>
      </c>
      <c r="J69" s="157">
        <v>0.96020063881875484</v>
      </c>
      <c r="K69" s="157">
        <v>1.0166531923850393</v>
      </c>
      <c r="L69" s="157">
        <v>0.49763653879227876</v>
      </c>
      <c r="M69" s="157">
        <v>0.71443492988126689</v>
      </c>
      <c r="N69" s="157">
        <v>0.27301543579737475</v>
      </c>
      <c r="O69" s="157">
        <v>0.4135258703781049</v>
      </c>
      <c r="P69" s="157">
        <v>0.42119381971257025</v>
      </c>
      <c r="Q69" s="157">
        <v>0.71834058767015263</v>
      </c>
    </row>
    <row r="70" spans="1:17" x14ac:dyDescent="0.25">
      <c r="A70" s="156" t="s">
        <v>183</v>
      </c>
      <c r="B70" s="204">
        <v>2.911297639931079</v>
      </c>
      <c r="C70" s="204">
        <v>2.8260637528347279</v>
      </c>
      <c r="D70" s="204">
        <v>2.8174775435640527</v>
      </c>
      <c r="E70" s="204">
        <v>1.9506752216466234</v>
      </c>
      <c r="F70" s="204">
        <v>2.061557844079648</v>
      </c>
      <c r="G70" s="204">
        <v>2.4872700275688153</v>
      </c>
      <c r="H70" s="204">
        <v>2.6162833534195111</v>
      </c>
      <c r="I70" s="204">
        <v>1.9942885953141292</v>
      </c>
      <c r="J70" s="204">
        <v>2.7122855007715829</v>
      </c>
      <c r="K70" s="204">
        <v>2.8732956127447271</v>
      </c>
      <c r="L70" s="204">
        <v>1.4074575096495545</v>
      </c>
      <c r="M70" s="204">
        <v>2.0299696971579593</v>
      </c>
      <c r="N70" s="204">
        <v>0.60820016576725944</v>
      </c>
      <c r="O70" s="204">
        <v>0.58602352363901333</v>
      </c>
      <c r="P70" s="204">
        <v>1.1889037108492777</v>
      </c>
      <c r="Q70" s="204">
        <v>1.784795999727407</v>
      </c>
    </row>
    <row r="71" spans="1:17" x14ac:dyDescent="0.25">
      <c r="A71" s="152" t="s">
        <v>192</v>
      </c>
      <c r="B71" s="151">
        <v>2.6487920323566572</v>
      </c>
      <c r="C71" s="151">
        <v>2.5715410108318855</v>
      </c>
      <c r="D71" s="151">
        <v>2.5651083940774955</v>
      </c>
      <c r="E71" s="151">
        <v>1.7770818216459243</v>
      </c>
      <c r="F71" s="151">
        <v>1.8787477140879774</v>
      </c>
      <c r="G71" s="151">
        <v>2.2676329274493177</v>
      </c>
      <c r="H71" s="151">
        <v>2.3849058291096568</v>
      </c>
      <c r="I71" s="151">
        <v>1.7924703126843569</v>
      </c>
      <c r="J71" s="151">
        <v>2.4725763754318342</v>
      </c>
      <c r="K71" s="151">
        <v>2.6194933992612164</v>
      </c>
      <c r="L71" s="151">
        <v>1.2832251204712404</v>
      </c>
      <c r="M71" s="151">
        <v>1.8516147104702976</v>
      </c>
      <c r="N71" s="151">
        <v>0.55487100661730004</v>
      </c>
      <c r="O71" s="151">
        <v>0.53440622581278019</v>
      </c>
      <c r="P71" s="151">
        <v>1.083754851287994</v>
      </c>
      <c r="Q71" s="151">
        <v>1.6054659857646101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1.2184097399333567</v>
      </c>
      <c r="C74" s="87">
        <v>1.1238020790121612</v>
      </c>
      <c r="D74" s="87">
        <v>0.94318682113676611</v>
      </c>
      <c r="E74" s="87">
        <v>4.7031031383095501E-2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5.5279221322612204E-2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0.77031289919281365</v>
      </c>
      <c r="C75" s="87">
        <v>0.72323562698714405</v>
      </c>
      <c r="D75" s="87">
        <v>0.55499140927921209</v>
      </c>
      <c r="E75" s="87">
        <v>0.49786525601100751</v>
      </c>
      <c r="F75" s="87">
        <v>0.42948238072714273</v>
      </c>
      <c r="G75" s="87">
        <v>0.34271904296404465</v>
      </c>
      <c r="H75" s="87">
        <v>0.4266143623590371</v>
      </c>
      <c r="I75" s="87">
        <v>5.4177593525566023E-3</v>
      </c>
      <c r="J75" s="87">
        <v>0.41213485175097625</v>
      </c>
      <c r="K75" s="87">
        <v>0.41060154255218678</v>
      </c>
      <c r="L75" s="87">
        <v>0.18397160832601578</v>
      </c>
      <c r="M75" s="87">
        <v>0.10861191407820454</v>
      </c>
      <c r="N75" s="87">
        <v>1.2046171668898958E-2</v>
      </c>
      <c r="O75" s="87">
        <v>2.5797542017203065E-2</v>
      </c>
      <c r="P75" s="87">
        <v>0.19485281271091659</v>
      </c>
      <c r="Q75" s="87">
        <v>0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1.7617804150865106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1.1688287223533365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0.43663726341127362</v>
      </c>
    </row>
    <row r="78" spans="1:17" x14ac:dyDescent="0.25">
      <c r="A78" s="150" t="s">
        <v>26</v>
      </c>
      <c r="B78" s="87">
        <v>0.66006939323048686</v>
      </c>
      <c r="C78" s="87">
        <v>0.72450330483257996</v>
      </c>
      <c r="D78" s="87">
        <v>1.0669301636615174</v>
      </c>
      <c r="E78" s="87">
        <v>1.2321855342518213</v>
      </c>
      <c r="F78" s="87">
        <v>1.4492653333608345</v>
      </c>
      <c r="G78" s="87">
        <v>1.9249138844852731</v>
      </c>
      <c r="H78" s="87">
        <v>1.9582914667506195</v>
      </c>
      <c r="I78" s="87">
        <v>2.5272138245289514E-2</v>
      </c>
      <c r="J78" s="87">
        <v>2.0604415236808578</v>
      </c>
      <c r="K78" s="87">
        <v>2.2088918567090294</v>
      </c>
      <c r="L78" s="87">
        <v>1.0992535121452245</v>
      </c>
      <c r="M78" s="87">
        <v>1.7430027963920931</v>
      </c>
      <c r="N78" s="87">
        <v>0.54282483494840106</v>
      </c>
      <c r="O78" s="87">
        <v>0.45332946247296491</v>
      </c>
      <c r="P78" s="87">
        <v>0.88890203857707739</v>
      </c>
      <c r="Q78" s="87">
        <v>0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0.26250560757442193</v>
      </c>
      <c r="C82" s="151">
        <v>0.25452274200284242</v>
      </c>
      <c r="D82" s="151">
        <v>0.25236914948655698</v>
      </c>
      <c r="E82" s="151">
        <v>0.17359340000069909</v>
      </c>
      <c r="F82" s="151">
        <v>0.18281012999167073</v>
      </c>
      <c r="G82" s="151">
        <v>0.21963710011949747</v>
      </c>
      <c r="H82" s="151">
        <v>0.23137752430985445</v>
      </c>
      <c r="I82" s="151">
        <v>0.20181828262977228</v>
      </c>
      <c r="J82" s="151">
        <v>0.23970912533974897</v>
      </c>
      <c r="K82" s="151">
        <v>0.2538022134835109</v>
      </c>
      <c r="L82" s="151">
        <v>0.12423238917831408</v>
      </c>
      <c r="M82" s="151">
        <v>0.17835498668766159</v>
      </c>
      <c r="N82" s="151">
        <v>5.3329159149959379E-2</v>
      </c>
      <c r="O82" s="151">
        <v>5.1617297826233109E-2</v>
      </c>
      <c r="P82" s="151">
        <v>0.10514885956128377</v>
      </c>
      <c r="Q82" s="151">
        <v>0.1793300139627968</v>
      </c>
    </row>
    <row r="83" spans="1:17" x14ac:dyDescent="0.25">
      <c r="A83" s="156" t="s">
        <v>181</v>
      </c>
      <c r="B83" s="204">
        <v>14.843700376052592</v>
      </c>
      <c r="C83" s="204">
        <v>14.137991102630014</v>
      </c>
      <c r="D83" s="204">
        <v>14.22097032168378</v>
      </c>
      <c r="E83" s="204">
        <v>8.7689538578477855</v>
      </c>
      <c r="F83" s="204">
        <v>8.9570427532244032</v>
      </c>
      <c r="G83" s="204">
        <v>10.760472774422441</v>
      </c>
      <c r="H83" s="204">
        <v>11.458580672077501</v>
      </c>
      <c r="I83" s="204">
        <v>13.889100331111042</v>
      </c>
      <c r="J83" s="204">
        <v>12.451686545264829</v>
      </c>
      <c r="K83" s="204">
        <v>13.318855073870626</v>
      </c>
      <c r="L83" s="204">
        <v>6.4036342381067293</v>
      </c>
      <c r="M83" s="204">
        <v>9.1221559272953119</v>
      </c>
      <c r="N83" s="204">
        <v>3.2667210098755222</v>
      </c>
      <c r="O83" s="204">
        <v>3.278966888262445</v>
      </c>
      <c r="P83" s="204">
        <v>6.1239028599855887</v>
      </c>
      <c r="Q83" s="204">
        <v>9.6458016998686897</v>
      </c>
    </row>
    <row r="84" spans="1:17" x14ac:dyDescent="0.25">
      <c r="A84" s="152" t="s">
        <v>190</v>
      </c>
      <c r="B84" s="151">
        <v>5.3798441627248037</v>
      </c>
      <c r="C84" s="151">
        <v>5.9550141810710961</v>
      </c>
      <c r="D84" s="151">
        <v>5.3160543209239117</v>
      </c>
      <c r="E84" s="151">
        <v>6.5995034594136213</v>
      </c>
      <c r="F84" s="151">
        <v>8.2273141460123789</v>
      </c>
      <c r="G84" s="151">
        <v>10.237621430252043</v>
      </c>
      <c r="H84" s="151">
        <v>11.384603577895387</v>
      </c>
      <c r="I84" s="151">
        <v>13.863711096846069</v>
      </c>
      <c r="J84" s="151">
        <v>8.6858872443289563</v>
      </c>
      <c r="K84" s="151">
        <v>8.5429794011820412</v>
      </c>
      <c r="L84" s="151">
        <v>4.483238275533413</v>
      </c>
      <c r="M84" s="151">
        <v>7.1095175586550079</v>
      </c>
      <c r="N84" s="151">
        <v>0.44049883763379705</v>
      </c>
      <c r="O84" s="151">
        <v>1.1454376747045282E-2</v>
      </c>
      <c r="P84" s="151">
        <v>1.9640910042457911</v>
      </c>
      <c r="Q84" s="151">
        <v>6.5128111604317755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5.3798441627248037</v>
      </c>
      <c r="C86" s="208">
        <v>5.9550141810710961</v>
      </c>
      <c r="D86" s="208">
        <v>5.3160543209239117</v>
      </c>
      <c r="E86" s="208">
        <v>6.5995034594136213</v>
      </c>
      <c r="F86" s="208">
        <v>6.1668946453534277</v>
      </c>
      <c r="G86" s="208">
        <v>6.6680631604590657</v>
      </c>
      <c r="H86" s="208">
        <v>6.7453167666494309</v>
      </c>
      <c r="I86" s="208">
        <v>6.6002667586456178</v>
      </c>
      <c r="J86" s="208">
        <v>6.4556859583509718</v>
      </c>
      <c r="K86" s="208">
        <v>7.2464979982178921</v>
      </c>
      <c r="L86" s="208">
        <v>3.9940020203686113</v>
      </c>
      <c r="M86" s="208">
        <v>4.8791465819459674</v>
      </c>
      <c r="N86" s="208">
        <v>0.18218034901649391</v>
      </c>
      <c r="O86" s="208">
        <v>1.1454376747045282E-2</v>
      </c>
      <c r="P86" s="208">
        <v>0.65435165634178594</v>
      </c>
      <c r="Q86" s="208">
        <v>1.0549344583652716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0.4830132977991336</v>
      </c>
      <c r="G87" s="208">
        <v>0.50253786015629953</v>
      </c>
      <c r="H87" s="208">
        <v>0.80555205823166676</v>
      </c>
      <c r="I87" s="208">
        <v>1.047150941001598</v>
      </c>
      <c r="J87" s="208">
        <v>0.3254501649834326</v>
      </c>
      <c r="K87" s="208">
        <v>0.15359205511985971</v>
      </c>
      <c r="L87" s="208">
        <v>4.5838836950427585E-2</v>
      </c>
      <c r="M87" s="208">
        <v>3.3778237749001704E-2</v>
      </c>
      <c r="N87" s="208">
        <v>0</v>
      </c>
      <c r="O87" s="208">
        <v>0</v>
      </c>
      <c r="P87" s="208">
        <v>0.216561942840345</v>
      </c>
      <c r="Q87" s="208">
        <v>0.10778310786175291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1.0052792604082139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0.33949306779128063</v>
      </c>
    </row>
    <row r="89" spans="1:17" x14ac:dyDescent="0.25">
      <c r="A89" s="154" t="s">
        <v>26</v>
      </c>
      <c r="B89" s="208">
        <v>0</v>
      </c>
      <c r="C89" s="208">
        <v>0</v>
      </c>
      <c r="D89" s="208">
        <v>0</v>
      </c>
      <c r="E89" s="208">
        <v>0</v>
      </c>
      <c r="F89" s="208">
        <v>1.5774062028598175</v>
      </c>
      <c r="G89" s="208">
        <v>3.0670204096366782</v>
      </c>
      <c r="H89" s="208">
        <v>3.833734753014288</v>
      </c>
      <c r="I89" s="208">
        <v>5.2110141367906397</v>
      </c>
      <c r="J89" s="208">
        <v>1.9047511209945529</v>
      </c>
      <c r="K89" s="208">
        <v>1.1428893478442896</v>
      </c>
      <c r="L89" s="208">
        <v>0.44339741821437395</v>
      </c>
      <c r="M89" s="208">
        <v>2.1965927389600388</v>
      </c>
      <c r="N89" s="208">
        <v>0.25831848861730311</v>
      </c>
      <c r="O89" s="208">
        <v>0</v>
      </c>
      <c r="P89" s="208">
        <v>1.09317740506366</v>
      </c>
      <c r="Q89" s="208">
        <v>5.0106005264134703</v>
      </c>
    </row>
    <row r="90" spans="1:17" x14ac:dyDescent="0.25">
      <c r="A90" s="152" t="s">
        <v>189</v>
      </c>
      <c r="B90" s="151">
        <v>9.463856213327789</v>
      </c>
      <c r="C90" s="151">
        <v>8.1829769215589181</v>
      </c>
      <c r="D90" s="151">
        <v>8.9049160007598669</v>
      </c>
      <c r="E90" s="151">
        <v>2.1694503984341642</v>
      </c>
      <c r="F90" s="151">
        <v>0.7297286072120247</v>
      </c>
      <c r="G90" s="151">
        <v>0.52285134417039858</v>
      </c>
      <c r="H90" s="151">
        <v>7.3977094182114164E-2</v>
      </c>
      <c r="I90" s="151">
        <v>2.5389234264972436E-2</v>
      </c>
      <c r="J90" s="151">
        <v>3.7657993009358735</v>
      </c>
      <c r="K90" s="151">
        <v>4.775875672688584</v>
      </c>
      <c r="L90" s="151">
        <v>1.9203959625733158</v>
      </c>
      <c r="M90" s="151">
        <v>2.012638368640304</v>
      </c>
      <c r="N90" s="151">
        <v>2.8262221722417249</v>
      </c>
      <c r="O90" s="151">
        <v>3.2675125115153998</v>
      </c>
      <c r="P90" s="151">
        <v>4.1598118557397976</v>
      </c>
      <c r="Q90" s="151">
        <v>3.1329905394369137</v>
      </c>
    </row>
    <row r="91" spans="1:17" x14ac:dyDescent="0.25">
      <c r="A91" s="156" t="s">
        <v>180</v>
      </c>
      <c r="B91" s="155">
        <v>2.3701412829489512</v>
      </c>
      <c r="C91" s="155">
        <v>2.300814037033291</v>
      </c>
      <c r="D91" s="155">
        <v>2.294117054632772</v>
      </c>
      <c r="E91" s="155">
        <v>1.5885686087939626</v>
      </c>
      <c r="F91" s="155">
        <v>1.6401963213926614</v>
      </c>
      <c r="G91" s="155">
        <v>1.978029216736219</v>
      </c>
      <c r="H91" s="155">
        <v>2.0787757756752598</v>
      </c>
      <c r="I91" s="155">
        <v>1.5638295435583494</v>
      </c>
      <c r="J91" s="155">
        <v>2.1682677267212971</v>
      </c>
      <c r="K91" s="155">
        <v>2.2998444379476295</v>
      </c>
      <c r="L91" s="155">
        <v>1.1251050194302377</v>
      </c>
      <c r="M91" s="155">
        <v>1.6203995914254776</v>
      </c>
      <c r="N91" s="155">
        <v>0.49345395036047535</v>
      </c>
      <c r="O91" s="155">
        <v>0.47735260696865522</v>
      </c>
      <c r="P91" s="155">
        <v>0.95934218101425761</v>
      </c>
      <c r="Q91" s="155">
        <v>1.4090563057986045</v>
      </c>
    </row>
    <row r="92" spans="1:17" x14ac:dyDescent="0.25">
      <c r="A92" s="152" t="s">
        <v>193</v>
      </c>
      <c r="B92" s="151">
        <v>0</v>
      </c>
      <c r="C92" s="151">
        <v>0</v>
      </c>
      <c r="D92" s="151">
        <v>0</v>
      </c>
      <c r="E92" s="151">
        <v>0</v>
      </c>
      <c r="F92" s="151">
        <v>6.7542202088778244E-2</v>
      </c>
      <c r="G92" s="151">
        <v>8.3341931987144541E-2</v>
      </c>
      <c r="H92" s="151">
        <v>9.0760465696851117E-2</v>
      </c>
      <c r="I92" s="151">
        <v>0</v>
      </c>
      <c r="J92" s="151">
        <v>7.1154231700048476E-2</v>
      </c>
      <c r="K92" s="151">
        <v>7.0449240333312235E-2</v>
      </c>
      <c r="L92" s="151">
        <v>3.7070481395727557E-2</v>
      </c>
      <c r="M92" s="151">
        <v>5.7834295182801504E-2</v>
      </c>
      <c r="N92" s="151">
        <v>3.5054433001828378E-3</v>
      </c>
      <c r="O92" s="151">
        <v>0</v>
      </c>
      <c r="P92" s="151">
        <v>1.566739234731181E-2</v>
      </c>
      <c r="Q92" s="151">
        <v>5.1274558183403693E-2</v>
      </c>
    </row>
    <row r="93" spans="1:17" x14ac:dyDescent="0.25">
      <c r="A93" s="152" t="s">
        <v>187</v>
      </c>
      <c r="B93" s="151">
        <v>2.2071986156780001</v>
      </c>
      <c r="C93" s="151">
        <v>2.1428264997525823</v>
      </c>
      <c r="D93" s="151">
        <v>2.137466296829122</v>
      </c>
      <c r="E93" s="151">
        <v>1.4808155901894828</v>
      </c>
      <c r="F93" s="151">
        <v>1.5655322513386478</v>
      </c>
      <c r="G93" s="151">
        <v>1.8895844585725676</v>
      </c>
      <c r="H93" s="151">
        <v>1.9873062060858837</v>
      </c>
      <c r="I93" s="151">
        <v>1.5638295435583494</v>
      </c>
      <c r="J93" s="151">
        <v>2.0603607555236065</v>
      </c>
      <c r="K93" s="151">
        <v>2.1827845047853529</v>
      </c>
      <c r="L93" s="151">
        <v>1.0692922188335796</v>
      </c>
      <c r="M93" s="151">
        <v>1.542922726962042</v>
      </c>
      <c r="N93" s="151">
        <v>0.46236567564571163</v>
      </c>
      <c r="O93" s="151">
        <v>0.44531268118253275</v>
      </c>
      <c r="P93" s="151">
        <v>0.90307663956876794</v>
      </c>
      <c r="Q93" s="151">
        <v>1.3272049760076734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1.0152825357590736</v>
      </c>
      <c r="C96" s="87">
        <v>0.93644739292152579</v>
      </c>
      <c r="D96" s="87">
        <v>0.78594341137707391</v>
      </c>
      <c r="E96" s="87">
        <v>3.9190252044936494E-2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4.6063344833634182E-2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0.64189016878934435</v>
      </c>
      <c r="C97" s="87">
        <v>0.60266138496149479</v>
      </c>
      <c r="D97" s="87">
        <v>0.4624660053754337</v>
      </c>
      <c r="E97" s="87">
        <v>0.41486363989247499</v>
      </c>
      <c r="F97" s="87">
        <v>0.35788121702995224</v>
      </c>
      <c r="G97" s="87">
        <v>0.28558263085822866</v>
      </c>
      <c r="H97" s="87">
        <v>0.35549134040147651</v>
      </c>
      <c r="I97" s="87">
        <v>4.7266903532307012E-3</v>
      </c>
      <c r="J97" s="87">
        <v>0.34342578169418453</v>
      </c>
      <c r="K97" s="87">
        <v>0.34214809816915376</v>
      </c>
      <c r="L97" s="87">
        <v>0.15330077796253405</v>
      </c>
      <c r="M97" s="87">
        <v>9.0504676649250757E-2</v>
      </c>
      <c r="N97" s="87">
        <v>1.0037893918065532E-2</v>
      </c>
      <c r="O97" s="87">
        <v>2.1496704283576869E-2</v>
      </c>
      <c r="P97" s="87">
        <v>0.16236792214066509</v>
      </c>
      <c r="Q97" s="87">
        <v>0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1.5370543338309324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0.96624613050848152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0.36095884549919177</v>
      </c>
    </row>
    <row r="100" spans="1:17" x14ac:dyDescent="0.25">
      <c r="A100" s="150" t="s">
        <v>26</v>
      </c>
      <c r="B100" s="87">
        <v>0.55002591112958221</v>
      </c>
      <c r="C100" s="87">
        <v>0.60371772186956174</v>
      </c>
      <c r="D100" s="87">
        <v>0.8890568800766141</v>
      </c>
      <c r="E100" s="87">
        <v>1.0267616982520713</v>
      </c>
      <c r="F100" s="87">
        <v>1.2076510343086957</v>
      </c>
      <c r="G100" s="87">
        <v>1.6040018277143391</v>
      </c>
      <c r="H100" s="87">
        <v>1.6318148656844071</v>
      </c>
      <c r="I100" s="87">
        <v>2.2048519374186181E-2</v>
      </c>
      <c r="J100" s="87">
        <v>1.7169349738294222</v>
      </c>
      <c r="K100" s="87">
        <v>1.8406364066161993</v>
      </c>
      <c r="L100" s="87">
        <v>0.91599144087104545</v>
      </c>
      <c r="M100" s="87">
        <v>1.4524180503127913</v>
      </c>
      <c r="N100" s="87">
        <v>0.45232778172764609</v>
      </c>
      <c r="O100" s="87">
        <v>0.37775263206532173</v>
      </c>
      <c r="P100" s="87">
        <v>0.74070871742810285</v>
      </c>
      <c r="Q100" s="87">
        <v>0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0.16294266727095114</v>
      </c>
      <c r="C104" s="151">
        <v>0.15798753728070883</v>
      </c>
      <c r="D104" s="151">
        <v>0.15665075780365015</v>
      </c>
      <c r="E104" s="151">
        <v>0.10775301860447976</v>
      </c>
      <c r="F104" s="151">
        <v>7.121867965235327E-3</v>
      </c>
      <c r="G104" s="151">
        <v>5.1028261765068443E-3</v>
      </c>
      <c r="H104" s="151">
        <v>7.0910389252468523E-4</v>
      </c>
      <c r="I104" s="151">
        <v>0</v>
      </c>
      <c r="J104" s="151">
        <v>3.6752739497642108E-2</v>
      </c>
      <c r="K104" s="151">
        <v>4.6610692828964163E-2</v>
      </c>
      <c r="L104" s="151">
        <v>1.8742319200930477E-2</v>
      </c>
      <c r="M104" s="151">
        <v>1.964256928063416E-2</v>
      </c>
      <c r="N104" s="151">
        <v>2.7582831414580889E-2</v>
      </c>
      <c r="O104" s="151">
        <v>3.203992578612249E-2</v>
      </c>
      <c r="P104" s="151">
        <v>4.0598149098177869E-2</v>
      </c>
      <c r="Q104" s="151">
        <v>3.0576771607527382E-2</v>
      </c>
    </row>
    <row r="105" spans="1:17" x14ac:dyDescent="0.25">
      <c r="A105" s="243" t="s">
        <v>179</v>
      </c>
      <c r="B105" s="242">
        <v>4.0564270993651927</v>
      </c>
      <c r="C105" s="242">
        <v>3.9330700688836067</v>
      </c>
      <c r="D105" s="242">
        <v>3.8997911948634703</v>
      </c>
      <c r="E105" s="242">
        <v>2.6824911610093567</v>
      </c>
      <c r="F105" s="242">
        <v>2.8249147596835704</v>
      </c>
      <c r="G105" s="242">
        <v>3.3939918205295041</v>
      </c>
      <c r="H105" s="242">
        <v>3.2600362753429599</v>
      </c>
      <c r="I105" s="242">
        <v>1.2263799392921606</v>
      </c>
      <c r="J105" s="242">
        <v>3.7041593167399887</v>
      </c>
      <c r="K105" s="242">
        <v>3.9219359394503863</v>
      </c>
      <c r="L105" s="242">
        <v>1.9197290097466824</v>
      </c>
      <c r="M105" s="242">
        <v>2.7560706530874319</v>
      </c>
      <c r="N105" s="242">
        <v>0.82408085816195231</v>
      </c>
      <c r="O105" s="242">
        <v>0.79762793501077967</v>
      </c>
      <c r="P105" s="242">
        <v>1.6248364647631877</v>
      </c>
      <c r="Q105" s="242">
        <v>2.7711374819373855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3.1878455475938789</v>
      </c>
      <c r="C108" s="96">
        <v>4.1517988685585232</v>
      </c>
      <c r="D108" s="96">
        <v>3.9934944919187405</v>
      </c>
      <c r="E108" s="96">
        <v>2.6977295469834766</v>
      </c>
      <c r="F108" s="96">
        <v>2.3674286719980593</v>
      </c>
      <c r="G108" s="96">
        <v>3.2698084880612512</v>
      </c>
      <c r="H108" s="96">
        <v>2.8017765281918865</v>
      </c>
      <c r="I108" s="96">
        <v>2.3033964442317116</v>
      </c>
      <c r="J108" s="96">
        <v>2.2580105546671305</v>
      </c>
      <c r="K108" s="96">
        <v>2.8103878291079187</v>
      </c>
      <c r="L108" s="96">
        <v>1.7841105393494603</v>
      </c>
      <c r="M108" s="96">
        <v>1.645546659537783</v>
      </c>
      <c r="N108" s="96">
        <v>0.45260237355508554</v>
      </c>
      <c r="O108" s="96">
        <v>0.60952741003030853</v>
      </c>
      <c r="P108" s="96">
        <v>1.0523569586337713</v>
      </c>
      <c r="Q108" s="96">
        <v>1.3656790843902866</v>
      </c>
    </row>
    <row r="109" spans="1:17" x14ac:dyDescent="0.25">
      <c r="A109" s="132" t="s">
        <v>83</v>
      </c>
      <c r="B109" s="160">
        <v>2.6589338924383907E-2</v>
      </c>
      <c r="C109" s="160">
        <v>3.4656241518239213E-2</v>
      </c>
      <c r="D109" s="160">
        <v>3.3274051297328522E-2</v>
      </c>
      <c r="E109" s="160">
        <v>2.2580267672994873E-2</v>
      </c>
      <c r="F109" s="160">
        <v>2.1653071212103695E-2</v>
      </c>
      <c r="G109" s="160">
        <v>2.9950304524586812E-2</v>
      </c>
      <c r="H109" s="160">
        <v>2.5758784853939991E-2</v>
      </c>
      <c r="I109" s="160">
        <v>1.6406450217225275E-2</v>
      </c>
      <c r="J109" s="160">
        <v>2.0228886859942841E-2</v>
      </c>
      <c r="K109" s="160">
        <v>2.5049743069778412E-2</v>
      </c>
      <c r="L109" s="160">
        <v>1.5991706776613508E-2</v>
      </c>
      <c r="M109" s="160">
        <v>1.482997693324486E-2</v>
      </c>
      <c r="N109" s="160">
        <v>3.8025509991480612E-3</v>
      </c>
      <c r="O109" s="160">
        <v>5.0268074536842814E-3</v>
      </c>
      <c r="P109" s="160">
        <v>9.0608592662838987E-3</v>
      </c>
      <c r="Q109" s="160">
        <v>1.247791798950734E-2</v>
      </c>
    </row>
    <row r="110" spans="1:17" x14ac:dyDescent="0.25">
      <c r="A110" s="76" t="s">
        <v>82</v>
      </c>
      <c r="B110" s="159">
        <v>4.8308340845689968E-2</v>
      </c>
      <c r="C110" s="159">
        <v>6.2964541256733939E-2</v>
      </c>
      <c r="D110" s="159">
        <v>6.0453334923427901E-2</v>
      </c>
      <c r="E110" s="159">
        <v>4.1024535067835502E-2</v>
      </c>
      <c r="F110" s="159">
        <v>3.9339975598680271E-2</v>
      </c>
      <c r="G110" s="159">
        <v>5.44146480482487E-2</v>
      </c>
      <c r="H110" s="159">
        <v>4.67993642878341E-2</v>
      </c>
      <c r="I110" s="159">
        <v>8.9205312165883677E-3</v>
      </c>
      <c r="J110" s="159">
        <v>3.6752473017027477E-2</v>
      </c>
      <c r="K110" s="159">
        <v>4.5511155044252558E-2</v>
      </c>
      <c r="L110" s="159">
        <v>2.9054231993730383E-2</v>
      </c>
      <c r="M110" s="159">
        <v>2.6943564955198018E-2</v>
      </c>
      <c r="N110" s="159">
        <v>6.9085933378172457E-3</v>
      </c>
      <c r="O110" s="159">
        <v>9.1328606750557574E-3</v>
      </c>
      <c r="P110" s="159">
        <v>1.6462051916193439E-2</v>
      </c>
      <c r="Q110" s="159">
        <v>2.267027085539525E-2</v>
      </c>
    </row>
    <row r="111" spans="1:17" x14ac:dyDescent="0.25">
      <c r="A111" s="76" t="s">
        <v>81</v>
      </c>
      <c r="B111" s="159">
        <v>4.4303285721760982E-2</v>
      </c>
      <c r="C111" s="159">
        <v>5.7744398023257128E-2</v>
      </c>
      <c r="D111" s="159">
        <v>5.5441385960679122E-2</v>
      </c>
      <c r="E111" s="159">
        <v>3.7623351721359666E-2</v>
      </c>
      <c r="F111" s="159">
        <v>3.6078452472683847E-2</v>
      </c>
      <c r="G111" s="159">
        <v>4.9903342936806962E-2</v>
      </c>
      <c r="H111" s="159">
        <v>4.2919412493664127E-2</v>
      </c>
      <c r="I111" s="159">
        <v>2.3421618593584409E-2</v>
      </c>
      <c r="J111" s="159">
        <v>3.3705469584554171E-2</v>
      </c>
      <c r="K111" s="159">
        <v>4.1738003627437285E-2</v>
      </c>
      <c r="L111" s="159">
        <v>2.6645459539921441E-2</v>
      </c>
      <c r="M111" s="159">
        <v>2.4709779629690256E-2</v>
      </c>
      <c r="N111" s="159">
        <v>6.33582895257061E-3</v>
      </c>
      <c r="O111" s="159">
        <v>8.3756910061656489E-3</v>
      </c>
      <c r="P111" s="159">
        <v>1.5097247739044434E-2</v>
      </c>
      <c r="Q111" s="159">
        <v>2.079076758824135E-2</v>
      </c>
    </row>
    <row r="112" spans="1:17" x14ac:dyDescent="0.25">
      <c r="A112" s="76" t="s">
        <v>80</v>
      </c>
      <c r="B112" s="159">
        <v>0.27133514182774665</v>
      </c>
      <c r="C112" s="159">
        <v>0.35365513352212696</v>
      </c>
      <c r="D112" s="159">
        <v>0.33955035338109846</v>
      </c>
      <c r="E112" s="159">
        <v>0.23042393603633038</v>
      </c>
      <c r="F112" s="159">
        <v>0.22096221215016865</v>
      </c>
      <c r="G112" s="159">
        <v>0.30563265032928089</v>
      </c>
      <c r="H112" s="159">
        <v>0.26285962059946794</v>
      </c>
      <c r="I112" s="159">
        <v>1.7623392946839969E-2</v>
      </c>
      <c r="J112" s="159">
        <v>0.20642889621172522</v>
      </c>
      <c r="K112" s="159">
        <v>0.25562409084017595</v>
      </c>
      <c r="L112" s="159">
        <v>0.16318991753198331</v>
      </c>
      <c r="M112" s="159">
        <v>0.15133486040881108</v>
      </c>
      <c r="N112" s="159">
        <v>3.8803737001332217E-2</v>
      </c>
      <c r="O112" s="159">
        <v>5.1296856881815164E-2</v>
      </c>
      <c r="P112" s="159">
        <v>9.2462980786776353E-2</v>
      </c>
      <c r="Q112" s="159">
        <v>0.12733290049167381</v>
      </c>
    </row>
    <row r="113" spans="1:17" x14ac:dyDescent="0.25">
      <c r="A113" s="129" t="s">
        <v>79</v>
      </c>
      <c r="B113" s="158">
        <v>0.13271451707073351</v>
      </c>
      <c r="C113" s="158">
        <v>0.17297859001533616</v>
      </c>
      <c r="D113" s="158">
        <v>0.16607970816687348</v>
      </c>
      <c r="E113" s="158">
        <v>0.11270416794007779</v>
      </c>
      <c r="F113" s="158">
        <v>9.5696089997027667E-2</v>
      </c>
      <c r="G113" s="158">
        <v>0.13236584358624975</v>
      </c>
      <c r="H113" s="158">
        <v>0.11384135624228742</v>
      </c>
      <c r="I113" s="158">
        <v>9.2331369669360869E-2</v>
      </c>
      <c r="J113" s="158">
        <v>8.9401884773125773E-2</v>
      </c>
      <c r="K113" s="158">
        <v>0.11070773488556962</v>
      </c>
      <c r="L113" s="158">
        <v>7.0675600514602657E-2</v>
      </c>
      <c r="M113" s="158">
        <v>6.5541317134926932E-2</v>
      </c>
      <c r="N113" s="158">
        <v>1.7535240139973554E-2</v>
      </c>
      <c r="O113" s="158">
        <v>2.5090143290906617E-2</v>
      </c>
      <c r="P113" s="158">
        <v>4.0044610545224575E-2</v>
      </c>
      <c r="Q113" s="158">
        <v>5.5146355507848258E-2</v>
      </c>
    </row>
    <row r="114" spans="1:17" x14ac:dyDescent="0.25">
      <c r="A114" s="92" t="s">
        <v>125</v>
      </c>
      <c r="B114" s="91">
        <v>0</v>
      </c>
      <c r="C114" s="91">
        <v>0</v>
      </c>
      <c r="D114" s="91">
        <v>0</v>
      </c>
      <c r="E114" s="91">
        <v>0</v>
      </c>
      <c r="F114" s="91">
        <v>1.5636624051060498E-2</v>
      </c>
      <c r="G114" s="91">
        <v>2.1628416933481307E-2</v>
      </c>
      <c r="H114" s="91">
        <v>1.8601538360436539E-2</v>
      </c>
      <c r="I114" s="91">
        <v>1.5086832865210365E-2</v>
      </c>
      <c r="J114" s="91">
        <v>1.4608158616480758E-2</v>
      </c>
      <c r="K114" s="91">
        <v>1.8089508463761634E-2</v>
      </c>
      <c r="L114" s="91">
        <v>1.1548306674432626E-2</v>
      </c>
      <c r="M114" s="91">
        <v>1.0709371050395201E-2</v>
      </c>
      <c r="N114" s="91">
        <v>8.37239514664436E-4</v>
      </c>
      <c r="O114" s="91">
        <v>0</v>
      </c>
      <c r="P114" s="91">
        <v>6.5432403809419825E-3</v>
      </c>
      <c r="Q114" s="91">
        <v>9.0108470355386092E-3</v>
      </c>
    </row>
    <row r="115" spans="1:17" x14ac:dyDescent="0.25">
      <c r="A115" s="92" t="s">
        <v>26</v>
      </c>
      <c r="B115" s="91">
        <v>0</v>
      </c>
      <c r="C115" s="91">
        <v>0</v>
      </c>
      <c r="D115" s="91">
        <v>0</v>
      </c>
      <c r="E115" s="91">
        <v>0</v>
      </c>
      <c r="F115" s="91">
        <v>2.6021324998107387E-2</v>
      </c>
      <c r="G115" s="91">
        <v>3.5992428057545864E-2</v>
      </c>
      <c r="H115" s="91">
        <v>3.0955318332210768E-2</v>
      </c>
      <c r="I115" s="91">
        <v>2.5106402756491494E-2</v>
      </c>
      <c r="J115" s="91">
        <v>2.4309828115204185E-2</v>
      </c>
      <c r="K115" s="91">
        <v>3.0103235663559449E-2</v>
      </c>
      <c r="L115" s="91">
        <v>1.9217846523133842E-2</v>
      </c>
      <c r="M115" s="91">
        <v>1.7821751275573849E-2</v>
      </c>
      <c r="N115" s="91">
        <v>4.5696711751171707E-3</v>
      </c>
      <c r="O115" s="91">
        <v>0</v>
      </c>
      <c r="P115" s="91">
        <v>1.0888781615343866E-2</v>
      </c>
      <c r="Q115" s="91">
        <v>1.4995191957952091E-2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0.13271451707073351</v>
      </c>
      <c r="C117" s="157">
        <v>0.17297859001533616</v>
      </c>
      <c r="D117" s="157">
        <v>0.16607970816687348</v>
      </c>
      <c r="E117" s="157">
        <v>0.11270416794007779</v>
      </c>
      <c r="F117" s="157">
        <v>5.4038140947859789E-2</v>
      </c>
      <c r="G117" s="157">
        <v>7.4744998595222586E-2</v>
      </c>
      <c r="H117" s="157">
        <v>6.4284499549640106E-2</v>
      </c>
      <c r="I117" s="157">
        <v>5.2138134047659004E-2</v>
      </c>
      <c r="J117" s="157">
        <v>5.0483898041440822E-2</v>
      </c>
      <c r="K117" s="157">
        <v>6.251499075824854E-2</v>
      </c>
      <c r="L117" s="157">
        <v>3.990944731703619E-2</v>
      </c>
      <c r="M117" s="157">
        <v>3.7010194808957883E-2</v>
      </c>
      <c r="N117" s="157">
        <v>1.2128329450191948E-2</v>
      </c>
      <c r="O117" s="157">
        <v>2.5090143290906617E-2</v>
      </c>
      <c r="P117" s="157">
        <v>2.2612588548938727E-2</v>
      </c>
      <c r="Q117" s="157">
        <v>3.1140316514357561E-2</v>
      </c>
    </row>
    <row r="118" spans="1:17" x14ac:dyDescent="0.25">
      <c r="A118" s="156" t="s">
        <v>183</v>
      </c>
      <c r="B118" s="204">
        <v>0.37960356972561443</v>
      </c>
      <c r="C118" s="204">
        <v>0.4953219859346254</v>
      </c>
      <c r="D118" s="204">
        <v>0.47804548989121931</v>
      </c>
      <c r="E118" s="204">
        <v>0.32642839258839063</v>
      </c>
      <c r="F118" s="204">
        <v>0.31408702840537811</v>
      </c>
      <c r="G118" s="204">
        <v>0.43618347030581395</v>
      </c>
      <c r="H118" s="204">
        <v>0.37460190522993725</v>
      </c>
      <c r="I118" s="204">
        <v>0.30385887118899518</v>
      </c>
      <c r="J118" s="204">
        <v>0.29436794268767702</v>
      </c>
      <c r="K118" s="204">
        <v>0.36470778330401527</v>
      </c>
      <c r="L118" s="204">
        <v>0.23299012776669939</v>
      </c>
      <c r="M118" s="204">
        <v>0.21701737611078131</v>
      </c>
      <c r="N118" s="204">
        <v>5.5752737433272581E-2</v>
      </c>
      <c r="O118" s="204">
        <v>7.3385758479810353E-2</v>
      </c>
      <c r="P118" s="204">
        <v>0.13176300754234949</v>
      </c>
      <c r="Q118" s="204">
        <v>0.15964146664599374</v>
      </c>
    </row>
    <row r="119" spans="1:17" x14ac:dyDescent="0.25">
      <c r="A119" s="152" t="s">
        <v>192</v>
      </c>
      <c r="B119" s="151">
        <v>0.32906746961490752</v>
      </c>
      <c r="C119" s="151">
        <v>0.42945380862464166</v>
      </c>
      <c r="D119" s="151">
        <v>0.41480432424085706</v>
      </c>
      <c r="E119" s="151">
        <v>0.28351199399366822</v>
      </c>
      <c r="F119" s="151">
        <v>0.27293287344157652</v>
      </c>
      <c r="G119" s="151">
        <v>0.37925946809180455</v>
      </c>
      <c r="H119" s="151">
        <v>0.3256443687597434</v>
      </c>
      <c r="I119" s="151">
        <v>0.26415171601148535</v>
      </c>
      <c r="J119" s="151">
        <v>0.25592061406512379</v>
      </c>
      <c r="K119" s="151">
        <v>0.317097862383383</v>
      </c>
      <c r="L119" s="151">
        <v>0.20259604775958484</v>
      </c>
      <c r="M119" s="151">
        <v>0.18883129743205759</v>
      </c>
      <c r="N119" s="151">
        <v>4.8525551435324075E-2</v>
      </c>
      <c r="O119" s="151">
        <v>6.3831732129660229E-2</v>
      </c>
      <c r="P119" s="151">
        <v>0.11454180124338323</v>
      </c>
      <c r="Q119" s="151">
        <v>0.13592574680488664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0.15136673818718327</v>
      </c>
      <c r="C122" s="87">
        <v>0.18767777023160778</v>
      </c>
      <c r="D122" s="87">
        <v>0.15252297831851327</v>
      </c>
      <c r="E122" s="87">
        <v>7.503234417563529E-3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6.6027831963120778E-3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9.5698308305304888E-2</v>
      </c>
      <c r="C123" s="87">
        <v>0.12078216650419384</v>
      </c>
      <c r="D123" s="87">
        <v>8.974780052845964E-2</v>
      </c>
      <c r="E123" s="87">
        <v>7.9428403212810833E-2</v>
      </c>
      <c r="F123" s="87">
        <v>6.2392549774194464E-2</v>
      </c>
      <c r="G123" s="87">
        <v>5.7319436654008855E-2</v>
      </c>
      <c r="H123" s="87">
        <v>5.8251593433403172E-2</v>
      </c>
      <c r="I123" s="87">
        <v>4.6631319813055953E-2</v>
      </c>
      <c r="J123" s="87">
        <v>4.2657450498097403E-2</v>
      </c>
      <c r="K123" s="87">
        <v>4.9704599931933033E-2</v>
      </c>
      <c r="L123" s="87">
        <v>2.9045504294007037E-2</v>
      </c>
      <c r="M123" s="87">
        <v>1.10764558825293E-2</v>
      </c>
      <c r="N123" s="87">
        <v>1.053482910346166E-3</v>
      </c>
      <c r="O123" s="87">
        <v>3.081367154997653E-3</v>
      </c>
      <c r="P123" s="87">
        <v>2.0593949008600135E-2</v>
      </c>
      <c r="Q123" s="87">
        <v>5.2534176384904665E-4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0.12372201556310618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8.2002423122419371E-2</v>
      </c>
      <c r="C126" s="87">
        <v>0.12099387188884</v>
      </c>
      <c r="D126" s="87">
        <v>0.17253354539388416</v>
      </c>
      <c r="E126" s="87">
        <v>0.19658035636329385</v>
      </c>
      <c r="F126" s="87">
        <v>0.21054032366738204</v>
      </c>
      <c r="G126" s="87">
        <v>0.3219400314377957</v>
      </c>
      <c r="H126" s="87">
        <v>0.2673927753263402</v>
      </c>
      <c r="I126" s="87">
        <v>0.21752039619842939</v>
      </c>
      <c r="J126" s="87">
        <v>0.2132631635670264</v>
      </c>
      <c r="K126" s="87">
        <v>0.26739326245144995</v>
      </c>
      <c r="L126" s="87">
        <v>0.1735505434655778</v>
      </c>
      <c r="M126" s="87">
        <v>0.17775484154952828</v>
      </c>
      <c r="N126" s="87">
        <v>4.7472068524977908E-2</v>
      </c>
      <c r="O126" s="87">
        <v>5.4147581778350495E-2</v>
      </c>
      <c r="P126" s="87">
        <v>9.3947852234783094E-2</v>
      </c>
      <c r="Q126" s="87">
        <v>1.1678389477931421E-2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5.0536100110706896E-2</v>
      </c>
      <c r="C130" s="151">
        <v>6.5868177309983747E-2</v>
      </c>
      <c r="D130" s="151">
        <v>6.3241165650362252E-2</v>
      </c>
      <c r="E130" s="151">
        <v>4.2916398594722391E-2</v>
      </c>
      <c r="F130" s="151">
        <v>4.1154154963801585E-2</v>
      </c>
      <c r="G130" s="151">
        <v>5.6924002214009409E-2</v>
      </c>
      <c r="H130" s="151">
        <v>4.8957536470193845E-2</v>
      </c>
      <c r="I130" s="151">
        <v>3.9707155177509848E-2</v>
      </c>
      <c r="J130" s="151">
        <v>3.8447328622553213E-2</v>
      </c>
      <c r="K130" s="151">
        <v>4.7609920920632258E-2</v>
      </c>
      <c r="L130" s="151">
        <v>3.0394080007114552E-2</v>
      </c>
      <c r="M130" s="151">
        <v>2.8186078678723706E-2</v>
      </c>
      <c r="N130" s="151">
        <v>7.2271859979485082E-3</v>
      </c>
      <c r="O130" s="151">
        <v>9.5540263501501261E-3</v>
      </c>
      <c r="P130" s="151">
        <v>1.7221206298966257E-2</v>
      </c>
      <c r="Q130" s="151">
        <v>2.37157198411071E-2</v>
      </c>
    </row>
    <row r="131" spans="1:17" x14ac:dyDescent="0.25">
      <c r="A131" s="156" t="s">
        <v>181</v>
      </c>
      <c r="B131" s="204">
        <v>0.17870429044986891</v>
      </c>
      <c r="C131" s="204">
        <v>0.22880547777082905</v>
      </c>
      <c r="D131" s="204">
        <v>0.22285505680222001</v>
      </c>
      <c r="E131" s="204">
        <v>0.13557122075386438</v>
      </c>
      <c r="F131" s="204">
        <v>0.12609786666663397</v>
      </c>
      <c r="G131" s="204">
        <v>0.17440171036581481</v>
      </c>
      <c r="H131" s="204">
        <v>0.14891516571134428</v>
      </c>
      <c r="I131" s="204">
        <v>0.3929517002197514</v>
      </c>
      <c r="J131" s="204">
        <v>0.12489338682048905</v>
      </c>
      <c r="K131" s="204">
        <v>0.15624229478127605</v>
      </c>
      <c r="L131" s="204">
        <v>9.7973888196788955E-2</v>
      </c>
      <c r="M131" s="204">
        <v>9.0152247022595791E-2</v>
      </c>
      <c r="N131" s="204">
        <v>2.7685106742479929E-2</v>
      </c>
      <c r="O131" s="204">
        <v>3.7954026925765355E-2</v>
      </c>
      <c r="P131" s="204">
        <v>6.2721575189822201E-2</v>
      </c>
      <c r="Q131" s="204">
        <v>7.9772154060008649E-2</v>
      </c>
    </row>
    <row r="132" spans="1:17" x14ac:dyDescent="0.25">
      <c r="A132" s="152" t="s">
        <v>190</v>
      </c>
      <c r="B132" s="151">
        <v>6.4768299647279204E-2</v>
      </c>
      <c r="C132" s="151">
        <v>9.6374361459215255E-2</v>
      </c>
      <c r="D132" s="151">
        <v>8.3307225938498042E-2</v>
      </c>
      <c r="E132" s="151">
        <v>0.10203072736679306</v>
      </c>
      <c r="F132" s="151">
        <v>0.1158246969218624</v>
      </c>
      <c r="G132" s="151">
        <v>0.16592753171196128</v>
      </c>
      <c r="H132" s="151">
        <v>0.14795376293780374</v>
      </c>
      <c r="I132" s="151">
        <v>0.39223338567569477</v>
      </c>
      <c r="J132" s="151">
        <v>8.712152137315593E-2</v>
      </c>
      <c r="K132" s="151">
        <v>0.10021692544192175</v>
      </c>
      <c r="L132" s="151">
        <v>6.859234447727286E-2</v>
      </c>
      <c r="M132" s="151">
        <v>7.0261787703226053E-2</v>
      </c>
      <c r="N132" s="151">
        <v>3.7331799388325183E-3</v>
      </c>
      <c r="O132" s="151">
        <v>1.3258435912586779E-4</v>
      </c>
      <c r="P132" s="151">
        <v>2.0116400344525658E-2</v>
      </c>
      <c r="Q132" s="151">
        <v>5.3861876018120917E-2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6.4768299647279204E-2</v>
      </c>
      <c r="C134" s="208">
        <v>9.6374361459215255E-2</v>
      </c>
      <c r="D134" s="208">
        <v>8.3307225938498042E-2</v>
      </c>
      <c r="E134" s="208">
        <v>0.10203072736679306</v>
      </c>
      <c r="F134" s="208">
        <v>8.6817968849933133E-2</v>
      </c>
      <c r="G134" s="208">
        <v>0.10807346892560307</v>
      </c>
      <c r="H134" s="208">
        <v>8.7661813694679125E-2</v>
      </c>
      <c r="I134" s="208">
        <v>0.1867353523902604</v>
      </c>
      <c r="J134" s="208">
        <v>6.4752070384757596E-2</v>
      </c>
      <c r="K134" s="208">
        <v>8.5008018338655331E-2</v>
      </c>
      <c r="L134" s="208">
        <v>6.110716084824918E-2</v>
      </c>
      <c r="M134" s="208">
        <v>4.8219525232941894E-2</v>
      </c>
      <c r="N134" s="208">
        <v>1.5439587260915404E-3</v>
      </c>
      <c r="O134" s="208">
        <v>1.3258435912586779E-4</v>
      </c>
      <c r="P134" s="208">
        <v>6.7019297255676248E-3</v>
      </c>
      <c r="Q134" s="208">
        <v>8.7244582414618618E-3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6.7998945748205461E-3</v>
      </c>
      <c r="G135" s="208">
        <v>8.1449453171949047E-3</v>
      </c>
      <c r="H135" s="208">
        <v>1.0468915974297008E-2</v>
      </c>
      <c r="I135" s="208">
        <v>2.9626090448176257E-2</v>
      </c>
      <c r="J135" s="208">
        <v>3.2643428019415595E-3</v>
      </c>
      <c r="K135" s="208">
        <v>1.8017746284497353E-3</v>
      </c>
      <c r="L135" s="208">
        <v>7.0132192431087749E-4</v>
      </c>
      <c r="M135" s="208">
        <v>3.3382284383280198E-4</v>
      </c>
      <c r="N135" s="208">
        <v>0</v>
      </c>
      <c r="O135" s="208">
        <v>0</v>
      </c>
      <c r="P135" s="208">
        <v>2.2180472962542446E-3</v>
      </c>
      <c r="Q135" s="208">
        <v>8.9138165524710398E-4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2.8441453021130429E-2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2.807656029930584E-3</v>
      </c>
    </row>
    <row r="137" spans="1:17" x14ac:dyDescent="0.25">
      <c r="A137" s="154" t="s">
        <v>26</v>
      </c>
      <c r="B137" s="208">
        <v>0</v>
      </c>
      <c r="C137" s="208">
        <v>0</v>
      </c>
      <c r="D137" s="208">
        <v>0</v>
      </c>
      <c r="E137" s="208">
        <v>0</v>
      </c>
      <c r="F137" s="208">
        <v>2.2206833497108724E-2</v>
      </c>
      <c r="G137" s="208">
        <v>4.9709117469163309E-2</v>
      </c>
      <c r="H137" s="208">
        <v>4.9823033268827602E-2</v>
      </c>
      <c r="I137" s="208">
        <v>0.14743048981612764</v>
      </c>
      <c r="J137" s="208">
        <v>1.9105108186456773E-2</v>
      </c>
      <c r="K137" s="208">
        <v>1.3407132474816685E-2</v>
      </c>
      <c r="L137" s="208">
        <v>6.7838617047127998E-3</v>
      </c>
      <c r="M137" s="208">
        <v>2.1708439626451359E-2</v>
      </c>
      <c r="N137" s="208">
        <v>2.1892212127409779E-3</v>
      </c>
      <c r="O137" s="208">
        <v>0</v>
      </c>
      <c r="P137" s="208">
        <v>1.1196423322703788E-2</v>
      </c>
      <c r="Q137" s="208">
        <v>4.1438380091481368E-2</v>
      </c>
    </row>
    <row r="138" spans="1:17" x14ac:dyDescent="0.25">
      <c r="A138" s="152" t="s">
        <v>189</v>
      </c>
      <c r="B138" s="151">
        <v>0.11393599080258972</v>
      </c>
      <c r="C138" s="151">
        <v>0.13243111631161381</v>
      </c>
      <c r="D138" s="151">
        <v>0.13954783086372197</v>
      </c>
      <c r="E138" s="151">
        <v>3.3540493387071317E-2</v>
      </c>
      <c r="F138" s="151">
        <v>1.0273169744771573E-2</v>
      </c>
      <c r="G138" s="151">
        <v>8.4741786538535396E-3</v>
      </c>
      <c r="H138" s="151">
        <v>9.6140277354053315E-4</v>
      </c>
      <c r="I138" s="151">
        <v>7.1831454405660636E-4</v>
      </c>
      <c r="J138" s="151">
        <v>3.7771865447333117E-2</v>
      </c>
      <c r="K138" s="151">
        <v>5.6025369339354293E-2</v>
      </c>
      <c r="L138" s="151">
        <v>2.9381543719516092E-2</v>
      </c>
      <c r="M138" s="151">
        <v>1.9890459319369738E-2</v>
      </c>
      <c r="N138" s="151">
        <v>2.3951926803647411E-2</v>
      </c>
      <c r="O138" s="151">
        <v>3.7821442566639489E-2</v>
      </c>
      <c r="P138" s="151">
        <v>4.2605174845296544E-2</v>
      </c>
      <c r="Q138" s="151">
        <v>2.5910278041887735E-2</v>
      </c>
    </row>
    <row r="139" spans="1:17" x14ac:dyDescent="0.25">
      <c r="A139" s="156" t="s">
        <v>180</v>
      </c>
      <c r="B139" s="155">
        <v>0.9521745473988863</v>
      </c>
      <c r="C139" s="155">
        <v>1.2414153922600391</v>
      </c>
      <c r="D139" s="155">
        <v>1.1935320872385333</v>
      </c>
      <c r="E139" s="155">
        <v>0.81127523793903089</v>
      </c>
      <c r="F139" s="155">
        <v>0.57366057941182103</v>
      </c>
      <c r="G139" s="155">
        <v>0.78696100483672982</v>
      </c>
      <c r="H139" s="155">
        <v>0.66801867315401675</v>
      </c>
      <c r="I139" s="155">
        <v>0.54107480934758745</v>
      </c>
      <c r="J139" s="155">
        <v>0.57419506146466248</v>
      </c>
      <c r="K139" s="155">
        <v>0.72352079683337056</v>
      </c>
      <c r="L139" s="155">
        <v>0.45346821538231863</v>
      </c>
      <c r="M139" s="155">
        <v>0.41132112827332334</v>
      </c>
      <c r="N139" s="155">
        <v>0.13072852968192203</v>
      </c>
      <c r="O139" s="155">
        <v>0.18107626060157833</v>
      </c>
      <c r="P139" s="155">
        <v>0.29145725918470389</v>
      </c>
      <c r="Q139" s="155">
        <v>0.34624216051810441</v>
      </c>
    </row>
    <row r="140" spans="1:17" x14ac:dyDescent="0.25">
      <c r="A140" s="152" t="s">
        <v>193</v>
      </c>
      <c r="B140" s="151">
        <v>0</v>
      </c>
      <c r="C140" s="151">
        <v>0</v>
      </c>
      <c r="D140" s="151">
        <v>0</v>
      </c>
      <c r="E140" s="151">
        <v>0</v>
      </c>
      <c r="F140" s="151">
        <v>0.35676758200307768</v>
      </c>
      <c r="G140" s="151">
        <v>0.5068156623167116</v>
      </c>
      <c r="H140" s="151">
        <v>0.45060067687790101</v>
      </c>
      <c r="I140" s="151">
        <v>0.36676268714004256</v>
      </c>
      <c r="J140" s="151">
        <v>0.26778057768215291</v>
      </c>
      <c r="K140" s="151">
        <v>0.31008096510975691</v>
      </c>
      <c r="L140" s="151">
        <v>0.21280367741964593</v>
      </c>
      <c r="M140" s="151">
        <v>0.21445273467897472</v>
      </c>
      <c r="N140" s="151">
        <v>1.1146645273023373E-2</v>
      </c>
      <c r="O140" s="151">
        <v>0</v>
      </c>
      <c r="P140" s="151">
        <v>6.0207758624365851E-2</v>
      </c>
      <c r="Q140" s="151">
        <v>0.15910432808216676</v>
      </c>
    </row>
    <row r="141" spans="1:17" x14ac:dyDescent="0.25">
      <c r="A141" s="152" t="s">
        <v>187</v>
      </c>
      <c r="B141" s="151">
        <v>0.21614593368949445</v>
      </c>
      <c r="C141" s="151">
        <v>0.28208408005297847</v>
      </c>
      <c r="D141" s="151">
        <v>0.2724616567733138</v>
      </c>
      <c r="E141" s="151">
        <v>0.18622310107299539</v>
      </c>
      <c r="F141" s="151">
        <v>0.17927427112021549</v>
      </c>
      <c r="G141" s="151">
        <v>0.24911423768875163</v>
      </c>
      <c r="H141" s="151">
        <v>0.21389749104848044</v>
      </c>
      <c r="I141" s="151">
        <v>0.17350642213221715</v>
      </c>
      <c r="J141" s="151">
        <v>0.16809987368921314</v>
      </c>
      <c r="K141" s="151">
        <v>0.20828377115491747</v>
      </c>
      <c r="L141" s="151">
        <v>0.13307396187183942</v>
      </c>
      <c r="M141" s="151">
        <v>0.12403267068912885</v>
      </c>
      <c r="N141" s="151">
        <v>3.1873708559098934E-2</v>
      </c>
      <c r="O141" s="151">
        <v>4.1927478751786276E-2</v>
      </c>
      <c r="P141" s="151">
        <v>7.5236074247024165E-2</v>
      </c>
      <c r="Q141" s="151">
        <v>9.2258483419681042E-2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9.9424306490366654E-2</v>
      </c>
      <c r="C144" s="87">
        <v>0.12327498347662727</v>
      </c>
      <c r="D144" s="87">
        <v>0.10018377567475015</v>
      </c>
      <c r="E144" s="87">
        <v>4.9284531551335936E-3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4.3369973354896599E-3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6.2858842368592974E-2</v>
      </c>
      <c r="C145" s="87">
        <v>7.9335019601421794E-2</v>
      </c>
      <c r="D145" s="87">
        <v>5.8950288111139379E-2</v>
      </c>
      <c r="E145" s="87">
        <v>5.2172055761056241E-2</v>
      </c>
      <c r="F145" s="87">
        <v>4.0982160716139596E-2</v>
      </c>
      <c r="G145" s="87">
        <v>3.7649917716373722E-2</v>
      </c>
      <c r="H145" s="87">
        <v>3.8262199135934753E-2</v>
      </c>
      <c r="I145" s="87">
        <v>3.0629494224882169E-2</v>
      </c>
      <c r="J145" s="87">
        <v>2.8019282724952028E-2</v>
      </c>
      <c r="K145" s="87">
        <v>3.2648159277254021E-2</v>
      </c>
      <c r="L145" s="87">
        <v>1.907835998634962E-2</v>
      </c>
      <c r="M145" s="87">
        <v>7.2755015909093997E-3</v>
      </c>
      <c r="N145" s="87">
        <v>6.9197373884806001E-4</v>
      </c>
      <c r="O145" s="87">
        <v>2.0239769720675435E-3</v>
      </c>
      <c r="P145" s="87">
        <v>1.3527008130055709E-2</v>
      </c>
      <c r="Q145" s="87">
        <v>3.5657140423370356E-4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8.3975301146316697E-2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5.3862784830534832E-2</v>
      </c>
      <c r="C148" s="87">
        <v>7.9474076974929392E-2</v>
      </c>
      <c r="D148" s="87">
        <v>0.11332759298742429</v>
      </c>
      <c r="E148" s="87">
        <v>0.12912259215680555</v>
      </c>
      <c r="F148" s="87">
        <v>0.13829211040407588</v>
      </c>
      <c r="G148" s="87">
        <v>0.21146431997237791</v>
      </c>
      <c r="H148" s="87">
        <v>0.17563529191254568</v>
      </c>
      <c r="I148" s="87">
        <v>0.14287692790733497</v>
      </c>
      <c r="J148" s="87">
        <v>0.14008059096426112</v>
      </c>
      <c r="K148" s="87">
        <v>0.17563561187766347</v>
      </c>
      <c r="L148" s="87">
        <v>0.11399560188548979</v>
      </c>
      <c r="M148" s="87">
        <v>0.11675716909821945</v>
      </c>
      <c r="N148" s="87">
        <v>3.1181734820250877E-2</v>
      </c>
      <c r="O148" s="87">
        <v>3.5566504444229069E-2</v>
      </c>
      <c r="P148" s="87">
        <v>6.1709066116968456E-2</v>
      </c>
      <c r="Q148" s="87">
        <v>7.9266108691306396E-3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0.73602861370939188</v>
      </c>
      <c r="C152" s="151">
        <v>0.95933131220706058</v>
      </c>
      <c r="D152" s="151">
        <v>0.92107043046521953</v>
      </c>
      <c r="E152" s="151">
        <v>0.62505213686603556</v>
      </c>
      <c r="F152" s="151">
        <v>3.7618726288527901E-2</v>
      </c>
      <c r="G152" s="151">
        <v>3.1031104831266556E-2</v>
      </c>
      <c r="H152" s="151">
        <v>3.5205052276352875E-3</v>
      </c>
      <c r="I152" s="151">
        <v>8.0570007532777008E-4</v>
      </c>
      <c r="J152" s="151">
        <v>0.13831461009329643</v>
      </c>
      <c r="K152" s="151">
        <v>0.20515606056869615</v>
      </c>
      <c r="L152" s="151">
        <v>0.10759057609083328</v>
      </c>
      <c r="M152" s="151">
        <v>7.283572290521978E-2</v>
      </c>
      <c r="N152" s="151">
        <v>8.7708175849799716E-2</v>
      </c>
      <c r="O152" s="151">
        <v>0.13914878184979204</v>
      </c>
      <c r="P152" s="151">
        <v>0.15601342631331389</v>
      </c>
      <c r="Q152" s="151">
        <v>9.4879349016256623E-2</v>
      </c>
    </row>
    <row r="153" spans="1:17" x14ac:dyDescent="0.25">
      <c r="A153" s="243" t="s">
        <v>179</v>
      </c>
      <c r="B153" s="242">
        <v>1.154112515629194</v>
      </c>
      <c r="C153" s="242">
        <v>1.5042571082573364</v>
      </c>
      <c r="D153" s="242">
        <v>1.4442630242573606</v>
      </c>
      <c r="E153" s="242">
        <v>0.98009843726359247</v>
      </c>
      <c r="F153" s="242">
        <v>0.93985339608356222</v>
      </c>
      <c r="G153" s="242">
        <v>1.2999955131277197</v>
      </c>
      <c r="H153" s="242">
        <v>1.1180622456193949</v>
      </c>
      <c r="I153" s="242">
        <v>0.90680770083177853</v>
      </c>
      <c r="J153" s="242">
        <v>0.87803655324792662</v>
      </c>
      <c r="K153" s="242">
        <v>1.0872862267220431</v>
      </c>
      <c r="L153" s="242">
        <v>0.6941213916468022</v>
      </c>
      <c r="M153" s="242">
        <v>0.64369640906921188</v>
      </c>
      <c r="N153" s="242">
        <v>0.1650500492665693</v>
      </c>
      <c r="O153" s="242">
        <v>0.21818900471552705</v>
      </c>
      <c r="P153" s="242">
        <v>0.39328736646337303</v>
      </c>
      <c r="Q153" s="242">
        <v>0.54160509073351359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129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1</v>
      </c>
      <c r="C157" s="77">
        <f t="shared" si="0"/>
        <v>0.99999999999999989</v>
      </c>
      <c r="D157" s="77">
        <f t="shared" si="0"/>
        <v>1</v>
      </c>
      <c r="E157" s="77">
        <f t="shared" si="0"/>
        <v>1</v>
      </c>
      <c r="F157" s="77">
        <f t="shared" si="0"/>
        <v>1</v>
      </c>
      <c r="G157" s="77">
        <f t="shared" si="0"/>
        <v>0.99999999999999989</v>
      </c>
      <c r="H157" s="77">
        <f t="shared" si="0"/>
        <v>1</v>
      </c>
      <c r="I157" s="77">
        <f t="shared" si="0"/>
        <v>1</v>
      </c>
      <c r="J157" s="77">
        <f t="shared" si="0"/>
        <v>0.99999999999999989</v>
      </c>
      <c r="K157" s="77">
        <f t="shared" si="0"/>
        <v>0.99999999999999989</v>
      </c>
      <c r="L157" s="77">
        <f t="shared" si="0"/>
        <v>1</v>
      </c>
      <c r="M157" s="77">
        <f t="shared" si="0"/>
        <v>0.99999999999999989</v>
      </c>
      <c r="N157" s="77">
        <f t="shared" si="0"/>
        <v>1.0000000000000002</v>
      </c>
      <c r="O157" s="77">
        <f t="shared" si="0"/>
        <v>0.99999999999999989</v>
      </c>
      <c r="P157" s="77">
        <f t="shared" si="0"/>
        <v>0.99999999999999978</v>
      </c>
      <c r="Q157" s="77">
        <f t="shared" si="0"/>
        <v>0.99999999999999989</v>
      </c>
    </row>
    <row r="158" spans="1:17" x14ac:dyDescent="0.25">
      <c r="A158" s="132" t="s">
        <v>83</v>
      </c>
      <c r="B158" s="240">
        <f t="shared" ref="B158:Q158" si="1">IF(B$6=0,0,B$6/B$5)</f>
        <v>1.7315485571968285E-3</v>
      </c>
      <c r="C158" s="240">
        <f t="shared" si="1"/>
        <v>1.9250789417944712E-3</v>
      </c>
      <c r="D158" s="240">
        <f t="shared" si="1"/>
        <v>1.8501353545260497E-3</v>
      </c>
      <c r="E158" s="240">
        <f t="shared" si="1"/>
        <v>1.0852111656158457E-3</v>
      </c>
      <c r="F158" s="240">
        <f t="shared" si="1"/>
        <v>1.2295874840605957E-3</v>
      </c>
      <c r="G158" s="240">
        <f t="shared" si="1"/>
        <v>1.3153474442840845E-3</v>
      </c>
      <c r="H158" s="240">
        <f t="shared" si="1"/>
        <v>1.249960728950044E-3</v>
      </c>
      <c r="I158" s="240">
        <f t="shared" si="1"/>
        <v>8.2458413074892937E-5</v>
      </c>
      <c r="J158" s="240">
        <f t="shared" si="1"/>
        <v>1.2654266946620248E-3</v>
      </c>
      <c r="K158" s="240">
        <f t="shared" si="1"/>
        <v>9.0039887394512239E-4</v>
      </c>
      <c r="L158" s="240">
        <f t="shared" si="1"/>
        <v>6.1486450319115987E-4</v>
      </c>
      <c r="M158" s="240">
        <f t="shared" si="1"/>
        <v>5.5906176922457186E-4</v>
      </c>
      <c r="N158" s="240">
        <f t="shared" si="1"/>
        <v>4.4133956657422819E-4</v>
      </c>
      <c r="O158" s="240">
        <f t="shared" si="1"/>
        <v>5.6444057036752603E-4</v>
      </c>
      <c r="P158" s="240">
        <f t="shared" si="1"/>
        <v>7.6626322898596928E-4</v>
      </c>
      <c r="Q158" s="240">
        <f t="shared" si="1"/>
        <v>1.04280464662743E-3</v>
      </c>
    </row>
    <row r="159" spans="1:17" x14ac:dyDescent="0.25">
      <c r="A159" s="76" t="s">
        <v>82</v>
      </c>
      <c r="B159" s="239">
        <f t="shared" ref="B159:Q159" si="2">IF(B$7=0,0,B$7/B$5)</f>
        <v>1.4953207086874567E-3</v>
      </c>
      <c r="C159" s="239">
        <f t="shared" si="2"/>
        <v>1.6624485611789811E-3</v>
      </c>
      <c r="D159" s="239">
        <f t="shared" si="2"/>
        <v>1.5977292106531056E-3</v>
      </c>
      <c r="E159" s="239">
        <f t="shared" si="2"/>
        <v>9.3716039466502118E-4</v>
      </c>
      <c r="F159" s="239">
        <f t="shared" si="2"/>
        <v>1.0618400624209101E-3</v>
      </c>
      <c r="G159" s="239">
        <f t="shared" si="2"/>
        <v>1.1359001538722288E-3</v>
      </c>
      <c r="H159" s="239">
        <f t="shared" si="2"/>
        <v>1.0794338716500727E-3</v>
      </c>
      <c r="I159" s="239">
        <f t="shared" si="2"/>
        <v>2.1648856340897315E-5</v>
      </c>
      <c r="J159" s="239">
        <f t="shared" si="2"/>
        <v>1.0927898810515154E-3</v>
      </c>
      <c r="K159" s="239">
        <f t="shared" si="2"/>
        <v>7.775612625433078E-4</v>
      </c>
      <c r="L159" s="239">
        <f t="shared" si="2"/>
        <v>5.3098113872532564E-4</v>
      </c>
      <c r="M159" s="239">
        <f t="shared" si="2"/>
        <v>4.8279133581462903E-4</v>
      </c>
      <c r="N159" s="239">
        <f t="shared" si="2"/>
        <v>3.8112947553140604E-4</v>
      </c>
      <c r="O159" s="239">
        <f t="shared" si="2"/>
        <v>4.8743632985972352E-4</v>
      </c>
      <c r="P159" s="239">
        <f t="shared" si="2"/>
        <v>6.6172517648789933E-4</v>
      </c>
      <c r="Q159" s="239">
        <f t="shared" si="2"/>
        <v>9.0053921776347273E-4</v>
      </c>
    </row>
    <row r="160" spans="1:17" x14ac:dyDescent="0.25">
      <c r="A160" s="76" t="s">
        <v>81</v>
      </c>
      <c r="B160" s="239">
        <f t="shared" ref="B160:Q160" si="3">IF(B$8=0,0,B$8/B$5)</f>
        <v>2.167872272973036E-3</v>
      </c>
      <c r="C160" s="239">
        <f t="shared" si="3"/>
        <v>2.4101693503511246E-3</v>
      </c>
      <c r="D160" s="239">
        <f t="shared" si="3"/>
        <v>2.3163411269374184E-3</v>
      </c>
      <c r="E160" s="239">
        <f t="shared" si="3"/>
        <v>1.3586677581066053E-3</v>
      </c>
      <c r="F160" s="239">
        <f t="shared" si="3"/>
        <v>1.539424697511753E-3</v>
      </c>
      <c r="G160" s="239">
        <f t="shared" si="3"/>
        <v>1.6467948542001393E-3</v>
      </c>
      <c r="H160" s="239">
        <f t="shared" si="3"/>
        <v>1.5649316880739035E-3</v>
      </c>
      <c r="I160" s="239">
        <f t="shared" si="3"/>
        <v>1.1745759969336288E-4</v>
      </c>
      <c r="J160" s="239">
        <f t="shared" si="3"/>
        <v>1.5842948402664319E-3</v>
      </c>
      <c r="K160" s="239">
        <f t="shared" si="3"/>
        <v>1.1272855995455014E-3</v>
      </c>
      <c r="L160" s="239">
        <f t="shared" si="3"/>
        <v>7.6980094064548832E-4</v>
      </c>
      <c r="M160" s="239">
        <f t="shared" si="3"/>
        <v>6.9993677240171796E-4</v>
      </c>
      <c r="N160" s="239">
        <f t="shared" si="3"/>
        <v>5.5255037773303936E-4</v>
      </c>
      <c r="O160" s="239">
        <f t="shared" si="3"/>
        <v>7.0667094905023375E-4</v>
      </c>
      <c r="P160" s="239">
        <f t="shared" si="3"/>
        <v>9.5934982649674763E-4</v>
      </c>
      <c r="Q160" s="239">
        <f t="shared" si="3"/>
        <v>1.3055754458372237E-3</v>
      </c>
    </row>
    <row r="161" spans="1:17" x14ac:dyDescent="0.25">
      <c r="A161" s="76" t="s">
        <v>80</v>
      </c>
      <c r="B161" s="239">
        <f t="shared" ref="B161:Q161" si="4">IF(B$9=0,0,B$9/B$5)</f>
        <v>8.1890281500063746E-3</v>
      </c>
      <c r="C161" s="239">
        <f t="shared" si="4"/>
        <v>9.1042931368094607E-3</v>
      </c>
      <c r="D161" s="239">
        <f t="shared" si="4"/>
        <v>8.7498617561515037E-3</v>
      </c>
      <c r="E161" s="239">
        <f t="shared" si="4"/>
        <v>5.1322989164774603E-3</v>
      </c>
      <c r="F161" s="239">
        <f t="shared" si="4"/>
        <v>5.8150991365604268E-3</v>
      </c>
      <c r="G161" s="239">
        <f t="shared" si="4"/>
        <v>6.220684487022966E-3</v>
      </c>
      <c r="H161" s="239">
        <f t="shared" si="4"/>
        <v>5.9114505066754875E-3</v>
      </c>
      <c r="I161" s="239">
        <f t="shared" si="4"/>
        <v>8.3257700508561808E-5</v>
      </c>
      <c r="J161" s="239">
        <f t="shared" si="4"/>
        <v>5.9845938372832495E-3</v>
      </c>
      <c r="K161" s="239">
        <f t="shared" si="4"/>
        <v>4.2582644848881933E-3</v>
      </c>
      <c r="L161" s="239">
        <f t="shared" si="4"/>
        <v>2.9078842196740887E-3</v>
      </c>
      <c r="M161" s="239">
        <f t="shared" si="4"/>
        <v>2.6439758485224951E-3</v>
      </c>
      <c r="N161" s="239">
        <f t="shared" si="4"/>
        <v>2.0872311777608101E-3</v>
      </c>
      <c r="O161" s="239">
        <f t="shared" si="4"/>
        <v>2.6694138610979233E-3</v>
      </c>
      <c r="P161" s="239">
        <f t="shared" si="4"/>
        <v>3.6238955739360166E-3</v>
      </c>
      <c r="Q161" s="239">
        <f t="shared" si="4"/>
        <v>4.9317453851909325E-3</v>
      </c>
    </row>
    <row r="162" spans="1:17" x14ac:dyDescent="0.25">
      <c r="A162" s="129" t="s">
        <v>79</v>
      </c>
      <c r="B162" s="238">
        <f t="shared" ref="B162:Q162" si="5">IF(B$10=0,0,B$10/B$5)</f>
        <v>8.6034141240954234E-3</v>
      </c>
      <c r="C162" s="238">
        <f t="shared" si="5"/>
        <v>9.5649938830739724E-3</v>
      </c>
      <c r="D162" s="238">
        <f t="shared" si="5"/>
        <v>9.1926273591693142E-3</v>
      </c>
      <c r="E162" s="238">
        <f t="shared" si="5"/>
        <v>5.3920064967742775E-3</v>
      </c>
      <c r="F162" s="238">
        <f t="shared" si="5"/>
        <v>5.4095281512694816E-3</v>
      </c>
      <c r="G162" s="238">
        <f t="shared" si="5"/>
        <v>5.7868261679576965E-3</v>
      </c>
      <c r="H162" s="238">
        <f t="shared" si="5"/>
        <v>5.4991595465063775E-3</v>
      </c>
      <c r="I162" s="238">
        <f t="shared" si="5"/>
        <v>4.659405112465354E-3</v>
      </c>
      <c r="J162" s="238">
        <f t="shared" si="5"/>
        <v>5.5672015345634126E-3</v>
      </c>
      <c r="K162" s="238">
        <f t="shared" si="5"/>
        <v>3.9612741013696296E-3</v>
      </c>
      <c r="L162" s="238">
        <f t="shared" si="5"/>
        <v>2.7050753869457796E-3</v>
      </c>
      <c r="M162" s="238">
        <f t="shared" si="5"/>
        <v>2.4595731642709242E-3</v>
      </c>
      <c r="N162" s="238">
        <f t="shared" si="5"/>
        <v>2.0259783336069961E-3</v>
      </c>
      <c r="O162" s="238">
        <f t="shared" si="5"/>
        <v>2.8044930967306664E-3</v>
      </c>
      <c r="P162" s="238">
        <f t="shared" si="5"/>
        <v>3.371148911497846E-3</v>
      </c>
      <c r="Q162" s="238">
        <f t="shared" si="5"/>
        <v>4.5877834357719487E-3</v>
      </c>
    </row>
    <row r="163" spans="1:17" x14ac:dyDescent="0.25">
      <c r="A163" s="232" t="s">
        <v>185</v>
      </c>
      <c r="B163" s="241">
        <f t="shared" ref="B163:Q163" si="6">IF(B$15=0,0,B$15/B$5)</f>
        <v>0.72785058739680497</v>
      </c>
      <c r="C163" s="241">
        <f t="shared" si="6"/>
        <v>0.69898361373786466</v>
      </c>
      <c r="D163" s="241">
        <f t="shared" si="6"/>
        <v>0.70835876519023888</v>
      </c>
      <c r="E163" s="241">
        <f t="shared" si="6"/>
        <v>0.83338958123495088</v>
      </c>
      <c r="F163" s="241">
        <f t="shared" si="6"/>
        <v>0.81710628540022989</v>
      </c>
      <c r="G163" s="241">
        <f t="shared" si="6"/>
        <v>0.80232302698782021</v>
      </c>
      <c r="H163" s="241">
        <f t="shared" si="6"/>
        <v>0.81504784559810139</v>
      </c>
      <c r="I163" s="241">
        <f t="shared" si="6"/>
        <v>0.84602785099777233</v>
      </c>
      <c r="J163" s="241">
        <f t="shared" si="6"/>
        <v>0.80682590430776813</v>
      </c>
      <c r="K163" s="241">
        <f t="shared" si="6"/>
        <v>0.85993639428879576</v>
      </c>
      <c r="L163" s="241">
        <f t="shared" si="6"/>
        <v>0.90410763412090178</v>
      </c>
      <c r="M163" s="241">
        <f t="shared" si="6"/>
        <v>0.91374940077410505</v>
      </c>
      <c r="N163" s="241">
        <f t="shared" si="6"/>
        <v>0.92692831835309197</v>
      </c>
      <c r="O163" s="241">
        <f t="shared" si="6"/>
        <v>0.90444543394670662</v>
      </c>
      <c r="P163" s="241">
        <f t="shared" si="6"/>
        <v>0.87699197516914795</v>
      </c>
      <c r="Q163" s="241">
        <f t="shared" si="6"/>
        <v>0.84259985799003601</v>
      </c>
    </row>
    <row r="164" spans="1:17" x14ac:dyDescent="0.25">
      <c r="A164" s="127" t="s">
        <v>184</v>
      </c>
      <c r="B164" s="237">
        <f t="shared" ref="B164:Q164" si="7">IF(B$24=0,0,B$24/B$5)</f>
        <v>0.1597646270424263</v>
      </c>
      <c r="C164" s="237">
        <f t="shared" si="7"/>
        <v>0.17740003034349855</v>
      </c>
      <c r="D164" s="237">
        <f t="shared" si="7"/>
        <v>0.17177973921524956</v>
      </c>
      <c r="E164" s="237">
        <f t="shared" si="7"/>
        <v>0.10060241108201105</v>
      </c>
      <c r="F164" s="237">
        <f t="shared" si="7"/>
        <v>0.11085427802488124</v>
      </c>
      <c r="G164" s="237">
        <f t="shared" si="7"/>
        <v>0.1205467440258286</v>
      </c>
      <c r="H164" s="237">
        <f t="shared" si="7"/>
        <v>0.11208434900909106</v>
      </c>
      <c r="I164" s="237">
        <f t="shared" si="7"/>
        <v>9.4586801856397729E-2</v>
      </c>
      <c r="J164" s="237">
        <f t="shared" si="7"/>
        <v>0.11627140556982535</v>
      </c>
      <c r="K164" s="237">
        <f t="shared" si="7"/>
        <v>8.4902307371245406E-2</v>
      </c>
      <c r="L164" s="237">
        <f t="shared" si="7"/>
        <v>5.8604497015905956E-2</v>
      </c>
      <c r="M164" s="237">
        <f t="shared" si="7"/>
        <v>5.2547095682463733E-2</v>
      </c>
      <c r="N164" s="237">
        <f t="shared" si="7"/>
        <v>3.1832431288358852E-2</v>
      </c>
      <c r="O164" s="237">
        <f t="shared" si="7"/>
        <v>5.5994223042664645E-2</v>
      </c>
      <c r="P164" s="237">
        <f t="shared" si="7"/>
        <v>7.2668858714957027E-2</v>
      </c>
      <c r="Q164" s="237">
        <f t="shared" si="7"/>
        <v>9.2905456470026029E-2</v>
      </c>
    </row>
    <row r="165" spans="1:17" x14ac:dyDescent="0.25">
      <c r="A165" s="127" t="s">
        <v>181</v>
      </c>
      <c r="B165" s="237">
        <f t="shared" ref="B165:Q165" si="8">IF(B$35=0,0,B$35/B$5)</f>
        <v>6.6483322976866099E-2</v>
      </c>
      <c r="C165" s="237">
        <f t="shared" si="8"/>
        <v>7.2607937976452874E-2</v>
      </c>
      <c r="D165" s="237">
        <f t="shared" si="8"/>
        <v>7.0789837821177343E-2</v>
      </c>
      <c r="E165" s="237">
        <f t="shared" si="8"/>
        <v>3.7222306264961744E-2</v>
      </c>
      <c r="F165" s="237">
        <f t="shared" si="8"/>
        <v>4.0907060464010915E-2</v>
      </c>
      <c r="G165" s="237">
        <f t="shared" si="8"/>
        <v>4.3756299510332719E-2</v>
      </c>
      <c r="H165" s="237">
        <f t="shared" si="8"/>
        <v>4.1281981020890382E-2</v>
      </c>
      <c r="I165" s="237">
        <f t="shared" si="8"/>
        <v>4.8563512851866719E-2</v>
      </c>
      <c r="J165" s="237">
        <f t="shared" si="8"/>
        <v>4.4632894582542618E-2</v>
      </c>
      <c r="K165" s="237">
        <f t="shared" si="8"/>
        <v>3.2083436519478613E-2</v>
      </c>
      <c r="L165" s="237">
        <f t="shared" si="8"/>
        <v>2.1520162736413894E-2</v>
      </c>
      <c r="M165" s="237">
        <f t="shared" si="8"/>
        <v>1.9415406096230537E-2</v>
      </c>
      <c r="N165" s="237">
        <f t="shared" si="8"/>
        <v>2.9512568283304695E-2</v>
      </c>
      <c r="O165" s="237">
        <f t="shared" si="8"/>
        <v>2.4346382278346405E-2</v>
      </c>
      <c r="P165" s="237">
        <f t="shared" si="8"/>
        <v>3.0302339591810737E-2</v>
      </c>
      <c r="Q165" s="237">
        <f t="shared" si="8"/>
        <v>3.8085771186204383E-2</v>
      </c>
    </row>
    <row r="166" spans="1:17" x14ac:dyDescent="0.25">
      <c r="A166" s="142" t="s">
        <v>190</v>
      </c>
      <c r="B166" s="235">
        <f t="shared" ref="B166:Q166" si="9">IF(B$36=0,0,B$36/B$5)</f>
        <v>2.4095738122865328E-2</v>
      </c>
      <c r="C166" s="235">
        <f t="shared" si="9"/>
        <v>3.0582937644349904E-2</v>
      </c>
      <c r="D166" s="235">
        <f t="shared" si="9"/>
        <v>2.6462513788736729E-2</v>
      </c>
      <c r="E166" s="235">
        <f t="shared" si="9"/>
        <v>2.8013460094002515E-2</v>
      </c>
      <c r="F166" s="235">
        <f t="shared" si="9"/>
        <v>3.7574369856187839E-2</v>
      </c>
      <c r="G166" s="235">
        <f t="shared" si="9"/>
        <v>4.1630181030735708E-2</v>
      </c>
      <c r="H166" s="235">
        <f t="shared" si="9"/>
        <v>4.1015462759562561E-2</v>
      </c>
      <c r="I166" s="235">
        <f t="shared" si="9"/>
        <v>4.8474738894221374E-2</v>
      </c>
      <c r="J166" s="235">
        <f t="shared" si="9"/>
        <v>3.1134440167819095E-2</v>
      </c>
      <c r="K166" s="235">
        <f t="shared" si="9"/>
        <v>2.0578956358099629E-2</v>
      </c>
      <c r="L166" s="235">
        <f t="shared" si="9"/>
        <v>1.5066447221714451E-2</v>
      </c>
      <c r="M166" s="235">
        <f t="shared" si="9"/>
        <v>1.5131748640312394E-2</v>
      </c>
      <c r="N166" s="235">
        <f t="shared" si="9"/>
        <v>3.9796027836730237E-3</v>
      </c>
      <c r="O166" s="235">
        <f t="shared" si="9"/>
        <v>8.5048932955691912E-5</v>
      </c>
      <c r="P166" s="235">
        <f t="shared" si="9"/>
        <v>9.7187290459431908E-3</v>
      </c>
      <c r="Q166" s="235">
        <f t="shared" si="9"/>
        <v>2.5715377876629947E-2</v>
      </c>
    </row>
    <row r="167" spans="1:17" x14ac:dyDescent="0.25">
      <c r="A167" s="142" t="s">
        <v>189</v>
      </c>
      <c r="B167" s="235">
        <f t="shared" ref="B167:Q167" si="10">IF(B$42=0,0,B$42/B$5)</f>
        <v>4.2387584854000765E-2</v>
      </c>
      <c r="C167" s="235">
        <f t="shared" si="10"/>
        <v>4.2025000332102984E-2</v>
      </c>
      <c r="D167" s="235">
        <f t="shared" si="10"/>
        <v>4.4327324032440614E-2</v>
      </c>
      <c r="E167" s="235">
        <f t="shared" si="10"/>
        <v>9.2088461709592308E-3</v>
      </c>
      <c r="F167" s="235">
        <f t="shared" si="10"/>
        <v>3.3326906078230824E-3</v>
      </c>
      <c r="G167" s="235">
        <f t="shared" si="10"/>
        <v>2.126118479597006E-3</v>
      </c>
      <c r="H167" s="235">
        <f t="shared" si="10"/>
        <v>2.6651826132781994E-4</v>
      </c>
      <c r="I167" s="235">
        <f t="shared" si="10"/>
        <v>8.8773957645348246E-5</v>
      </c>
      <c r="J167" s="235">
        <f t="shared" si="10"/>
        <v>1.3498454414723523E-2</v>
      </c>
      <c r="K167" s="235">
        <f t="shared" si="10"/>
        <v>1.1504480161378981E-2</v>
      </c>
      <c r="L167" s="235">
        <f t="shared" si="10"/>
        <v>6.4537155146994468E-3</v>
      </c>
      <c r="M167" s="235">
        <f t="shared" si="10"/>
        <v>4.2836574559181433E-3</v>
      </c>
      <c r="N167" s="235">
        <f t="shared" si="10"/>
        <v>2.5532965499631671E-2</v>
      </c>
      <c r="O167" s="235">
        <f t="shared" si="10"/>
        <v>2.4261333345390712E-2</v>
      </c>
      <c r="P167" s="235">
        <f t="shared" si="10"/>
        <v>2.0583610545867544E-2</v>
      </c>
      <c r="Q167" s="235">
        <f t="shared" si="10"/>
        <v>1.2370393309574434E-2</v>
      </c>
    </row>
    <row r="168" spans="1:17" x14ac:dyDescent="0.25">
      <c r="A168" s="127" t="s">
        <v>180</v>
      </c>
      <c r="B168" s="236">
        <f t="shared" ref="B168:Q168" si="11">IF(B$43=0,0,B$43/B$5)</f>
        <v>1.1396927084406362E-2</v>
      </c>
      <c r="C168" s="236">
        <f t="shared" si="11"/>
        <v>1.2647406112395792E-2</v>
      </c>
      <c r="D168" s="236">
        <f t="shared" si="11"/>
        <v>1.2204045396085345E-2</v>
      </c>
      <c r="E168" s="236">
        <f t="shared" si="11"/>
        <v>7.160718952057484E-3</v>
      </c>
      <c r="F168" s="236">
        <f t="shared" si="11"/>
        <v>7.3302394855585913E-3</v>
      </c>
      <c r="G168" s="236">
        <f t="shared" si="11"/>
        <v>7.9116667379312017E-3</v>
      </c>
      <c r="H168" s="236">
        <f t="shared" si="11"/>
        <v>7.3893060823030654E-3</v>
      </c>
      <c r="I168" s="236">
        <f t="shared" si="11"/>
        <v>5.8576066118801355E-3</v>
      </c>
      <c r="J168" s="236">
        <f t="shared" si="11"/>
        <v>7.7738898266699703E-3</v>
      </c>
      <c r="K168" s="236">
        <f t="shared" si="11"/>
        <v>5.6480999753528386E-3</v>
      </c>
      <c r="L168" s="236">
        <f t="shared" si="11"/>
        <v>3.8652680321061166E-3</v>
      </c>
      <c r="M168" s="236">
        <f t="shared" si="11"/>
        <v>3.4658787880357811E-3</v>
      </c>
      <c r="N168" s="236">
        <f t="shared" si="11"/>
        <v>3.0989889736083164E-3</v>
      </c>
      <c r="O168" s="236">
        <f t="shared" si="11"/>
        <v>3.9663641132586082E-3</v>
      </c>
      <c r="P168" s="236">
        <f t="shared" si="11"/>
        <v>5.2036387243426779E-3</v>
      </c>
      <c r="Q168" s="236">
        <f t="shared" si="11"/>
        <v>6.2224867962774053E-3</v>
      </c>
    </row>
    <row r="169" spans="1:17" x14ac:dyDescent="0.25">
      <c r="A169" s="142" t="s">
        <v>188</v>
      </c>
      <c r="B169" s="235">
        <f t="shared" ref="B169:Q169" si="12">IF(B$44=0,0,B$44/B$5)</f>
        <v>0</v>
      </c>
      <c r="C169" s="235">
        <f t="shared" si="12"/>
        <v>0</v>
      </c>
      <c r="D169" s="235">
        <f t="shared" si="12"/>
        <v>0</v>
      </c>
      <c r="E169" s="235">
        <f t="shared" si="12"/>
        <v>0</v>
      </c>
      <c r="F169" s="235">
        <f t="shared" si="12"/>
        <v>1.1441051897864627E-3</v>
      </c>
      <c r="G169" s="235">
        <f t="shared" si="12"/>
        <v>1.2569844681737808E-3</v>
      </c>
      <c r="H169" s="235">
        <f t="shared" si="12"/>
        <v>1.2348194958169568E-3</v>
      </c>
      <c r="I169" s="235">
        <f t="shared" si="12"/>
        <v>0</v>
      </c>
      <c r="J169" s="235">
        <f t="shared" si="12"/>
        <v>9.4598602703549028E-4</v>
      </c>
      <c r="K169" s="235">
        <f t="shared" si="12"/>
        <v>6.2942996674646352E-4</v>
      </c>
      <c r="L169" s="235">
        <f t="shared" si="12"/>
        <v>4.6206638298023885E-4</v>
      </c>
      <c r="M169" s="235">
        <f t="shared" si="12"/>
        <v>4.565533657080648E-4</v>
      </c>
      <c r="N169" s="235">
        <f t="shared" si="12"/>
        <v>7.3060499698135933E-5</v>
      </c>
      <c r="O169" s="235">
        <f t="shared" si="12"/>
        <v>0</v>
      </c>
      <c r="P169" s="235">
        <f t="shared" si="12"/>
        <v>2.8754227287265623E-4</v>
      </c>
      <c r="Q169" s="235">
        <f t="shared" si="12"/>
        <v>7.5090235364420682E-4</v>
      </c>
    </row>
    <row r="170" spans="1:17" x14ac:dyDescent="0.25">
      <c r="A170" s="142" t="s">
        <v>187</v>
      </c>
      <c r="B170" s="235">
        <f t="shared" ref="B170:Q170" si="13">IF(B$45=0,0,B$45/B$5)</f>
        <v>8.690087778666691E-3</v>
      </c>
      <c r="C170" s="235">
        <f t="shared" si="13"/>
        <v>9.6380308773536972E-3</v>
      </c>
      <c r="D170" s="235">
        <f t="shared" si="13"/>
        <v>9.3118255517414469E-3</v>
      </c>
      <c r="E170" s="235">
        <f t="shared" si="13"/>
        <v>5.4642650894687348E-3</v>
      </c>
      <c r="F170" s="235">
        <f t="shared" si="13"/>
        <v>6.0654961488356444E-3</v>
      </c>
      <c r="G170" s="235">
        <f t="shared" si="13"/>
        <v>6.5777201320348514E-3</v>
      </c>
      <c r="H170" s="235">
        <f t="shared" si="13"/>
        <v>6.1448390455185057E-3</v>
      </c>
      <c r="I170" s="235">
        <f t="shared" si="13"/>
        <v>5.8576066118801355E-3</v>
      </c>
      <c r="J170" s="235">
        <f t="shared" si="13"/>
        <v>6.3392810264084566E-3</v>
      </c>
      <c r="K170" s="235">
        <f t="shared" si="13"/>
        <v>4.6022259604014742E-3</v>
      </c>
      <c r="L170" s="235">
        <f t="shared" si="13"/>
        <v>3.1695873199946377E-3</v>
      </c>
      <c r="M170" s="235">
        <f t="shared" si="13"/>
        <v>2.8542637744269008E-3</v>
      </c>
      <c r="N170" s="235">
        <f t="shared" si="13"/>
        <v>2.4510467047103731E-3</v>
      </c>
      <c r="O170" s="235">
        <f t="shared" si="13"/>
        <v>3.0840036878031734E-3</v>
      </c>
      <c r="P170" s="235">
        <f t="shared" si="13"/>
        <v>4.1710021940892777E-3</v>
      </c>
      <c r="Q170" s="235">
        <f t="shared" si="13"/>
        <v>5.0237957033366538E-3</v>
      </c>
    </row>
    <row r="171" spans="1:17" x14ac:dyDescent="0.25">
      <c r="A171" s="142" t="s">
        <v>186</v>
      </c>
      <c r="B171" s="235">
        <f t="shared" ref="B171:Q171" si="14">IF(B$56=0,0,B$56/B$5)</f>
        <v>2.7068393057396709E-3</v>
      </c>
      <c r="C171" s="235">
        <f t="shared" si="14"/>
        <v>3.0093752350420964E-3</v>
      </c>
      <c r="D171" s="235">
        <f t="shared" si="14"/>
        <v>2.8922198443438996E-3</v>
      </c>
      <c r="E171" s="235">
        <f t="shared" si="14"/>
        <v>1.696453862588749E-3</v>
      </c>
      <c r="F171" s="235">
        <f t="shared" si="14"/>
        <v>1.2063814693648345E-4</v>
      </c>
      <c r="G171" s="235">
        <f t="shared" si="14"/>
        <v>7.6962137722570259E-5</v>
      </c>
      <c r="H171" s="235">
        <f t="shared" si="14"/>
        <v>9.6475409676038265E-6</v>
      </c>
      <c r="I171" s="235">
        <f t="shared" si="14"/>
        <v>0</v>
      </c>
      <c r="J171" s="235">
        <f t="shared" si="14"/>
        <v>4.8862277322602441E-4</v>
      </c>
      <c r="K171" s="235">
        <f t="shared" si="14"/>
        <v>4.1644404820490103E-4</v>
      </c>
      <c r="L171" s="235">
        <f t="shared" si="14"/>
        <v>2.3361432913124043E-4</v>
      </c>
      <c r="M171" s="235">
        <f t="shared" si="14"/>
        <v>1.5506164790081499E-4</v>
      </c>
      <c r="N171" s="235">
        <f t="shared" si="14"/>
        <v>5.7488176919980722E-4</v>
      </c>
      <c r="O171" s="235">
        <f t="shared" si="14"/>
        <v>8.8236042545543477E-4</v>
      </c>
      <c r="P171" s="235">
        <f t="shared" si="14"/>
        <v>7.4509425738074364E-4</v>
      </c>
      <c r="Q171" s="235">
        <f t="shared" si="14"/>
        <v>4.4778873929654452E-4</v>
      </c>
    </row>
    <row r="172" spans="1:17" x14ac:dyDescent="0.25">
      <c r="A172" s="72" t="s">
        <v>179</v>
      </c>
      <c r="B172" s="234">
        <f t="shared" ref="B172:Q172" si="15">IF(B$57=0,0,B$57/B$5)</f>
        <v>1.2317351686537151E-2</v>
      </c>
      <c r="C172" s="234">
        <f t="shared" si="15"/>
        <v>1.3694027956580089E-2</v>
      </c>
      <c r="D172" s="234">
        <f t="shared" si="15"/>
        <v>1.3160917569811479E-2</v>
      </c>
      <c r="E172" s="234">
        <f t="shared" si="15"/>
        <v>7.7196377343796566E-3</v>
      </c>
      <c r="F172" s="234">
        <f t="shared" si="15"/>
        <v>8.7466570934962001E-3</v>
      </c>
      <c r="G172" s="234">
        <f t="shared" si="15"/>
        <v>9.356709630750042E-3</v>
      </c>
      <c r="H172" s="234">
        <f t="shared" si="15"/>
        <v>8.8915819477581731E-3</v>
      </c>
      <c r="I172" s="234">
        <f t="shared" si="15"/>
        <v>0</v>
      </c>
      <c r="J172" s="234">
        <f t="shared" si="15"/>
        <v>9.0015989253673899E-3</v>
      </c>
      <c r="K172" s="234">
        <f t="shared" si="15"/>
        <v>6.4049775228356039E-3</v>
      </c>
      <c r="L172" s="234">
        <f t="shared" si="15"/>
        <v>4.3738319054904612E-3</v>
      </c>
      <c r="M172" s="234">
        <f t="shared" si="15"/>
        <v>3.9768797689304193E-3</v>
      </c>
      <c r="N172" s="234">
        <f t="shared" si="15"/>
        <v>3.1394641704296775E-3</v>
      </c>
      <c r="O172" s="234">
        <f t="shared" si="15"/>
        <v>4.0151418119175183E-3</v>
      </c>
      <c r="P172" s="234">
        <f t="shared" si="15"/>
        <v>5.4508050823369771E-3</v>
      </c>
      <c r="Q172" s="234">
        <f t="shared" si="15"/>
        <v>7.4179794262651368E-3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0.99999999999999978</v>
      </c>
      <c r="C175" s="77">
        <f t="shared" si="16"/>
        <v>1.0000000000000002</v>
      </c>
      <c r="D175" s="77">
        <f t="shared" si="16"/>
        <v>1.0000000000000002</v>
      </c>
      <c r="E175" s="77">
        <f t="shared" si="16"/>
        <v>1.0000000000000002</v>
      </c>
      <c r="F175" s="77">
        <f t="shared" si="16"/>
        <v>1</v>
      </c>
      <c r="G175" s="77">
        <f t="shared" si="16"/>
        <v>0.99999999999999978</v>
      </c>
      <c r="H175" s="77">
        <f t="shared" si="16"/>
        <v>1.0000000000000002</v>
      </c>
      <c r="I175" s="77">
        <f t="shared" si="16"/>
        <v>0.99999999999999967</v>
      </c>
      <c r="J175" s="77">
        <f t="shared" si="16"/>
        <v>0.99999999999999967</v>
      </c>
      <c r="K175" s="77">
        <f t="shared" si="16"/>
        <v>1</v>
      </c>
      <c r="L175" s="77">
        <f t="shared" si="16"/>
        <v>1.0000000000000004</v>
      </c>
      <c r="M175" s="77">
        <f t="shared" si="16"/>
        <v>1</v>
      </c>
      <c r="N175" s="77">
        <f t="shared" si="16"/>
        <v>1</v>
      </c>
      <c r="O175" s="77">
        <f t="shared" si="16"/>
        <v>1</v>
      </c>
      <c r="P175" s="77">
        <f t="shared" si="16"/>
        <v>0.99999999999999989</v>
      </c>
      <c r="Q175" s="77">
        <f t="shared" si="16"/>
        <v>1.0000000000000002</v>
      </c>
    </row>
    <row r="176" spans="1:17" x14ac:dyDescent="0.25">
      <c r="A176" s="132" t="s">
        <v>83</v>
      </c>
      <c r="B176" s="240">
        <f t="shared" ref="B176:Q176" si="17">IF(B$61=0,0,B$61/B$60)</f>
        <v>1.4218842244522106E-2</v>
      </c>
      <c r="C176" s="240">
        <f t="shared" si="17"/>
        <v>1.4342686769086795E-2</v>
      </c>
      <c r="D176" s="240">
        <f t="shared" si="17"/>
        <v>1.4226555892008769E-2</v>
      </c>
      <c r="E176" s="240">
        <f t="shared" si="17"/>
        <v>1.4983258538200886E-2</v>
      </c>
      <c r="F176" s="240">
        <f t="shared" si="17"/>
        <v>1.5351960947040187E-2</v>
      </c>
      <c r="G176" s="240">
        <f t="shared" si="17"/>
        <v>1.5340699135785524E-2</v>
      </c>
      <c r="H176" s="240">
        <f t="shared" si="17"/>
        <v>1.5469293396480103E-2</v>
      </c>
      <c r="I176" s="240">
        <f t="shared" si="17"/>
        <v>2.1594506966905748E-3</v>
      </c>
      <c r="J176" s="240">
        <f t="shared" si="17"/>
        <v>1.4915756018303861E-2</v>
      </c>
      <c r="K176" s="240">
        <f t="shared" si="17"/>
        <v>1.4839334326275308E-2</v>
      </c>
      <c r="L176" s="240">
        <f t="shared" si="17"/>
        <v>1.4967741038945614E-2</v>
      </c>
      <c r="M176" s="240">
        <f t="shared" si="17"/>
        <v>1.5012277603568609E-2</v>
      </c>
      <c r="N176" s="240">
        <f t="shared" si="17"/>
        <v>1.365804235507693E-2</v>
      </c>
      <c r="O176" s="240">
        <f t="shared" si="17"/>
        <v>1.3337983960037532E-2</v>
      </c>
      <c r="P176" s="240">
        <f t="shared" si="17"/>
        <v>1.4083252505024395E-2</v>
      </c>
      <c r="Q176" s="240">
        <f t="shared" si="17"/>
        <v>1.501438714769384E-2</v>
      </c>
    </row>
    <row r="177" spans="1:17" x14ac:dyDescent="0.25">
      <c r="A177" s="76" t="s">
        <v>82</v>
      </c>
      <c r="B177" s="239">
        <f t="shared" ref="B177:Q177" si="18">IF(B$62=0,0,B$62/B$60)</f>
        <v>1.3908199739014696E-2</v>
      </c>
      <c r="C177" s="239">
        <f t="shared" si="18"/>
        <v>1.4029338602123796E-2</v>
      </c>
      <c r="D177" s="239">
        <f t="shared" si="18"/>
        <v>1.3915744864568241E-2</v>
      </c>
      <c r="E177" s="239">
        <f t="shared" si="18"/>
        <v>1.4655915643967348E-2</v>
      </c>
      <c r="F177" s="239">
        <f t="shared" si="18"/>
        <v>1.5016562921587186E-2</v>
      </c>
      <c r="G177" s="239">
        <f t="shared" si="18"/>
        <v>1.5005547149862644E-2</v>
      </c>
      <c r="H177" s="239">
        <f t="shared" si="18"/>
        <v>1.5131331980460938E-2</v>
      </c>
      <c r="I177" s="239">
        <f t="shared" si="18"/>
        <v>5.8029810566928466E-4</v>
      </c>
      <c r="J177" s="239">
        <f t="shared" si="18"/>
        <v>1.4589887868043725E-2</v>
      </c>
      <c r="K177" s="239">
        <f t="shared" si="18"/>
        <v>1.4515135779311883E-2</v>
      </c>
      <c r="L177" s="239">
        <f t="shared" si="18"/>
        <v>1.4640737159293218E-2</v>
      </c>
      <c r="M177" s="239">
        <f t="shared" si="18"/>
        <v>1.4684300722754565E-2</v>
      </c>
      <c r="N177" s="239">
        <f t="shared" si="18"/>
        <v>1.3359651781178976E-2</v>
      </c>
      <c r="O177" s="239">
        <f t="shared" si="18"/>
        <v>1.304658577975602E-2</v>
      </c>
      <c r="P177" s="239">
        <f t="shared" si="18"/>
        <v>1.3775572261540458E-2</v>
      </c>
      <c r="Q177" s="239">
        <f t="shared" si="18"/>
        <v>1.468636417915611E-2</v>
      </c>
    </row>
    <row r="178" spans="1:17" x14ac:dyDescent="0.25">
      <c r="A178" s="76" t="s">
        <v>81</v>
      </c>
      <c r="B178" s="239">
        <f t="shared" ref="B178:Q178" si="19">IF(B$63=0,0,B$63/B$60)</f>
        <v>1.4668225083929684E-2</v>
      </c>
      <c r="C178" s="239">
        <f t="shared" si="19"/>
        <v>1.47959836827303E-2</v>
      </c>
      <c r="D178" s="239">
        <f t="shared" si="19"/>
        <v>1.4676182519254361E-2</v>
      </c>
      <c r="E178" s="239">
        <f t="shared" si="19"/>
        <v>1.5456800557282548E-2</v>
      </c>
      <c r="F178" s="239">
        <f t="shared" si="19"/>
        <v>1.5837155710595078E-2</v>
      </c>
      <c r="G178" s="239">
        <f t="shared" si="19"/>
        <v>1.5825537972702267E-2</v>
      </c>
      <c r="H178" s="239">
        <f t="shared" si="19"/>
        <v>1.5958196421817297E-2</v>
      </c>
      <c r="I178" s="239">
        <f t="shared" si="19"/>
        <v>3.081592673597304E-3</v>
      </c>
      <c r="J178" s="239">
        <f t="shared" si="19"/>
        <v>1.5387164637665851E-2</v>
      </c>
      <c r="K178" s="239">
        <f t="shared" si="19"/>
        <v>1.5308327657784355E-2</v>
      </c>
      <c r="L178" s="239">
        <f t="shared" si="19"/>
        <v>1.5440792631468216E-2</v>
      </c>
      <c r="M178" s="239">
        <f t="shared" si="19"/>
        <v>1.5486736762721704E-2</v>
      </c>
      <c r="N178" s="239">
        <f t="shared" si="19"/>
        <v>1.4089701258715028E-2</v>
      </c>
      <c r="O178" s="239">
        <f t="shared" si="19"/>
        <v>1.3759527500704045E-2</v>
      </c>
      <c r="P178" s="239">
        <f t="shared" si="19"/>
        <v>1.4528350065709407E-2</v>
      </c>
      <c r="Q178" s="239">
        <f t="shared" si="19"/>
        <v>1.5488912978444567E-2</v>
      </c>
    </row>
    <row r="179" spans="1:17" x14ac:dyDescent="0.25">
      <c r="A179" s="76" t="s">
        <v>80</v>
      </c>
      <c r="B179" s="239">
        <f t="shared" ref="B179:Q179" si="20">IF(B$64=0,0,B$64/B$60)</f>
        <v>7.0804838216707397E-2</v>
      </c>
      <c r="C179" s="239">
        <f t="shared" si="20"/>
        <v>7.1421540433036293E-2</v>
      </c>
      <c r="D179" s="239">
        <f t="shared" si="20"/>
        <v>7.0843249470799813E-2</v>
      </c>
      <c r="E179" s="239">
        <f t="shared" si="20"/>
        <v>7.4611362761628983E-2</v>
      </c>
      <c r="F179" s="239">
        <f t="shared" si="20"/>
        <v>7.644737120444256E-2</v>
      </c>
      <c r="G179" s="239">
        <f t="shared" si="20"/>
        <v>7.6391291341525405E-2</v>
      </c>
      <c r="H179" s="239">
        <f t="shared" si="20"/>
        <v>7.7031645574837507E-2</v>
      </c>
      <c r="I179" s="239">
        <f t="shared" si="20"/>
        <v>2.2728094763793281E-3</v>
      </c>
      <c r="J179" s="239">
        <f t="shared" si="20"/>
        <v>7.4275223931312431E-2</v>
      </c>
      <c r="K179" s="239">
        <f t="shared" si="20"/>
        <v>7.3894670757764624E-2</v>
      </c>
      <c r="L179" s="239">
        <f t="shared" si="20"/>
        <v>7.453409106781575E-2</v>
      </c>
      <c r="M179" s="239">
        <f t="shared" si="20"/>
        <v>7.4755867510554866E-2</v>
      </c>
      <c r="N179" s="239">
        <f t="shared" si="20"/>
        <v>6.8012251818935776E-2</v>
      </c>
      <c r="O179" s="239">
        <f t="shared" si="20"/>
        <v>6.6418473472502959E-2</v>
      </c>
      <c r="P179" s="239">
        <f t="shared" si="20"/>
        <v>7.0129648956999607E-2</v>
      </c>
      <c r="Q179" s="239">
        <f t="shared" si="20"/>
        <v>7.4766372299055195E-2</v>
      </c>
    </row>
    <row r="180" spans="1:17" x14ac:dyDescent="0.25">
      <c r="A180" s="129" t="s">
        <v>79</v>
      </c>
      <c r="B180" s="238">
        <f t="shared" ref="B180:Q180" si="21">IF(B$65=0,0,B$65/B$60)</f>
        <v>7.0920917308538139E-2</v>
      </c>
      <c r="C180" s="238">
        <f t="shared" si="21"/>
        <v>7.1538630560765204E-2</v>
      </c>
      <c r="D180" s="238">
        <f t="shared" si="21"/>
        <v>7.0959391534930208E-2</v>
      </c>
      <c r="E180" s="238">
        <f t="shared" si="21"/>
        <v>7.4733682357969497E-2</v>
      </c>
      <c r="F180" s="238">
        <f t="shared" si="21"/>
        <v>6.7801259796455113E-2</v>
      </c>
      <c r="G180" s="238">
        <f t="shared" si="21"/>
        <v>6.7751522502744577E-2</v>
      </c>
      <c r="H180" s="238">
        <f t="shared" si="21"/>
        <v>6.8319453394945454E-2</v>
      </c>
      <c r="I180" s="238">
        <f t="shared" si="21"/>
        <v>7.0630632719290876E-2</v>
      </c>
      <c r="J180" s="238">
        <f t="shared" si="21"/>
        <v>6.5874779928523475E-2</v>
      </c>
      <c r="K180" s="238">
        <f t="shared" si="21"/>
        <v>6.5537266889427861E-2</v>
      </c>
      <c r="L180" s="238">
        <f t="shared" si="21"/>
        <v>6.6104369484034628E-2</v>
      </c>
      <c r="M180" s="238">
        <f t="shared" si="21"/>
        <v>6.6301063261387364E-2</v>
      </c>
      <c r="N180" s="238">
        <f t="shared" si="21"/>
        <v>6.2939652781708322E-2</v>
      </c>
      <c r="O180" s="238">
        <f t="shared" si="21"/>
        <v>6.652736145637031E-2</v>
      </c>
      <c r="P180" s="238">
        <f t="shared" si="21"/>
        <v>6.219806480528671E-2</v>
      </c>
      <c r="Q180" s="238">
        <f t="shared" si="21"/>
        <v>6.6310379970163563E-2</v>
      </c>
    </row>
    <row r="181" spans="1:17" x14ac:dyDescent="0.25">
      <c r="A181" s="127" t="s">
        <v>183</v>
      </c>
      <c r="B181" s="237">
        <f t="shared" ref="B181:Q181" si="22">IF(B$70=0,0,B$70/B$60)</f>
        <v>9.8178173540749786E-2</v>
      </c>
      <c r="C181" s="237">
        <f t="shared" si="22"/>
        <v>9.9149051717468586E-2</v>
      </c>
      <c r="D181" s="237">
        <f t="shared" si="22"/>
        <v>9.8884145046969671E-2</v>
      </c>
      <c r="E181" s="237">
        <f t="shared" si="22"/>
        <v>0.1048239982787377</v>
      </c>
      <c r="F181" s="237">
        <f t="shared" si="22"/>
        <v>0.1077858656135221</v>
      </c>
      <c r="G181" s="237">
        <f t="shared" si="22"/>
        <v>0.10815960123260764</v>
      </c>
      <c r="H181" s="237">
        <f t="shared" si="22"/>
        <v>0.10890223026406952</v>
      </c>
      <c r="I181" s="237">
        <f t="shared" si="22"/>
        <v>9.8389641717720536E-2</v>
      </c>
      <c r="J181" s="237">
        <f t="shared" si="22"/>
        <v>0.10507485403356885</v>
      </c>
      <c r="K181" s="237">
        <f t="shared" si="22"/>
        <v>0.10459285390254888</v>
      </c>
      <c r="L181" s="237">
        <f t="shared" si="22"/>
        <v>0.10557459043263361</v>
      </c>
      <c r="M181" s="237">
        <f t="shared" si="22"/>
        <v>0.10637842955075136</v>
      </c>
      <c r="N181" s="237">
        <f t="shared" si="22"/>
        <v>9.6977937323638977E-2</v>
      </c>
      <c r="O181" s="237">
        <f t="shared" si="22"/>
        <v>9.4278500020860245E-2</v>
      </c>
      <c r="P181" s="237">
        <f t="shared" si="22"/>
        <v>9.9139739019883169E-2</v>
      </c>
      <c r="Q181" s="237">
        <f t="shared" si="22"/>
        <v>9.3034901255340918E-2</v>
      </c>
    </row>
    <row r="182" spans="1:17" x14ac:dyDescent="0.25">
      <c r="A182" s="142" t="s">
        <v>192</v>
      </c>
      <c r="B182" s="235">
        <f t="shared" ref="B182:Q182" si="23">IF(B$71=0,0,B$71/B$60)</f>
        <v>8.9325653364739313E-2</v>
      </c>
      <c r="C182" s="235">
        <f t="shared" si="23"/>
        <v>9.0219427081506751E-2</v>
      </c>
      <c r="D182" s="235">
        <f t="shared" si="23"/>
        <v>9.0026822425103764E-2</v>
      </c>
      <c r="E182" s="235">
        <f t="shared" si="23"/>
        <v>9.5495559561239118E-2</v>
      </c>
      <c r="F182" s="235">
        <f t="shared" si="23"/>
        <v>9.8227876173323084E-2</v>
      </c>
      <c r="G182" s="235">
        <f t="shared" si="23"/>
        <v>9.8608623292334954E-2</v>
      </c>
      <c r="H182" s="235">
        <f t="shared" si="23"/>
        <v>9.9271190721892763E-2</v>
      </c>
      <c r="I182" s="235">
        <f t="shared" si="23"/>
        <v>8.8432793663389048E-2</v>
      </c>
      <c r="J182" s="235">
        <f t="shared" si="23"/>
        <v>9.5788441763023105E-2</v>
      </c>
      <c r="K182" s="235">
        <f t="shared" si="23"/>
        <v>9.5354021073348172E-2</v>
      </c>
      <c r="L182" s="235">
        <f t="shared" si="23"/>
        <v>9.6255812767200716E-2</v>
      </c>
      <c r="M182" s="235">
        <f t="shared" si="23"/>
        <v>9.7031923830522254E-2</v>
      </c>
      <c r="N182" s="235">
        <f t="shared" si="23"/>
        <v>8.847456599186232E-2</v>
      </c>
      <c r="O182" s="235">
        <f t="shared" si="23"/>
        <v>8.5974394096974258E-2</v>
      </c>
      <c r="P182" s="235">
        <f t="shared" si="23"/>
        <v>9.0371635766426706E-2</v>
      </c>
      <c r="Q182" s="235">
        <f t="shared" si="23"/>
        <v>8.3687082152375719E-2</v>
      </c>
    </row>
    <row r="183" spans="1:17" x14ac:dyDescent="0.25">
      <c r="A183" s="142" t="s">
        <v>191</v>
      </c>
      <c r="B183" s="235">
        <f t="shared" ref="B183:Q183" si="24">IF(B$82=0,0,B$82/B$60)</f>
        <v>8.8525201760104744E-3</v>
      </c>
      <c r="C183" s="235">
        <f t="shared" si="24"/>
        <v>8.9296246359618324E-3</v>
      </c>
      <c r="D183" s="235">
        <f t="shared" si="24"/>
        <v>8.8573226218659085E-3</v>
      </c>
      <c r="E183" s="235">
        <f t="shared" si="24"/>
        <v>9.3284387174985915E-3</v>
      </c>
      <c r="F183" s="235">
        <f t="shared" si="24"/>
        <v>9.5579894401990172E-3</v>
      </c>
      <c r="G183" s="235">
        <f t="shared" si="24"/>
        <v>9.5509779402726761E-3</v>
      </c>
      <c r="H183" s="235">
        <f t="shared" si="24"/>
        <v>9.6310395421767541E-3</v>
      </c>
      <c r="I183" s="235">
        <f t="shared" si="24"/>
        <v>9.9568480543314845E-3</v>
      </c>
      <c r="J183" s="235">
        <f t="shared" si="24"/>
        <v>9.286412270545762E-3</v>
      </c>
      <c r="K183" s="235">
        <f t="shared" si="24"/>
        <v>9.2388328292007174E-3</v>
      </c>
      <c r="L183" s="235">
        <f t="shared" si="24"/>
        <v>9.318777665432881E-3</v>
      </c>
      <c r="M183" s="235">
        <f t="shared" si="24"/>
        <v>9.3465057202291018E-3</v>
      </c>
      <c r="N183" s="235">
        <f t="shared" si="24"/>
        <v>8.5033713317766643E-3</v>
      </c>
      <c r="O183" s="235">
        <f t="shared" si="24"/>
        <v>8.3041059238859825E-3</v>
      </c>
      <c r="P183" s="235">
        <f t="shared" si="24"/>
        <v>8.7681032534564669E-3</v>
      </c>
      <c r="Q183" s="235">
        <f t="shared" si="24"/>
        <v>9.3478191029651905E-3</v>
      </c>
    </row>
    <row r="184" spans="1:17" x14ac:dyDescent="0.25">
      <c r="A184" s="127" t="s">
        <v>181</v>
      </c>
      <c r="B184" s="237">
        <f t="shared" ref="B184:Q184" si="25">IF(B$83=0,0,B$83/B$60)</f>
        <v>0.50057657160106939</v>
      </c>
      <c r="C184" s="237">
        <f t="shared" si="25"/>
        <v>0.4960144333650322</v>
      </c>
      <c r="D184" s="237">
        <f t="shared" si="25"/>
        <v>0.49910903290436842</v>
      </c>
      <c r="E184" s="237">
        <f t="shared" si="25"/>
        <v>0.47121980835202543</v>
      </c>
      <c r="F184" s="237">
        <f t="shared" si="25"/>
        <v>0.4683073090896584</v>
      </c>
      <c r="G184" s="237">
        <f t="shared" si="25"/>
        <v>0.46792203156706197</v>
      </c>
      <c r="H184" s="237">
        <f t="shared" si="25"/>
        <v>0.47696094890449353</v>
      </c>
      <c r="I184" s="237">
        <f t="shared" si="25"/>
        <v>0.68522861163142679</v>
      </c>
      <c r="J184" s="237">
        <f t="shared" si="25"/>
        <v>0.48238253157466537</v>
      </c>
      <c r="K184" s="237">
        <f t="shared" si="25"/>
        <v>0.48482900844297361</v>
      </c>
      <c r="L184" s="237">
        <f t="shared" si="25"/>
        <v>0.48034207593012268</v>
      </c>
      <c r="M184" s="237">
        <f t="shared" si="25"/>
        <v>0.47803699878936812</v>
      </c>
      <c r="N184" s="237">
        <f t="shared" si="25"/>
        <v>0.52088092568977229</v>
      </c>
      <c r="O184" s="237">
        <f t="shared" si="25"/>
        <v>0.52751479654573863</v>
      </c>
      <c r="P184" s="237">
        <f t="shared" si="25"/>
        <v>0.51065710854615609</v>
      </c>
      <c r="Q184" s="237">
        <f t="shared" si="25"/>
        <v>0.5028004370319874</v>
      </c>
    </row>
    <row r="185" spans="1:17" x14ac:dyDescent="0.25">
      <c r="A185" s="142" t="s">
        <v>190</v>
      </c>
      <c r="B185" s="235">
        <f t="shared" ref="B185:Q185" si="26">IF(B$84=0,0,B$84/B$60)</f>
        <v>0.18142537766859507</v>
      </c>
      <c r="C185" s="235">
        <f t="shared" si="26"/>
        <v>0.20892451857288527</v>
      </c>
      <c r="D185" s="235">
        <f t="shared" si="26"/>
        <v>0.18657592772961148</v>
      </c>
      <c r="E185" s="235">
        <f t="shared" si="26"/>
        <v>0.35463942515563374</v>
      </c>
      <c r="F185" s="235">
        <f t="shared" si="26"/>
        <v>0.4301543997171775</v>
      </c>
      <c r="G185" s="235">
        <f t="shared" si="26"/>
        <v>0.44518570126814411</v>
      </c>
      <c r="H185" s="235">
        <f t="shared" si="26"/>
        <v>0.47388166831573098</v>
      </c>
      <c r="I185" s="235">
        <f t="shared" si="26"/>
        <v>0.68397601575905032</v>
      </c>
      <c r="J185" s="235">
        <f t="shared" si="26"/>
        <v>0.33649419800764691</v>
      </c>
      <c r="K185" s="235">
        <f t="shared" si="26"/>
        <v>0.31097900001551365</v>
      </c>
      <c r="L185" s="235">
        <f t="shared" si="26"/>
        <v>0.33629153385184501</v>
      </c>
      <c r="M185" s="235">
        <f t="shared" si="26"/>
        <v>0.37256679930348791</v>
      </c>
      <c r="N185" s="235">
        <f t="shared" si="26"/>
        <v>7.0237844498604415E-2</v>
      </c>
      <c r="O185" s="235">
        <f t="shared" si="26"/>
        <v>1.8427612797510529E-3</v>
      </c>
      <c r="P185" s="235">
        <f t="shared" si="26"/>
        <v>0.16378068955065561</v>
      </c>
      <c r="Q185" s="235">
        <f t="shared" si="26"/>
        <v>0.33948907510886112</v>
      </c>
    </row>
    <row r="186" spans="1:17" x14ac:dyDescent="0.25">
      <c r="A186" s="142" t="s">
        <v>189</v>
      </c>
      <c r="B186" s="235">
        <f t="shared" ref="B186:Q186" si="27">IF(B$90=0,0,B$90/B$60)</f>
        <v>0.31915119393247438</v>
      </c>
      <c r="C186" s="235">
        <f t="shared" si="27"/>
        <v>0.28708991479214696</v>
      </c>
      <c r="D186" s="235">
        <f t="shared" si="27"/>
        <v>0.31253310517475691</v>
      </c>
      <c r="E186" s="235">
        <f t="shared" si="27"/>
        <v>0.11658038319639169</v>
      </c>
      <c r="F186" s="235">
        <f t="shared" si="27"/>
        <v>3.8152909372480913E-2</v>
      </c>
      <c r="G186" s="235">
        <f t="shared" si="27"/>
        <v>2.2736330298917893E-2</v>
      </c>
      <c r="H186" s="235">
        <f t="shared" si="27"/>
        <v>3.0792805887625741E-3</v>
      </c>
      <c r="I186" s="235">
        <f t="shared" si="27"/>
        <v>1.2525958723764526E-3</v>
      </c>
      <c r="J186" s="235">
        <f t="shared" si="27"/>
        <v>0.14588833356701852</v>
      </c>
      <c r="K186" s="235">
        <f t="shared" si="27"/>
        <v>0.17385000842745993</v>
      </c>
      <c r="L186" s="235">
        <f t="shared" si="27"/>
        <v>0.14405054207827761</v>
      </c>
      <c r="M186" s="235">
        <f t="shared" si="27"/>
        <v>0.10547019948588017</v>
      </c>
      <c r="N186" s="235">
        <f t="shared" si="27"/>
        <v>0.4506430811911678</v>
      </c>
      <c r="O186" s="235">
        <f t="shared" si="27"/>
        <v>0.5256720352659876</v>
      </c>
      <c r="P186" s="235">
        <f t="shared" si="27"/>
        <v>0.34687641899550048</v>
      </c>
      <c r="Q186" s="235">
        <f t="shared" si="27"/>
        <v>0.16331136192312629</v>
      </c>
    </row>
    <row r="187" spans="1:17" x14ac:dyDescent="0.25">
      <c r="A187" s="127" t="s">
        <v>180</v>
      </c>
      <c r="B187" s="236">
        <f t="shared" ref="B187:Q187" si="28">IF(B$91=0,0,B$91/B$60)</f>
        <v>7.992866789084685E-2</v>
      </c>
      <c r="C187" s="236">
        <f t="shared" si="28"/>
        <v>8.0721296439710016E-2</v>
      </c>
      <c r="D187" s="236">
        <f t="shared" si="28"/>
        <v>8.0515922514885749E-2</v>
      </c>
      <c r="E187" s="236">
        <f t="shared" si="28"/>
        <v>8.5365370547594521E-2</v>
      </c>
      <c r="F187" s="236">
        <f t="shared" si="28"/>
        <v>8.5755527444997773E-2</v>
      </c>
      <c r="G187" s="236">
        <f t="shared" si="28"/>
        <v>8.6015128609801705E-2</v>
      </c>
      <c r="H187" s="236">
        <f t="shared" si="28"/>
        <v>8.6528593278733121E-2</v>
      </c>
      <c r="I187" s="236">
        <f t="shared" si="28"/>
        <v>7.7152639221735375E-2</v>
      </c>
      <c r="J187" s="236">
        <f t="shared" si="28"/>
        <v>8.3999422194354523E-2</v>
      </c>
      <c r="K187" s="236">
        <f t="shared" si="28"/>
        <v>8.3718254477499546E-2</v>
      </c>
      <c r="L187" s="236">
        <f t="shared" si="28"/>
        <v>8.439508887882767E-2</v>
      </c>
      <c r="M187" s="236">
        <f t="shared" si="28"/>
        <v>8.4915338402269905E-2</v>
      </c>
      <c r="N187" s="236">
        <f t="shared" si="28"/>
        <v>7.8681573869337995E-2</v>
      </c>
      <c r="O187" s="236">
        <f t="shared" si="28"/>
        <v>7.6795701794684743E-2</v>
      </c>
      <c r="P187" s="236">
        <f t="shared" si="28"/>
        <v>7.9997170997623684E-2</v>
      </c>
      <c r="Q187" s="236">
        <f t="shared" si="28"/>
        <v>7.3448962398621642E-2</v>
      </c>
    </row>
    <row r="188" spans="1:17" x14ac:dyDescent="0.25">
      <c r="A188" s="142" t="s">
        <v>188</v>
      </c>
      <c r="B188" s="235">
        <f t="shared" ref="B188:Q188" si="29">IF(B$92=0,0,B$92/B$60)</f>
        <v>0</v>
      </c>
      <c r="C188" s="235">
        <f t="shared" si="29"/>
        <v>0</v>
      </c>
      <c r="D188" s="235">
        <f t="shared" si="29"/>
        <v>0</v>
      </c>
      <c r="E188" s="235">
        <f t="shared" si="29"/>
        <v>0</v>
      </c>
      <c r="F188" s="235">
        <f t="shared" si="29"/>
        <v>3.5313560269430587E-3</v>
      </c>
      <c r="G188" s="235">
        <f t="shared" si="29"/>
        <v>3.6241461641764844E-3</v>
      </c>
      <c r="H188" s="235">
        <f t="shared" si="29"/>
        <v>3.777884807956349E-3</v>
      </c>
      <c r="I188" s="235">
        <f t="shared" si="29"/>
        <v>0</v>
      </c>
      <c r="J188" s="235">
        <f t="shared" si="29"/>
        <v>2.7565389069942798E-3</v>
      </c>
      <c r="K188" s="235">
        <f t="shared" si="29"/>
        <v>2.5644723324130593E-3</v>
      </c>
      <c r="L188" s="235">
        <f t="shared" si="29"/>
        <v>2.7806884852026406E-3</v>
      </c>
      <c r="M188" s="235">
        <f t="shared" si="29"/>
        <v>3.0307454856762202E-3</v>
      </c>
      <c r="N188" s="235">
        <f t="shared" si="29"/>
        <v>5.5894536008198109E-4</v>
      </c>
      <c r="O188" s="235">
        <f t="shared" si="29"/>
        <v>0</v>
      </c>
      <c r="P188" s="235">
        <f t="shared" si="29"/>
        <v>1.3064650856586661E-3</v>
      </c>
      <c r="Q188" s="235">
        <f t="shared" si="29"/>
        <v>2.6727555744369496E-3</v>
      </c>
    </row>
    <row r="189" spans="1:17" x14ac:dyDescent="0.25">
      <c r="A189" s="142" t="s">
        <v>187</v>
      </c>
      <c r="B189" s="235">
        <f t="shared" ref="B189:Q189" si="30">IF(B$93=0,0,B$93/B$60)</f>
        <v>7.4433725276563417E-2</v>
      </c>
      <c r="C189" s="235">
        <f t="shared" si="30"/>
        <v>7.5178493490254919E-2</v>
      </c>
      <c r="D189" s="235">
        <f t="shared" si="30"/>
        <v>7.5017998922998319E-2</v>
      </c>
      <c r="E189" s="235">
        <f t="shared" si="30"/>
        <v>7.9575015438049304E-2</v>
      </c>
      <c r="F189" s="235">
        <f t="shared" si="30"/>
        <v>8.1851813831473968E-2</v>
      </c>
      <c r="G189" s="235">
        <f t="shared" si="30"/>
        <v>8.216908468692076E-2</v>
      </c>
      <c r="H189" s="235">
        <f t="shared" si="30"/>
        <v>8.2721192174201333E-2</v>
      </c>
      <c r="I189" s="235">
        <f t="shared" si="30"/>
        <v>7.7152639221735375E-2</v>
      </c>
      <c r="J189" s="235">
        <f t="shared" si="30"/>
        <v>7.9819069777702076E-2</v>
      </c>
      <c r="K189" s="235">
        <f t="shared" si="30"/>
        <v>7.9457073541999379E-2</v>
      </c>
      <c r="L189" s="235">
        <f t="shared" si="30"/>
        <v>8.0208523015565775E-2</v>
      </c>
      <c r="M189" s="235">
        <f t="shared" si="30"/>
        <v>8.0855244707435117E-2</v>
      </c>
      <c r="N189" s="235">
        <f t="shared" si="30"/>
        <v>7.3724526952086533E-2</v>
      </c>
      <c r="O189" s="235">
        <f t="shared" si="30"/>
        <v>7.1641171264685014E-2</v>
      </c>
      <c r="P189" s="235">
        <f t="shared" si="30"/>
        <v>7.53053267012226E-2</v>
      </c>
      <c r="Q189" s="235">
        <f t="shared" si="30"/>
        <v>6.9182351320447616E-2</v>
      </c>
    </row>
    <row r="190" spans="1:17" x14ac:dyDescent="0.25">
      <c r="A190" s="142" t="s">
        <v>186</v>
      </c>
      <c r="B190" s="235">
        <f t="shared" ref="B190:Q190" si="31">IF(B$104=0,0,B$104/B$60)</f>
        <v>5.4949426142834393E-3</v>
      </c>
      <c r="C190" s="235">
        <f t="shared" si="31"/>
        <v>5.542802949455106E-3</v>
      </c>
      <c r="D190" s="235">
        <f t="shared" si="31"/>
        <v>5.4979235918874332E-3</v>
      </c>
      <c r="E190" s="235">
        <f t="shared" si="31"/>
        <v>5.7903551095452189E-3</v>
      </c>
      <c r="F190" s="235">
        <f t="shared" si="31"/>
        <v>3.723575865807457E-4</v>
      </c>
      <c r="G190" s="235">
        <f t="shared" si="31"/>
        <v>2.2189775870445663E-4</v>
      </c>
      <c r="H190" s="235">
        <f t="shared" si="31"/>
        <v>2.9516296575422522E-5</v>
      </c>
      <c r="I190" s="235">
        <f t="shared" si="31"/>
        <v>0</v>
      </c>
      <c r="J190" s="235">
        <f t="shared" si="31"/>
        <v>1.4238135096581591E-3</v>
      </c>
      <c r="K190" s="235">
        <f t="shared" si="31"/>
        <v>1.6967086030871114E-3</v>
      </c>
      <c r="L190" s="235">
        <f t="shared" si="31"/>
        <v>1.4058773780592519E-3</v>
      </c>
      <c r="M190" s="235">
        <f t="shared" si="31"/>
        <v>1.029348209158562E-3</v>
      </c>
      <c r="N190" s="235">
        <f t="shared" si="31"/>
        <v>4.39810155716949E-3</v>
      </c>
      <c r="O190" s="235">
        <f t="shared" si="31"/>
        <v>5.1545305299997247E-3</v>
      </c>
      <c r="P190" s="235">
        <f t="shared" si="31"/>
        <v>3.3853792107424174E-3</v>
      </c>
      <c r="Q190" s="235">
        <f t="shared" si="31"/>
        <v>1.5938555037370633E-3</v>
      </c>
    </row>
    <row r="191" spans="1:17" x14ac:dyDescent="0.25">
      <c r="A191" s="72" t="s">
        <v>179</v>
      </c>
      <c r="B191" s="234">
        <f t="shared" ref="B191:Q191" si="32">IF(B$105=0,0,B$105/B$60)</f>
        <v>0.1367955643746217</v>
      </c>
      <c r="C191" s="234">
        <f t="shared" si="32"/>
        <v>0.137987038430047</v>
      </c>
      <c r="D191" s="234">
        <f t="shared" si="32"/>
        <v>0.13686977525221497</v>
      </c>
      <c r="E191" s="234">
        <f t="shared" si="32"/>
        <v>0.14414980296259336</v>
      </c>
      <c r="F191" s="234">
        <f t="shared" si="32"/>
        <v>0.14769698727170161</v>
      </c>
      <c r="G191" s="234">
        <f t="shared" si="32"/>
        <v>0.14758864048790812</v>
      </c>
      <c r="H191" s="234">
        <f t="shared" si="32"/>
        <v>0.13569830678416261</v>
      </c>
      <c r="I191" s="234">
        <f t="shared" si="32"/>
        <v>6.0504323757489757E-2</v>
      </c>
      <c r="J191" s="234">
        <f t="shared" si="32"/>
        <v>0.14350037981356167</v>
      </c>
      <c r="K191" s="234">
        <f t="shared" si="32"/>
        <v>0.14276514776641402</v>
      </c>
      <c r="L191" s="234">
        <f t="shared" si="32"/>
        <v>0.14400051337685896</v>
      </c>
      <c r="M191" s="234">
        <f t="shared" si="32"/>
        <v>0.14442898739662358</v>
      </c>
      <c r="N191" s="234">
        <f t="shared" si="32"/>
        <v>0.13140026312163586</v>
      </c>
      <c r="O191" s="234">
        <f t="shared" si="32"/>
        <v>0.12832106946934557</v>
      </c>
      <c r="P191" s="234">
        <f t="shared" si="32"/>
        <v>0.13549109284177643</v>
      </c>
      <c r="Q191" s="234">
        <f t="shared" si="32"/>
        <v>0.14444928273953697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1</v>
      </c>
      <c r="C194" s="77">
        <f t="shared" si="33"/>
        <v>1</v>
      </c>
      <c r="D194" s="77">
        <f t="shared" si="33"/>
        <v>1</v>
      </c>
      <c r="E194" s="77">
        <f t="shared" si="33"/>
        <v>1</v>
      </c>
      <c r="F194" s="77">
        <f t="shared" si="33"/>
        <v>1.0000000000000002</v>
      </c>
      <c r="G194" s="77">
        <f t="shared" si="33"/>
        <v>1.0000000000000002</v>
      </c>
      <c r="H194" s="77">
        <f t="shared" si="33"/>
        <v>1</v>
      </c>
      <c r="I194" s="77">
        <f t="shared" si="33"/>
        <v>1</v>
      </c>
      <c r="J194" s="77">
        <f t="shared" si="33"/>
        <v>1</v>
      </c>
      <c r="K194" s="77">
        <f t="shared" si="33"/>
        <v>1</v>
      </c>
      <c r="L194" s="77">
        <f t="shared" si="33"/>
        <v>1</v>
      </c>
      <c r="M194" s="77">
        <f t="shared" si="33"/>
        <v>1.0000000000000002</v>
      </c>
      <c r="N194" s="77">
        <f t="shared" si="33"/>
        <v>1</v>
      </c>
      <c r="O194" s="77">
        <f t="shared" si="33"/>
        <v>1</v>
      </c>
      <c r="P194" s="77">
        <f t="shared" si="33"/>
        <v>1</v>
      </c>
      <c r="Q194" s="77">
        <f t="shared" si="33"/>
        <v>0.99999999999999978</v>
      </c>
    </row>
    <row r="195" spans="1:17" x14ac:dyDescent="0.25">
      <c r="A195" s="132" t="s">
        <v>83</v>
      </c>
      <c r="B195" s="240">
        <f t="shared" ref="B195:Q195" si="34">IF(B$109=0,0,B$109/B$108)</f>
        <v>8.3408491808685641E-3</v>
      </c>
      <c r="C195" s="240">
        <f t="shared" si="34"/>
        <v>8.347283337998411E-3</v>
      </c>
      <c r="D195" s="240">
        <f t="shared" si="34"/>
        <v>8.3320639015934776E-3</v>
      </c>
      <c r="E195" s="240">
        <f t="shared" si="34"/>
        <v>8.3701005900474624E-3</v>
      </c>
      <c r="F195" s="240">
        <f t="shared" si="34"/>
        <v>9.1462401669018256E-3</v>
      </c>
      <c r="G195" s="240">
        <f t="shared" si="34"/>
        <v>9.1596509807658714E-3</v>
      </c>
      <c r="H195" s="240">
        <f t="shared" si="34"/>
        <v>9.1937328315628737E-3</v>
      </c>
      <c r="I195" s="240">
        <f t="shared" si="34"/>
        <v>7.1227209967746471E-3</v>
      </c>
      <c r="J195" s="240">
        <f t="shared" si="34"/>
        <v>8.9587211264939935E-3</v>
      </c>
      <c r="K195" s="240">
        <f t="shared" si="34"/>
        <v>8.9132691261795613E-3</v>
      </c>
      <c r="L195" s="240">
        <f t="shared" si="34"/>
        <v>8.9634058114160114E-3</v>
      </c>
      <c r="M195" s="240">
        <f t="shared" si="34"/>
        <v>9.0121886531071976E-3</v>
      </c>
      <c r="N195" s="240">
        <f t="shared" si="34"/>
        <v>8.4015268618233586E-3</v>
      </c>
      <c r="O195" s="240">
        <f t="shared" si="34"/>
        <v>8.2470572626657194E-3</v>
      </c>
      <c r="P195" s="240">
        <f t="shared" si="34"/>
        <v>8.6100625761502195E-3</v>
      </c>
      <c r="Q195" s="240">
        <f t="shared" si="34"/>
        <v>9.1367863300609604E-3</v>
      </c>
    </row>
    <row r="196" spans="1:17" x14ac:dyDescent="0.25">
      <c r="A196" s="76" t="s">
        <v>82</v>
      </c>
      <c r="B196" s="239">
        <f t="shared" ref="B196:Q196" si="35">IF(B$110=0,0,B$110/B$108)</f>
        <v>1.5153915120559126E-2</v>
      </c>
      <c r="C196" s="239">
        <f t="shared" si="35"/>
        <v>1.5165604898051048E-2</v>
      </c>
      <c r="D196" s="239">
        <f t="shared" si="35"/>
        <v>1.5137953750972146E-2</v>
      </c>
      <c r="E196" s="239">
        <f t="shared" si="35"/>
        <v>1.5207059993729895E-2</v>
      </c>
      <c r="F196" s="239">
        <f t="shared" si="35"/>
        <v>1.6617174601285103E-2</v>
      </c>
      <c r="G196" s="239">
        <f t="shared" si="35"/>
        <v>1.6641539786482255E-2</v>
      </c>
      <c r="H196" s="239">
        <f t="shared" si="35"/>
        <v>1.6703460756749167E-2</v>
      </c>
      <c r="I196" s="239">
        <f t="shared" si="35"/>
        <v>3.8727728519889135E-3</v>
      </c>
      <c r="J196" s="239">
        <f t="shared" si="35"/>
        <v>1.6276484155958882E-2</v>
      </c>
      <c r="K196" s="239">
        <f t="shared" si="35"/>
        <v>1.619390554317154E-2</v>
      </c>
      <c r="L196" s="239">
        <f t="shared" si="35"/>
        <v>1.628499543774032E-2</v>
      </c>
      <c r="M196" s="239">
        <f t="shared" si="35"/>
        <v>1.6373625627100836E-2</v>
      </c>
      <c r="N196" s="239">
        <f t="shared" si="35"/>
        <v>1.5264156225147174E-2</v>
      </c>
      <c r="O196" s="239">
        <f t="shared" si="35"/>
        <v>1.4983511036200372E-2</v>
      </c>
      <c r="P196" s="239">
        <f t="shared" si="35"/>
        <v>1.5643030419607237E-2</v>
      </c>
      <c r="Q196" s="239">
        <f t="shared" si="35"/>
        <v>1.659999857544607E-2</v>
      </c>
    </row>
    <row r="197" spans="1:17" x14ac:dyDescent="0.25">
      <c r="A197" s="76" t="s">
        <v>81</v>
      </c>
      <c r="B197" s="239">
        <f t="shared" ref="B197:Q197" si="36">IF(B$111=0,0,B$111/B$108)</f>
        <v>1.3897563435970166E-2</v>
      </c>
      <c r="C197" s="239">
        <f t="shared" si="36"/>
        <v>1.3908284059845509E-2</v>
      </c>
      <c r="D197" s="239">
        <f t="shared" si="36"/>
        <v>1.3882925360951578E-2</v>
      </c>
      <c r="E197" s="239">
        <f t="shared" si="36"/>
        <v>1.3946302276085834E-2</v>
      </c>
      <c r="F197" s="239">
        <f t="shared" si="36"/>
        <v>1.5239509810546649E-2</v>
      </c>
      <c r="G197" s="239">
        <f t="shared" si="36"/>
        <v>1.5261854973774278E-2</v>
      </c>
      <c r="H197" s="239">
        <f t="shared" si="36"/>
        <v>1.5318642319186667E-2</v>
      </c>
      <c r="I197" s="239">
        <f t="shared" si="36"/>
        <v>1.0168296756834056E-2</v>
      </c>
      <c r="J197" s="239">
        <f t="shared" si="36"/>
        <v>1.4927064674205182E-2</v>
      </c>
      <c r="K197" s="239">
        <f t="shared" si="36"/>
        <v>1.4851332330415721E-2</v>
      </c>
      <c r="L197" s="239">
        <f t="shared" si="36"/>
        <v>1.4934870318986607E-2</v>
      </c>
      <c r="M197" s="239">
        <f t="shared" si="36"/>
        <v>1.5016152526863611E-2</v>
      </c>
      <c r="N197" s="239">
        <f t="shared" si="36"/>
        <v>1.3998664882828958E-2</v>
      </c>
      <c r="O197" s="239">
        <f t="shared" si="36"/>
        <v>1.3741286886096183E-2</v>
      </c>
      <c r="P197" s="239">
        <f t="shared" si="36"/>
        <v>1.4346128103380935E-2</v>
      </c>
      <c r="Q197" s="239">
        <f t="shared" si="36"/>
        <v>1.5223757781663237E-2</v>
      </c>
    </row>
    <row r="198" spans="1:17" x14ac:dyDescent="0.25">
      <c r="A198" s="76" t="s">
        <v>80</v>
      </c>
      <c r="B198" s="239">
        <f t="shared" ref="B198:Q198" si="37">IF(B$112=0,0,B$112/B$108)</f>
        <v>8.5115523251289543E-2</v>
      </c>
      <c r="C198" s="239">
        <f t="shared" si="37"/>
        <v>8.5181181631978631E-2</v>
      </c>
      <c r="D198" s="239">
        <f t="shared" si="37"/>
        <v>8.5025872470392685E-2</v>
      </c>
      <c r="E198" s="239">
        <f t="shared" si="37"/>
        <v>8.5414023912806156E-2</v>
      </c>
      <c r="F198" s="239">
        <f t="shared" si="37"/>
        <v>9.3334263778972165E-2</v>
      </c>
      <c r="G198" s="239">
        <f t="shared" si="37"/>
        <v>9.3471116563923873E-2</v>
      </c>
      <c r="H198" s="239">
        <f t="shared" si="37"/>
        <v>9.3818910235893505E-2</v>
      </c>
      <c r="I198" s="239">
        <f t="shared" si="37"/>
        <v>7.6510463454840397E-3</v>
      </c>
      <c r="J198" s="239">
        <f t="shared" si="37"/>
        <v>9.1420695879854463E-2</v>
      </c>
      <c r="K198" s="239">
        <f t="shared" si="37"/>
        <v>9.0956873707112834E-2</v>
      </c>
      <c r="L198" s="239">
        <f t="shared" si="37"/>
        <v>9.1468501492899201E-2</v>
      </c>
      <c r="M198" s="239">
        <f t="shared" si="37"/>
        <v>9.1966313766708677E-2</v>
      </c>
      <c r="N198" s="239">
        <f t="shared" si="37"/>
        <v>8.5734718305911561E-2</v>
      </c>
      <c r="O198" s="239">
        <f t="shared" si="37"/>
        <v>8.4158408691193148E-2</v>
      </c>
      <c r="P198" s="239">
        <f t="shared" si="37"/>
        <v>8.7862754199693763E-2</v>
      </c>
      <c r="Q198" s="239">
        <f t="shared" si="37"/>
        <v>9.3237790595967235E-2</v>
      </c>
    </row>
    <row r="199" spans="1:17" x14ac:dyDescent="0.25">
      <c r="A199" s="129" t="s">
        <v>79</v>
      </c>
      <c r="B199" s="238">
        <f t="shared" ref="B199:Q199" si="38">IF(B$113=0,0,B$113/B$108)</f>
        <v>4.1631413783802584E-2</v>
      </c>
      <c r="C199" s="238">
        <f t="shared" si="38"/>
        <v>4.1663528386526386E-2</v>
      </c>
      <c r="D199" s="238">
        <f t="shared" si="38"/>
        <v>4.1587564100301976E-2</v>
      </c>
      <c r="E199" s="238">
        <f t="shared" si="38"/>
        <v>4.1777415407004137E-2</v>
      </c>
      <c r="F199" s="238">
        <f t="shared" si="38"/>
        <v>4.0421952783169686E-2</v>
      </c>
      <c r="G199" s="238">
        <f t="shared" si="38"/>
        <v>4.0481222086720031E-2</v>
      </c>
      <c r="H199" s="238">
        <f t="shared" si="38"/>
        <v>4.0631847364270127E-2</v>
      </c>
      <c r="I199" s="238">
        <f t="shared" si="38"/>
        <v>4.0084879830644009E-2</v>
      </c>
      <c r="J199" s="238">
        <f t="shared" si="38"/>
        <v>3.9593209424260263E-2</v>
      </c>
      <c r="K199" s="238">
        <f t="shared" si="38"/>
        <v>3.9392333591449828E-2</v>
      </c>
      <c r="L199" s="238">
        <f t="shared" si="38"/>
        <v>3.9613913463216847E-2</v>
      </c>
      <c r="M199" s="238">
        <f t="shared" si="38"/>
        <v>3.9829510002066311E-2</v>
      </c>
      <c r="N199" s="238">
        <f t="shared" si="38"/>
        <v>3.8743146665887664E-2</v>
      </c>
      <c r="O199" s="238">
        <f t="shared" si="38"/>
        <v>4.1163273181855788E-2</v>
      </c>
      <c r="P199" s="238">
        <f t="shared" si="38"/>
        <v>3.8052307457740124E-2</v>
      </c>
      <c r="Q199" s="238">
        <f t="shared" si="38"/>
        <v>4.0380171402030797E-2</v>
      </c>
    </row>
    <row r="200" spans="1:17" x14ac:dyDescent="0.25">
      <c r="A200" s="127" t="s">
        <v>183</v>
      </c>
      <c r="B200" s="237">
        <f t="shared" ref="B200:Q200" si="39">IF(B$118=0,0,B$118/B$108)</f>
        <v>0.11907840704896493</v>
      </c>
      <c r="C200" s="237">
        <f t="shared" si="39"/>
        <v>0.11930298206054425</v>
      </c>
      <c r="D200" s="237">
        <f t="shared" si="39"/>
        <v>0.1197060596574241</v>
      </c>
      <c r="E200" s="237">
        <f t="shared" si="39"/>
        <v>0.12100115556557307</v>
      </c>
      <c r="F200" s="237">
        <f t="shared" si="39"/>
        <v>0.13267011256575487</v>
      </c>
      <c r="G200" s="237">
        <f t="shared" si="39"/>
        <v>0.13339725304965419</v>
      </c>
      <c r="H200" s="237">
        <f t="shared" si="39"/>
        <v>0.13370156451117279</v>
      </c>
      <c r="I200" s="237">
        <f t="shared" si="39"/>
        <v>0.13191774778932858</v>
      </c>
      <c r="J200" s="237">
        <f t="shared" si="39"/>
        <v>0.1303660614336995</v>
      </c>
      <c r="K200" s="237">
        <f t="shared" si="39"/>
        <v>0.12977133601513705</v>
      </c>
      <c r="L200" s="237">
        <f t="shared" si="39"/>
        <v>0.13059175573933582</v>
      </c>
      <c r="M200" s="237">
        <f t="shared" si="39"/>
        <v>0.1318816302490865</v>
      </c>
      <c r="N200" s="237">
        <f t="shared" si="39"/>
        <v>0.12318260064645242</v>
      </c>
      <c r="O200" s="237">
        <f t="shared" si="39"/>
        <v>0.12039779880639211</v>
      </c>
      <c r="P200" s="237">
        <f t="shared" si="39"/>
        <v>0.1252075224678626</v>
      </c>
      <c r="Q200" s="237">
        <f t="shared" si="39"/>
        <v>0.11689530027273308</v>
      </c>
    </row>
    <row r="201" spans="1:17" x14ac:dyDescent="0.25">
      <c r="A201" s="142" t="s">
        <v>192</v>
      </c>
      <c r="B201" s="235">
        <f t="shared" ref="B201:Q201" si="40">IF(B$119=0,0,B$119/B$108)</f>
        <v>0.10322566281897846</v>
      </c>
      <c r="C201" s="235">
        <f t="shared" si="40"/>
        <v>0.10343800897410649</v>
      </c>
      <c r="D201" s="235">
        <f t="shared" si="40"/>
        <v>0.10387001286223321</v>
      </c>
      <c r="E201" s="235">
        <f t="shared" si="40"/>
        <v>0.1050928156644476</v>
      </c>
      <c r="F201" s="235">
        <f t="shared" si="40"/>
        <v>0.1152866300344445</v>
      </c>
      <c r="G201" s="235">
        <f t="shared" si="40"/>
        <v>0.11598828172247992</v>
      </c>
      <c r="H201" s="235">
        <f t="shared" si="40"/>
        <v>0.11622781670238935</v>
      </c>
      <c r="I201" s="235">
        <f t="shared" si="40"/>
        <v>0.11467922366251289</v>
      </c>
      <c r="J201" s="235">
        <f t="shared" si="40"/>
        <v>0.11333898042954492</v>
      </c>
      <c r="K201" s="235">
        <f t="shared" si="40"/>
        <v>0.11283064177090359</v>
      </c>
      <c r="L201" s="235">
        <f t="shared" si="40"/>
        <v>0.11355577095209436</v>
      </c>
      <c r="M201" s="235">
        <f t="shared" si="40"/>
        <v>0.11475292805437577</v>
      </c>
      <c r="N201" s="235">
        <f t="shared" si="40"/>
        <v>0.10721453149740963</v>
      </c>
      <c r="O201" s="235">
        <f t="shared" si="40"/>
        <v>0.10472331691611082</v>
      </c>
      <c r="P201" s="235">
        <f t="shared" si="40"/>
        <v>0.10884310718303018</v>
      </c>
      <c r="Q201" s="235">
        <f t="shared" si="40"/>
        <v>9.9529785846849433E-2</v>
      </c>
    </row>
    <row r="202" spans="1:17" x14ac:dyDescent="0.25">
      <c r="A202" s="142" t="s">
        <v>191</v>
      </c>
      <c r="B202" s="235">
        <f t="shared" ref="B202:Q202" si="41">IF(B$130=0,0,B$130/B$108)</f>
        <v>1.5852744229986462E-2</v>
      </c>
      <c r="C202" s="235">
        <f t="shared" si="41"/>
        <v>1.5864973086437768E-2</v>
      </c>
      <c r="D202" s="235">
        <f t="shared" si="41"/>
        <v>1.5836046795190892E-2</v>
      </c>
      <c r="E202" s="235">
        <f t="shared" si="41"/>
        <v>1.5908339901125473E-2</v>
      </c>
      <c r="F202" s="235">
        <f t="shared" si="41"/>
        <v>1.7383482531310376E-2</v>
      </c>
      <c r="G202" s="235">
        <f t="shared" si="41"/>
        <v>1.740897132717428E-2</v>
      </c>
      <c r="H202" s="235">
        <f t="shared" si="41"/>
        <v>1.7473747808783437E-2</v>
      </c>
      <c r="I202" s="235">
        <f t="shared" si="41"/>
        <v>1.7238524126815698E-2</v>
      </c>
      <c r="J202" s="235">
        <f t="shared" si="41"/>
        <v>1.7027081004154565E-2</v>
      </c>
      <c r="K202" s="235">
        <f t="shared" si="41"/>
        <v>1.6940694244233449E-2</v>
      </c>
      <c r="L202" s="235">
        <f t="shared" si="41"/>
        <v>1.7035984787241453E-2</v>
      </c>
      <c r="M202" s="235">
        <f t="shared" si="41"/>
        <v>1.7128702194710712E-2</v>
      </c>
      <c r="N202" s="235">
        <f t="shared" si="41"/>
        <v>1.5968069149042804E-2</v>
      </c>
      <c r="O202" s="235">
        <f t="shared" si="41"/>
        <v>1.5674481890281283E-2</v>
      </c>
      <c r="P202" s="235">
        <f t="shared" si="41"/>
        <v>1.6364415284832432E-2</v>
      </c>
      <c r="Q202" s="235">
        <f t="shared" si="41"/>
        <v>1.7365514425883653E-2</v>
      </c>
    </row>
    <row r="203" spans="1:17" x14ac:dyDescent="0.25">
      <c r="A203" s="127" t="s">
        <v>181</v>
      </c>
      <c r="B203" s="237">
        <f t="shared" ref="B203:Q203" si="42">IF(B$131=0,0,B$131/B$108)</f>
        <v>5.6058014035451395E-2</v>
      </c>
      <c r="C203" s="237">
        <f t="shared" si="42"/>
        <v>5.5109961974210177E-2</v>
      </c>
      <c r="D203" s="237">
        <f t="shared" si="42"/>
        <v>5.5804523395034313E-2</v>
      </c>
      <c r="E203" s="237">
        <f t="shared" si="42"/>
        <v>5.0253822109579592E-2</v>
      </c>
      <c r="F203" s="237">
        <f t="shared" si="42"/>
        <v>5.3263639220948553E-2</v>
      </c>
      <c r="G203" s="237">
        <f t="shared" si="42"/>
        <v>5.3336980132809492E-2</v>
      </c>
      <c r="H203" s="237">
        <f t="shared" si="42"/>
        <v>5.3150265273813967E-2</v>
      </c>
      <c r="I203" s="237">
        <f t="shared" si="42"/>
        <v>0.17059664271159314</v>
      </c>
      <c r="J203" s="237">
        <f t="shared" si="42"/>
        <v>5.5311250234125003E-2</v>
      </c>
      <c r="K203" s="237">
        <f t="shared" si="42"/>
        <v>5.5594567113845965E-2</v>
      </c>
      <c r="L203" s="237">
        <f t="shared" si="42"/>
        <v>5.4914696167039707E-2</v>
      </c>
      <c r="M203" s="237">
        <f t="shared" si="42"/>
        <v>5.4785591462911558E-2</v>
      </c>
      <c r="N203" s="237">
        <f t="shared" si="42"/>
        <v>6.1168717532389207E-2</v>
      </c>
      <c r="O203" s="237">
        <f t="shared" si="42"/>
        <v>6.226795760321608E-2</v>
      </c>
      <c r="P203" s="237">
        <f t="shared" si="42"/>
        <v>5.9601045705300282E-2</v>
      </c>
      <c r="Q203" s="237">
        <f t="shared" si="42"/>
        <v>5.841207862945582E-2</v>
      </c>
    </row>
    <row r="204" spans="1:17" x14ac:dyDescent="0.25">
      <c r="A204" s="142" t="s">
        <v>190</v>
      </c>
      <c r="B204" s="235">
        <f t="shared" ref="B204:Q204" si="43">IF(B$132=0,0,B$132/B$108)</f>
        <v>2.0317264020574963E-2</v>
      </c>
      <c r="C204" s="235">
        <f t="shared" si="43"/>
        <v>2.3212675881063523E-2</v>
      </c>
      <c r="D204" s="235">
        <f t="shared" si="43"/>
        <v>2.0860733902871045E-2</v>
      </c>
      <c r="E204" s="235">
        <f t="shared" si="43"/>
        <v>3.7820962253566473E-2</v>
      </c>
      <c r="F204" s="235">
        <f t="shared" si="43"/>
        <v>4.8924260439960301E-2</v>
      </c>
      <c r="G204" s="235">
        <f t="shared" si="43"/>
        <v>5.0745336406641889E-2</v>
      </c>
      <c r="H204" s="235">
        <f t="shared" si="43"/>
        <v>5.2807124854202775E-2</v>
      </c>
      <c r="I204" s="235">
        <f t="shared" si="43"/>
        <v>0.17028479255403323</v>
      </c>
      <c r="J204" s="235">
        <f t="shared" si="43"/>
        <v>3.858331007048775E-2</v>
      </c>
      <c r="K204" s="235">
        <f t="shared" si="43"/>
        <v>3.5659464648953053E-2</v>
      </c>
      <c r="L204" s="235">
        <f t="shared" si="43"/>
        <v>3.8446241398407785E-2</v>
      </c>
      <c r="M204" s="235">
        <f t="shared" si="43"/>
        <v>4.2698143681299115E-2</v>
      </c>
      <c r="N204" s="235">
        <f t="shared" si="43"/>
        <v>8.2482553273180281E-3</v>
      </c>
      <c r="O204" s="235">
        <f t="shared" si="43"/>
        <v>2.175199292830409E-4</v>
      </c>
      <c r="P204" s="235">
        <f t="shared" si="43"/>
        <v>1.9115567374250932E-2</v>
      </c>
      <c r="Q204" s="235">
        <f t="shared" si="43"/>
        <v>3.9439628704695133E-2</v>
      </c>
    </row>
    <row r="205" spans="1:17" x14ac:dyDescent="0.25">
      <c r="A205" s="142" t="s">
        <v>189</v>
      </c>
      <c r="B205" s="235">
        <f t="shared" ref="B205:Q205" si="44">IF(B$138=0,0,B$138/B$108)</f>
        <v>3.5740750014876442E-2</v>
      </c>
      <c r="C205" s="235">
        <f t="shared" si="44"/>
        <v>3.1897286093146654E-2</v>
      </c>
      <c r="D205" s="235">
        <f t="shared" si="44"/>
        <v>3.4943789492163264E-2</v>
      </c>
      <c r="E205" s="235">
        <f t="shared" si="44"/>
        <v>1.2432859856013117E-2</v>
      </c>
      <c r="F205" s="235">
        <f t="shared" si="44"/>
        <v>4.3393787809882511E-3</v>
      </c>
      <c r="G205" s="235">
        <f t="shared" si="44"/>
        <v>2.5916437261676098E-3</v>
      </c>
      <c r="H205" s="235">
        <f t="shared" si="44"/>
        <v>3.4314041961118502E-4</v>
      </c>
      <c r="I205" s="235">
        <f t="shared" si="44"/>
        <v>3.1185015755991462E-4</v>
      </c>
      <c r="J205" s="235">
        <f t="shared" si="44"/>
        <v>1.672794016363725E-2</v>
      </c>
      <c r="K205" s="235">
        <f t="shared" si="44"/>
        <v>1.9935102464892905E-2</v>
      </c>
      <c r="L205" s="235">
        <f t="shared" si="44"/>
        <v>1.6468454768631922E-2</v>
      </c>
      <c r="M205" s="235">
        <f t="shared" si="44"/>
        <v>1.2087447781612441E-2</v>
      </c>
      <c r="N205" s="235">
        <f t="shared" si="44"/>
        <v>5.2920462205071177E-2</v>
      </c>
      <c r="O205" s="235">
        <f t="shared" si="44"/>
        <v>6.2050437673933041E-2</v>
      </c>
      <c r="P205" s="235">
        <f t="shared" si="44"/>
        <v>4.0485478331049346E-2</v>
      </c>
      <c r="Q205" s="235">
        <f t="shared" si="44"/>
        <v>1.8972449924760684E-2</v>
      </c>
    </row>
    <row r="206" spans="1:17" x14ac:dyDescent="0.25">
      <c r="A206" s="127" t="s">
        <v>180</v>
      </c>
      <c r="B206" s="236">
        <f t="shared" ref="B206:Q206" si="45">IF(B$139=0,0,B$139/B$108)</f>
        <v>0.29868904662510021</v>
      </c>
      <c r="C206" s="236">
        <f t="shared" si="45"/>
        <v>0.29900663099584351</v>
      </c>
      <c r="D206" s="236">
        <f t="shared" si="45"/>
        <v>0.29886909563886266</v>
      </c>
      <c r="E206" s="236">
        <f t="shared" si="45"/>
        <v>0.30072519272592596</v>
      </c>
      <c r="F206" s="236">
        <f t="shared" si="45"/>
        <v>0.24231377536188398</v>
      </c>
      <c r="G206" s="236">
        <f t="shared" si="45"/>
        <v>0.24067495319988544</v>
      </c>
      <c r="H206" s="236">
        <f t="shared" si="45"/>
        <v>0.23842682185117722</v>
      </c>
      <c r="I206" s="236">
        <f t="shared" si="45"/>
        <v>0.23490303230369913</v>
      </c>
      <c r="J206" s="236">
        <f t="shared" si="45"/>
        <v>0.25429246124551824</v>
      </c>
      <c r="K206" s="236">
        <f t="shared" si="45"/>
        <v>0.25744517868305478</v>
      </c>
      <c r="L206" s="236">
        <f t="shared" si="45"/>
        <v>0.25417047059632675</v>
      </c>
      <c r="M206" s="236">
        <f t="shared" si="45"/>
        <v>0.24996017334984544</v>
      </c>
      <c r="N206" s="236">
        <f t="shared" si="45"/>
        <v>0.28883748146321037</v>
      </c>
      <c r="O206" s="236">
        <f t="shared" si="45"/>
        <v>0.29707648519461066</v>
      </c>
      <c r="P206" s="236">
        <f t="shared" si="45"/>
        <v>0.27695665125176727</v>
      </c>
      <c r="Q206" s="236">
        <f t="shared" si="45"/>
        <v>0.25353112929358929</v>
      </c>
    </row>
    <row r="207" spans="1:17" x14ac:dyDescent="0.25">
      <c r="A207" s="142" t="s">
        <v>188</v>
      </c>
      <c r="B207" s="235">
        <f t="shared" ref="B207:Q207" si="46">IF(B$140=0,0,B$140/B$108)</f>
        <v>0</v>
      </c>
      <c r="C207" s="235">
        <f t="shared" si="46"/>
        <v>0</v>
      </c>
      <c r="D207" s="235">
        <f t="shared" si="46"/>
        <v>0</v>
      </c>
      <c r="E207" s="235">
        <f t="shared" si="46"/>
        <v>0</v>
      </c>
      <c r="F207" s="235">
        <f t="shared" si="46"/>
        <v>0.1506983446736638</v>
      </c>
      <c r="G207" s="235">
        <f t="shared" si="46"/>
        <v>0.1549985768791049</v>
      </c>
      <c r="H207" s="235">
        <f t="shared" si="46"/>
        <v>0.16082677270791973</v>
      </c>
      <c r="I207" s="235">
        <f t="shared" si="46"/>
        <v>0.15922690514631524</v>
      </c>
      <c r="J207" s="235">
        <f t="shared" si="46"/>
        <v>0.11859137554900773</v>
      </c>
      <c r="K207" s="235">
        <f t="shared" si="46"/>
        <v>0.11033386990157287</v>
      </c>
      <c r="L207" s="235">
        <f t="shared" si="46"/>
        <v>0.11927718194929809</v>
      </c>
      <c r="M207" s="235">
        <f t="shared" si="46"/>
        <v>0.13032309563267702</v>
      </c>
      <c r="N207" s="235">
        <f t="shared" si="46"/>
        <v>2.4627898403335995E-2</v>
      </c>
      <c r="O207" s="235">
        <f t="shared" si="46"/>
        <v>0</v>
      </c>
      <c r="P207" s="235">
        <f t="shared" si="46"/>
        <v>5.7212296769083876E-2</v>
      </c>
      <c r="Q207" s="235">
        <f t="shared" si="46"/>
        <v>0.11650198783940488</v>
      </c>
    </row>
    <row r="208" spans="1:17" x14ac:dyDescent="0.25">
      <c r="A208" s="142" t="s">
        <v>187</v>
      </c>
      <c r="B208" s="235">
        <f t="shared" ref="B208:Q208" si="47">IF(B$141=0,0,B$141/B$108)</f>
        <v>6.780313865978764E-2</v>
      </c>
      <c r="C208" s="235">
        <f t="shared" si="47"/>
        <v>6.7942616919426102E-2</v>
      </c>
      <c r="D208" s="235">
        <f t="shared" si="47"/>
        <v>6.8226376003439809E-2</v>
      </c>
      <c r="E208" s="235">
        <f t="shared" si="47"/>
        <v>6.9029566466818251E-2</v>
      </c>
      <c r="F208" s="235">
        <f t="shared" si="47"/>
        <v>7.5725310435186974E-2</v>
      </c>
      <c r="G208" s="235">
        <f t="shared" si="47"/>
        <v>7.6186186010073487E-2</v>
      </c>
      <c r="H208" s="235">
        <f t="shared" si="47"/>
        <v>7.6343523081235251E-2</v>
      </c>
      <c r="I208" s="235">
        <f t="shared" si="47"/>
        <v>7.5326339313721347E-2</v>
      </c>
      <c r="J208" s="235">
        <f t="shared" si="47"/>
        <v>7.4446008829216453E-2</v>
      </c>
      <c r="K208" s="235">
        <f t="shared" si="47"/>
        <v>7.4112109722960021E-2</v>
      </c>
      <c r="L208" s="235">
        <f t="shared" si="47"/>
        <v>7.4588406344128291E-2</v>
      </c>
      <c r="M208" s="235">
        <f t="shared" si="47"/>
        <v>7.5374751588003192E-2</v>
      </c>
      <c r="N208" s="235">
        <f t="shared" si="47"/>
        <v>7.0423202398914586E-2</v>
      </c>
      <c r="O208" s="235">
        <f t="shared" si="47"/>
        <v>6.8786863497576664E-2</v>
      </c>
      <c r="P208" s="235">
        <f t="shared" si="47"/>
        <v>7.1492922272970799E-2</v>
      </c>
      <c r="Q208" s="235">
        <f t="shared" si="47"/>
        <v>6.7555024071317776E-2</v>
      </c>
    </row>
    <row r="209" spans="1:17" x14ac:dyDescent="0.25">
      <c r="A209" s="142" t="s">
        <v>186</v>
      </c>
      <c r="B209" s="235">
        <f t="shared" ref="B209:Q209" si="48">IF(B$152=0,0,B$152/B$108)</f>
        <v>0.23088590796531261</v>
      </c>
      <c r="C209" s="235">
        <f t="shared" si="48"/>
        <v>0.23106401407641744</v>
      </c>
      <c r="D209" s="235">
        <f t="shared" si="48"/>
        <v>0.23064271963542285</v>
      </c>
      <c r="E209" s="235">
        <f t="shared" si="48"/>
        <v>0.23169562625910772</v>
      </c>
      <c r="F209" s="235">
        <f t="shared" si="48"/>
        <v>1.589012025303322E-2</v>
      </c>
      <c r="G209" s="235">
        <f t="shared" si="48"/>
        <v>9.4901903107070494E-3</v>
      </c>
      <c r="H209" s="235">
        <f t="shared" si="48"/>
        <v>1.2565260620222374E-3</v>
      </c>
      <c r="I209" s="235">
        <f t="shared" si="48"/>
        <v>3.4978784366253898E-4</v>
      </c>
      <c r="J209" s="235">
        <f t="shared" si="48"/>
        <v>6.1255076867294082E-2</v>
      </c>
      <c r="K209" s="235">
        <f t="shared" si="48"/>
        <v>7.2999199058521883E-2</v>
      </c>
      <c r="L209" s="235">
        <f t="shared" si="48"/>
        <v>6.0304882302900355E-2</v>
      </c>
      <c r="M209" s="235">
        <f t="shared" si="48"/>
        <v>4.4262326129165232E-2</v>
      </c>
      <c r="N209" s="235">
        <f t="shared" si="48"/>
        <v>0.19378638066095977</v>
      </c>
      <c r="O209" s="235">
        <f t="shared" si="48"/>
        <v>0.22828962169703396</v>
      </c>
      <c r="P209" s="235">
        <f t="shared" si="48"/>
        <v>0.1482514322097126</v>
      </c>
      <c r="Q209" s="235">
        <f t="shared" si="48"/>
        <v>6.9474117382866657E-2</v>
      </c>
    </row>
    <row r="210" spans="1:17" x14ac:dyDescent="0.25">
      <c r="A210" s="72" t="s">
        <v>179</v>
      </c>
      <c r="B210" s="234">
        <f t="shared" ref="B210:Q210" si="49">IF(B$153=0,0,B$153/B$108)</f>
        <v>0.36203526751799336</v>
      </c>
      <c r="C210" s="234">
        <f t="shared" si="49"/>
        <v>0.36231454265500207</v>
      </c>
      <c r="D210" s="234">
        <f t="shared" si="49"/>
        <v>0.36165394172446713</v>
      </c>
      <c r="E210" s="234">
        <f t="shared" si="49"/>
        <v>0.36330492741924791</v>
      </c>
      <c r="F210" s="234">
        <f t="shared" si="49"/>
        <v>0.39699333171053725</v>
      </c>
      <c r="G210" s="234">
        <f t="shared" si="49"/>
        <v>0.3975754292259846</v>
      </c>
      <c r="H210" s="234">
        <f t="shared" si="49"/>
        <v>0.39905475485617375</v>
      </c>
      <c r="I210" s="234">
        <f t="shared" si="49"/>
        <v>0.39368286041365341</v>
      </c>
      <c r="J210" s="234">
        <f t="shared" si="49"/>
        <v>0.38885405182588451</v>
      </c>
      <c r="K210" s="234">
        <f t="shared" si="49"/>
        <v>0.38688120388963276</v>
      </c>
      <c r="L210" s="234">
        <f t="shared" si="49"/>
        <v>0.38905739097303887</v>
      </c>
      <c r="M210" s="234">
        <f t="shared" si="49"/>
        <v>0.39117481436231016</v>
      </c>
      <c r="N210" s="234">
        <f t="shared" si="49"/>
        <v>0.36466898741634929</v>
      </c>
      <c r="O210" s="234">
        <f t="shared" si="49"/>
        <v>0.35796422133777001</v>
      </c>
      <c r="P210" s="234">
        <f t="shared" si="49"/>
        <v>0.37372049781849753</v>
      </c>
      <c r="Q210" s="234">
        <f t="shared" si="49"/>
        <v>0.39658298711905332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128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194</v>
      </c>
      <c r="B214" s="253">
        <f>IF(B$5=0,0,(B$5-B$15)/(CHI_fec!B$5-CHI_fec!B$15))</f>
        <v>0.44757549003323505</v>
      </c>
      <c r="C214" s="253">
        <f>IF(C$5=0,0,(C$5-C$15)/(CHI_fec!C$5-CHI_fec!C$15))</f>
        <v>0.44528202467034372</v>
      </c>
      <c r="D214" s="253">
        <f>IF(D$5=0,0,(D$5-D$15)/(CHI_fec!D$5-CHI_fec!D$15))</f>
        <v>0.45332813819277001</v>
      </c>
      <c r="E214" s="253">
        <f>IF(E$5=0,0,(E$5-E$15)/(CHI_fec!E$5-CHI_fec!E$15))</f>
        <v>0.44507309861498928</v>
      </c>
      <c r="F214" s="253">
        <f>IF(F$5=0,0,(F$5-F$15)/(CHI_fec!F$5-CHI_fec!F$15))</f>
        <v>0.43326704264412258</v>
      </c>
      <c r="G214" s="253">
        <f>IF(G$5=0,0,(G$5-G$15)/(CHI_fec!G$5-CHI_fec!G$15))</f>
        <v>0.44272815870798626</v>
      </c>
      <c r="H214" s="253">
        <f>IF(H$5=0,0,(H$5-H$15)/(CHI_fec!H$5-CHI_fec!H$15))</f>
        <v>0.43589769668099221</v>
      </c>
      <c r="I214" s="253">
        <f>IF(I$5=0,0,(I$5-I$15)/(CHI_fec!I$5-CHI_fec!I$15))</f>
        <v>0.43169597168530016</v>
      </c>
      <c r="J214" s="253">
        <f>IF(J$5=0,0,(J$5-J$15)/(CHI_fec!J$5-CHI_fec!J$15))</f>
        <v>0.46723067219532244</v>
      </c>
      <c r="K214" s="253">
        <f>IF(K$5=0,0,(K$5-K$15)/(CHI_fec!K$5-CHI_fec!K$15))</f>
        <v>0.47611274612333315</v>
      </c>
      <c r="L214" s="253">
        <f>IF(L$5=0,0,(L$5-L$15)/(CHI_fec!L$5-CHI_fec!L$15))</f>
        <v>0.49465237800909401</v>
      </c>
      <c r="M214" s="253">
        <f>IF(M$5=0,0,(M$5-M$15)/(CHI_fec!M$5-CHI_fec!M$15))</f>
        <v>0.49841289262041638</v>
      </c>
      <c r="N214" s="253">
        <f>IF(N$5=0,0,(N$5-N$15)/(CHI_fec!N$5-CHI_fec!N$15))</f>
        <v>0.53488839979547342</v>
      </c>
      <c r="O214" s="253">
        <f>IF(O$5=0,0,(O$5-O$15)/(CHI_fec!O$5-CHI_fec!O$15))</f>
        <v>0.54691541450572356</v>
      </c>
      <c r="P214" s="253">
        <f>IF(P$5=0,0,(P$5-P$15)/(CHI_fec!P$5-CHI_fec!P$15))</f>
        <v>0.51861180827499309</v>
      </c>
      <c r="Q214" s="253">
        <f>IF(Q$5=0,0,(Q$5-Q$15)/(CHI_fec!Q$5-CHI_fec!Q$15))</f>
        <v>0.50175294485864463</v>
      </c>
    </row>
    <row r="215" spans="1:17" x14ac:dyDescent="0.25">
      <c r="A215" s="132" t="s">
        <v>83</v>
      </c>
      <c r="B215" s="252">
        <f>IF(B$6=0,0,B$6/CHI_fec!B$6)</f>
        <v>0.3770698948635739</v>
      </c>
      <c r="C215" s="252">
        <f>IF(C$6=0,0,C$6/CHI_fec!C$6)</f>
        <v>0.37706989486357384</v>
      </c>
      <c r="D215" s="252">
        <f>IF(D$6=0,0,D$6/CHI_fec!D$6)</f>
        <v>0.3807987735931776</v>
      </c>
      <c r="E215" s="252">
        <f>IF(E$6=0,0,E$6/CHI_fec!E$6)</f>
        <v>0.3838590050036037</v>
      </c>
      <c r="F215" s="252">
        <f>IF(F$6=0,0,F$6/CHI_fec!F$6)</f>
        <v>0.38569552366842419</v>
      </c>
      <c r="G215" s="252">
        <f>IF(G$6=0,0,G$6/CHI_fec!G$6)</f>
        <v>0.39007654632331984</v>
      </c>
      <c r="H215" s="252">
        <f>IF(H$6=0,0,H$6/CHI_fec!H$6)</f>
        <v>0.39007654632331989</v>
      </c>
      <c r="I215" s="252">
        <f>IF(I$6=0,0,I$6/CHI_fec!I$6)</f>
        <v>0.39318291288585205</v>
      </c>
      <c r="J215" s="252">
        <f>IF(J$6=0,0,J$6/CHI_fec!J$6)</f>
        <v>0.40527306374513627</v>
      </c>
      <c r="K215" s="252">
        <f>IF(K$6=0,0,K$6/CHI_fec!K$6)</f>
        <v>0.40527306374513639</v>
      </c>
      <c r="L215" s="252">
        <f>IF(L$6=0,0,L$6/CHI_fec!L$6)</f>
        <v>0.41997532945162547</v>
      </c>
      <c r="M215" s="252">
        <f>IF(M$6=0,0,M$6/CHI_fec!M$6)</f>
        <v>0.42777483444536851</v>
      </c>
      <c r="N215" s="252">
        <f>IF(N$6=0,0,N$6/CHI_fec!N$6)</f>
        <v>0.42777483444536857</v>
      </c>
      <c r="O215" s="252">
        <f>IF(O$6=0,0,O$6/CHI_fec!O$6)</f>
        <v>0.42777483444536857</v>
      </c>
      <c r="P215" s="252">
        <f>IF(P$6=0,0,P$6/CHI_fec!P$6)</f>
        <v>0.42777483444536862</v>
      </c>
      <c r="Q215" s="252">
        <f>IF(Q$6=0,0,Q$6/CHI_fec!Q$6)</f>
        <v>0.44016555949323877</v>
      </c>
    </row>
    <row r="216" spans="1:17" x14ac:dyDescent="0.25">
      <c r="A216" s="76" t="s">
        <v>82</v>
      </c>
      <c r="B216" s="251">
        <f>IF(B$7=0,0,B$7/CHI_fec!B$7)</f>
        <v>9.8996957132373997E-2</v>
      </c>
      <c r="C216" s="251">
        <f>IF(C$7=0,0,C$7/CHI_fec!C$7)</f>
        <v>9.8996957132374011E-2</v>
      </c>
      <c r="D216" s="251">
        <f>IF(D$7=0,0,D$7/CHI_fec!D$7)</f>
        <v>9.9975947109497407E-2</v>
      </c>
      <c r="E216" s="251">
        <f>IF(E$7=0,0,E$7/CHI_fec!E$7)</f>
        <v>0.10077938859840944</v>
      </c>
      <c r="F216" s="251">
        <f>IF(F$7=0,0,F$7/CHI_fec!F$7)</f>
        <v>0.1012615532103571</v>
      </c>
      <c r="G216" s="251">
        <f>IF(G$7=0,0,G$7/CHI_fec!G$7)</f>
        <v>0.10241175882971473</v>
      </c>
      <c r="H216" s="251">
        <f>IF(H$7=0,0,H$7/CHI_fec!H$7)</f>
        <v>0.10241175882971472</v>
      </c>
      <c r="I216" s="251">
        <f>IF(I$7=0,0,I$7/CHI_fec!I$7)</f>
        <v>0.10322731276710792</v>
      </c>
      <c r="J216" s="251">
        <f>IF(J$7=0,0,J$7/CHI_fec!J$7)</f>
        <v>0.10640149390075039</v>
      </c>
      <c r="K216" s="251">
        <f>IF(K$7=0,0,K$7/CHI_fec!K$7)</f>
        <v>0.1064014939007504</v>
      </c>
      <c r="L216" s="251">
        <f>IF(L$7=0,0,L$7/CHI_fec!L$7)</f>
        <v>0.11026146678036913</v>
      </c>
      <c r="M216" s="251">
        <f>IF(M$7=0,0,M$7/CHI_fec!M$7)</f>
        <v>0.11230917006306868</v>
      </c>
      <c r="N216" s="251">
        <f>IF(N$7=0,0,N$7/CHI_fec!N$7)</f>
        <v>0.11230917006306869</v>
      </c>
      <c r="O216" s="251">
        <f>IF(O$7=0,0,O$7/CHI_fec!O$7)</f>
        <v>0.1123091700630687</v>
      </c>
      <c r="P216" s="251">
        <f>IF(P$7=0,0,P$7/CHI_fec!P$7)</f>
        <v>0.11230917006306868</v>
      </c>
      <c r="Q216" s="251">
        <f>IF(Q$7=0,0,Q$7/CHI_fec!Q$7)</f>
        <v>0.11556226476278435</v>
      </c>
    </row>
    <row r="217" spans="1:17" x14ac:dyDescent="0.25">
      <c r="A217" s="76" t="s">
        <v>81</v>
      </c>
      <c r="B217" s="251">
        <f>IF(B$8=0,0,B$8/CHI_fec!B$8)</f>
        <v>0.53711590019417288</v>
      </c>
      <c r="C217" s="251">
        <f>IF(C$8=0,0,C$8/CHI_fec!C$8)</f>
        <v>0.53711590019417288</v>
      </c>
      <c r="D217" s="251">
        <f>IF(D$8=0,0,D$8/CHI_fec!D$8)</f>
        <v>0.54242748853057587</v>
      </c>
      <c r="E217" s="251">
        <f>IF(E$8=0,0,E$8/CHI_fec!E$8)</f>
        <v>0.54678662451890037</v>
      </c>
      <c r="F217" s="251">
        <f>IF(F$8=0,0,F$8/CHI_fec!F$8)</f>
        <v>0.54940264714312836</v>
      </c>
      <c r="G217" s="251">
        <f>IF(G$8=0,0,G$8/CHI_fec!G$8)</f>
        <v>0.55564317962559229</v>
      </c>
      <c r="H217" s="251">
        <f>IF(H$8=0,0,H$8/CHI_fec!H$8)</f>
        <v>0.55564317962559229</v>
      </c>
      <c r="I217" s="251">
        <f>IF(I$8=0,0,I$8/CHI_fec!I$8)</f>
        <v>0.56006803267086447</v>
      </c>
      <c r="J217" s="251">
        <f>IF(J$8=0,0,J$8/CHI_fec!J$8)</f>
        <v>0.57728980600977642</v>
      </c>
      <c r="K217" s="251">
        <f>IF(K$8=0,0,K$8/CHI_fec!K$8)</f>
        <v>0.57728980600977642</v>
      </c>
      <c r="L217" s="251">
        <f>IF(L$8=0,0,L$8/CHI_fec!L$8)</f>
        <v>0.59823239725719479</v>
      </c>
      <c r="M217" s="251">
        <f>IF(M$8=0,0,M$8/CHI_fec!M$8)</f>
        <v>0.60934237501688548</v>
      </c>
      <c r="N217" s="251">
        <f>IF(N$8=0,0,N$8/CHI_fec!N$8)</f>
        <v>0.6093423750168856</v>
      </c>
      <c r="O217" s="251">
        <f>IF(O$8=0,0,O$8/CHI_fec!O$8)</f>
        <v>0.6093423750168856</v>
      </c>
      <c r="P217" s="251">
        <f>IF(P$8=0,0,P$8/CHI_fec!P$8)</f>
        <v>0.6093423750168856</v>
      </c>
      <c r="Q217" s="251">
        <f>IF(Q$8=0,0,Q$8/CHI_fec!Q$8)</f>
        <v>0.62699230021325592</v>
      </c>
    </row>
    <row r="218" spans="1:17" x14ac:dyDescent="0.25">
      <c r="A218" s="76" t="s">
        <v>80</v>
      </c>
      <c r="B218" s="251">
        <f>IF(B$9=0,0,B$9/CHI_fec!B$9)</f>
        <v>0.38072491582917944</v>
      </c>
      <c r="C218" s="251">
        <f>IF(C$9=0,0,C$9/CHI_fec!C$9)</f>
        <v>0.38072491582917939</v>
      </c>
      <c r="D218" s="251">
        <f>IF(D$9=0,0,D$9/CHI_fec!D$9)</f>
        <v>0.38448993939590903</v>
      </c>
      <c r="E218" s="251">
        <f>IF(E$9=0,0,E$9/CHI_fec!E$9)</f>
        <v>0.38757983429874626</v>
      </c>
      <c r="F218" s="251">
        <f>IF(F$9=0,0,F$9/CHI_fec!F$9)</f>
        <v>0.38943415474067761</v>
      </c>
      <c r="G218" s="251">
        <f>IF(G$9=0,0,G$9/CHI_fec!G$9)</f>
        <v>0.39385764360640735</v>
      </c>
      <c r="H218" s="251">
        <f>IF(H$9=0,0,H$9/CHI_fec!H$9)</f>
        <v>0.39385764360640746</v>
      </c>
      <c r="I218" s="251">
        <f>IF(I$9=0,0,I$9/CHI_fec!I$9)</f>
        <v>0.39699412085947083</v>
      </c>
      <c r="J218" s="251">
        <f>IF(J$9=0,0,J$9/CHI_fec!J$9)</f>
        <v>0.40920146419545494</v>
      </c>
      <c r="K218" s="251">
        <f>IF(K$9=0,0,K$9/CHI_fec!K$9)</f>
        <v>0.40920146419545494</v>
      </c>
      <c r="L218" s="251">
        <f>IF(L$9=0,0,L$9/CHI_fec!L$9)</f>
        <v>0.42404624217919334</v>
      </c>
      <c r="M218" s="251">
        <f>IF(M$9=0,0,M$9/CHI_fec!M$9)</f>
        <v>0.43192134948078909</v>
      </c>
      <c r="N218" s="251">
        <f>IF(N$9=0,0,N$9/CHI_fec!N$9)</f>
        <v>0.4319213494807892</v>
      </c>
      <c r="O218" s="251">
        <f>IF(O$9=0,0,O$9/CHI_fec!O$9)</f>
        <v>0.43192134948078914</v>
      </c>
      <c r="P218" s="251">
        <f>IF(P$9=0,0,P$9/CHI_fec!P$9)</f>
        <v>0.43192134948078914</v>
      </c>
      <c r="Q218" s="251">
        <f>IF(Q$9=0,0,Q$9/CHI_fec!Q$9)</f>
        <v>0.44443218053671241</v>
      </c>
    </row>
    <row r="219" spans="1:17" x14ac:dyDescent="0.25">
      <c r="A219" s="129" t="s">
        <v>79</v>
      </c>
      <c r="B219" s="250">
        <f>IF(B$10=0,0,B$10/CHI_fec!B$10)</f>
        <v>0.66911379201109067</v>
      </c>
      <c r="C219" s="250">
        <f>IF(C$10=0,0,C$10/CHI_fec!C$10)</f>
        <v>0.66911379201109067</v>
      </c>
      <c r="D219" s="250">
        <f>IF(D$10=0,0,D$10/CHI_fec!D$10)</f>
        <v>0.6757307195905714</v>
      </c>
      <c r="E219" s="250">
        <f>IF(E$10=0,0,E$10/CHI_fec!E$10)</f>
        <v>0.68116112671496543</v>
      </c>
      <c r="F219" s="250">
        <f>IF(F$10=0,0,F$10/CHI_fec!F$10)</f>
        <v>0.60601938807869993</v>
      </c>
      <c r="G219" s="250">
        <f>IF(G$10=0,0,G$10/CHI_fec!G$10)</f>
        <v>0.6129030164994469</v>
      </c>
      <c r="H219" s="250">
        <f>IF(H$10=0,0,H$10/CHI_fec!H$10)</f>
        <v>0.61290301649944667</v>
      </c>
      <c r="I219" s="250">
        <f>IF(I$10=0,0,I$10/CHI_fec!I$10)</f>
        <v>0.61778385707926176</v>
      </c>
      <c r="J219" s="250">
        <f>IF(J$10=0,0,J$10/CHI_fec!J$10)</f>
        <v>0.63678035917976694</v>
      </c>
      <c r="K219" s="250">
        <f>IF(K$10=0,0,K$10/CHI_fec!K$10)</f>
        <v>0.63678035917976683</v>
      </c>
      <c r="L219" s="250">
        <f>IF(L$10=0,0,L$10/CHI_fec!L$10)</f>
        <v>0.65988111487968693</v>
      </c>
      <c r="M219" s="250">
        <f>IF(M$10=0,0,M$10/CHI_fec!M$10)</f>
        <v>0.67213599198759033</v>
      </c>
      <c r="N219" s="250">
        <f>IF(N$10=0,0,N$10/CHI_fec!N$10)</f>
        <v>0.70132469732664093</v>
      </c>
      <c r="O219" s="250">
        <f>IF(O$10=0,0,O$10/CHI_fec!O$10)</f>
        <v>0.75909014615504333</v>
      </c>
      <c r="P219" s="250">
        <f>IF(P$10=0,0,P$10/CHI_fec!P$10)</f>
        <v>0.67213599198759022</v>
      </c>
      <c r="Q219" s="250">
        <f>IF(Q$10=0,0,Q$10/CHI_fec!Q$10)</f>
        <v>0.6916047676164645</v>
      </c>
    </row>
    <row r="220" spans="1:17" x14ac:dyDescent="0.25">
      <c r="A220" s="232" t="s">
        <v>185</v>
      </c>
      <c r="B220" s="254">
        <f>IF(B$15=0,0,B$15/CHI_fec!B$15)</f>
        <v>1</v>
      </c>
      <c r="C220" s="254">
        <f>IF(C$15=0,0,C$15/CHI_fec!C$15)</f>
        <v>1</v>
      </c>
      <c r="D220" s="254">
        <f>IF(D$15=0,0,D$15/CHI_fec!D$15)</f>
        <v>1</v>
      </c>
      <c r="E220" s="254">
        <f>IF(E$15=0,0,E$15/CHI_fec!E$15)</f>
        <v>1</v>
      </c>
      <c r="F220" s="254">
        <f>IF(F$15=0,0,F$15/CHI_fec!F$15)</f>
        <v>1</v>
      </c>
      <c r="G220" s="254">
        <f>IF(G$15=0,0,G$15/CHI_fec!G$15)</f>
        <v>1</v>
      </c>
      <c r="H220" s="254">
        <f>IF(H$15=0,0,H$15/CHI_fec!H$15)</f>
        <v>1</v>
      </c>
      <c r="I220" s="254">
        <f>IF(I$15=0,0,I$15/CHI_fec!I$15)</f>
        <v>1</v>
      </c>
      <c r="J220" s="254">
        <f>IF(J$15=0,0,J$15/CHI_fec!J$15)</f>
        <v>1</v>
      </c>
      <c r="K220" s="254">
        <f>IF(K$15=0,0,K$15/CHI_fec!K$15)</f>
        <v>1</v>
      </c>
      <c r="L220" s="254">
        <f>IF(L$15=0,0,L$15/CHI_fec!L$15)</f>
        <v>1</v>
      </c>
      <c r="M220" s="254">
        <f>IF(M$15=0,0,M$15/CHI_fec!M$15)</f>
        <v>1</v>
      </c>
      <c r="N220" s="254">
        <f>IF(N$15=0,0,N$15/CHI_fec!N$15)</f>
        <v>1</v>
      </c>
      <c r="O220" s="254">
        <f>IF(O$15=0,0,O$15/CHI_fec!O$15)</f>
        <v>1</v>
      </c>
      <c r="P220" s="254">
        <f>IF(P$15=0,0,P$15/CHI_fec!P$15)</f>
        <v>1</v>
      </c>
      <c r="Q220" s="254">
        <f>IF(Q$15=0,0,Q$15/CHI_fec!Q$15)</f>
        <v>1</v>
      </c>
    </row>
    <row r="221" spans="1:17" x14ac:dyDescent="0.25">
      <c r="A221" s="127" t="s">
        <v>184</v>
      </c>
      <c r="B221" s="249">
        <f>IF(B$24=0,0,B$24/CHI_fec!B$24)</f>
        <v>0.48159467675380213</v>
      </c>
      <c r="C221" s="249">
        <f>IF(C$24=0,0,C$24/CHI_fec!C$24)</f>
        <v>0.48099534039391245</v>
      </c>
      <c r="D221" s="249">
        <f>IF(D$24=0,0,D$24/CHI_fec!D$24)</f>
        <v>0.48941563664325971</v>
      </c>
      <c r="E221" s="249">
        <f>IF(E$24=0,0,E$24/CHI_fec!E$24)</f>
        <v>0.49258335449462948</v>
      </c>
      <c r="F221" s="249">
        <f>IF(F$24=0,0,F$24/CHI_fec!F$24)</f>
        <v>0.48133948105510382</v>
      </c>
      <c r="G221" s="249">
        <f>IF(G$24=0,0,G$24/CHI_fec!G$24)</f>
        <v>0.49485584115320647</v>
      </c>
      <c r="H221" s="249">
        <f>IF(H$24=0,0,H$24/CHI_fec!H$24)</f>
        <v>0.48418608799703389</v>
      </c>
      <c r="I221" s="249">
        <f>IF(I$24=0,0,I$24/CHI_fec!I$24)</f>
        <v>0.48608085901355264</v>
      </c>
      <c r="J221" s="249">
        <f>IF(J$24=0,0,J$24/CHI_fec!J$24)</f>
        <v>0.51546304290852063</v>
      </c>
      <c r="K221" s="249">
        <f>IF(K$24=0,0,K$24/CHI_fec!K$24)</f>
        <v>0.52898840455720619</v>
      </c>
      <c r="L221" s="249">
        <f>IF(L$24=0,0,L$24/CHI_fec!L$24)</f>
        <v>0.55410129322462787</v>
      </c>
      <c r="M221" s="249">
        <f>IF(M$24=0,0,M$24/CHI_fec!M$24)</f>
        <v>0.55656772397173648</v>
      </c>
      <c r="N221" s="249">
        <f>IF(N$24=0,0,N$24/CHI_fec!N$24)</f>
        <v>0.61953371661894208</v>
      </c>
      <c r="O221" s="249">
        <f>IF(O$24=0,0,O$24/CHI_fec!O$24)</f>
        <v>0.58742725895480463</v>
      </c>
      <c r="P221" s="249">
        <f>IF(P$24=0,0,P$24/CHI_fec!P$24)</f>
        <v>0.56156424581281095</v>
      </c>
      <c r="Q221" s="249">
        <f>IF(Q$24=0,0,Q$24/CHI_fec!Q$24)</f>
        <v>0.54283542938370333</v>
      </c>
    </row>
    <row r="222" spans="1:17" x14ac:dyDescent="0.25">
      <c r="A222" s="127" t="s">
        <v>181</v>
      </c>
      <c r="B222" s="249">
        <f>IF(B$35=0,0,B$35/CHI_fec!B$35)</f>
        <v>0.39210144606167546</v>
      </c>
      <c r="C222" s="249">
        <f>IF(C$35=0,0,C$35/CHI_fec!C$35)</f>
        <v>0.38517311016378819</v>
      </c>
      <c r="D222" s="249">
        <f>IF(D$35=0,0,D$35/CHI_fec!D$35)</f>
        <v>0.39460401230717557</v>
      </c>
      <c r="E222" s="249">
        <f>IF(E$35=0,0,E$35/CHI_fec!E$35)</f>
        <v>0.35658190313859484</v>
      </c>
      <c r="F222" s="249">
        <f>IF(F$35=0,0,F$35/CHI_fec!F$35)</f>
        <v>0.34752174000615521</v>
      </c>
      <c r="G222" s="249">
        <f>IF(G$35=0,0,G$35/CHI_fec!G$35)</f>
        <v>0.35143780724682705</v>
      </c>
      <c r="H222" s="249">
        <f>IF(H$35=0,0,H$35/CHI_fec!H$35)</f>
        <v>0.34890929610222393</v>
      </c>
      <c r="I222" s="249">
        <f>IF(I$35=0,0,I$35/CHI_fec!I$35)</f>
        <v>0.35048342586307768</v>
      </c>
      <c r="J222" s="249">
        <f>IF(J$35=0,0,J$35/CHI_fec!J$35)</f>
        <v>0.38713669797576383</v>
      </c>
      <c r="K222" s="249">
        <f>IF(K$35=0,0,K$35/CHI_fec!K$35)</f>
        <v>0.39110396357090405</v>
      </c>
      <c r="L222" s="249">
        <f>IF(L$35=0,0,L$35/CHI_fec!L$35)</f>
        <v>0.39809658290993261</v>
      </c>
      <c r="M222" s="249">
        <f>IF(M$35=0,0,M$35/CHI_fec!M$35)</f>
        <v>0.40234671213630069</v>
      </c>
      <c r="N222" s="249">
        <f>IF(N$35=0,0,N$35/CHI_fec!N$35)</f>
        <v>0.48187626030791508</v>
      </c>
      <c r="O222" s="249">
        <f>IF(O$35=0,0,O$35/CHI_fec!O$35)</f>
        <v>0.4997237466064689</v>
      </c>
      <c r="P222" s="249">
        <f>IF(P$35=0,0,P$35/CHI_fec!P$35)</f>
        <v>0.45815449106904643</v>
      </c>
      <c r="Q222" s="249">
        <f>IF(Q$35=0,0,Q$35/CHI_fec!Q$35)</f>
        <v>0.43538593511970053</v>
      </c>
    </row>
    <row r="223" spans="1:17" x14ac:dyDescent="0.25">
      <c r="A223" s="127" t="s">
        <v>180</v>
      </c>
      <c r="B223" s="248">
        <f>IF(B$43=0,0,B$43/CHI_fec!B$43)</f>
        <v>0.44170598828750784</v>
      </c>
      <c r="C223" s="248">
        <f>IF(C$43=0,0,C$43/CHI_fec!C$43)</f>
        <v>0.44089290794349678</v>
      </c>
      <c r="D223" s="248">
        <f>IF(D$43=0,0,D$43/CHI_fec!D$43)</f>
        <v>0.4470480301436342</v>
      </c>
      <c r="E223" s="248">
        <f>IF(E$43=0,0,E$43/CHI_fec!E$43)</f>
        <v>0.45078809765732081</v>
      </c>
      <c r="F223" s="248">
        <f>IF(F$43=0,0,F$43/CHI_fec!F$43)</f>
        <v>0.40922453197995656</v>
      </c>
      <c r="G223" s="248">
        <f>IF(G$43=0,0,G$43/CHI_fec!G$43)</f>
        <v>0.41757613579053215</v>
      </c>
      <c r="H223" s="248">
        <f>IF(H$43=0,0,H$43/CHI_fec!H$43)</f>
        <v>0.41040766083375985</v>
      </c>
      <c r="I223" s="248">
        <f>IF(I$43=0,0,I$43/CHI_fec!I$43)</f>
        <v>0.38702823498870315</v>
      </c>
      <c r="J223" s="248">
        <f>IF(J$43=0,0,J$43/CHI_fec!J$43)</f>
        <v>0.44310582727754266</v>
      </c>
      <c r="K223" s="248">
        <f>IF(K$43=0,0,K$43/CHI_fec!K$43)</f>
        <v>0.45245303329446684</v>
      </c>
      <c r="L223" s="248">
        <f>IF(L$43=0,0,L$43/CHI_fec!L$43)</f>
        <v>0.46987496374008475</v>
      </c>
      <c r="M223" s="248">
        <f>IF(M$43=0,0,M$43/CHI_fec!M$43)</f>
        <v>0.47198385133218251</v>
      </c>
      <c r="N223" s="248">
        <f>IF(N$43=0,0,N$43/CHI_fec!N$43)</f>
        <v>0.53458987742949982</v>
      </c>
      <c r="O223" s="248">
        <f>IF(O$43=0,0,O$43/CHI_fec!O$43)</f>
        <v>0.53499278145268148</v>
      </c>
      <c r="P223" s="248">
        <f>IF(P$43=0,0,P$43/CHI_fec!P$43)</f>
        <v>0.51701449102782504</v>
      </c>
      <c r="Q223" s="248">
        <f>IF(Q$43=0,0,Q$43/CHI_fec!Q$43)</f>
        <v>0.46745027198441647</v>
      </c>
    </row>
    <row r="224" spans="1:17" x14ac:dyDescent="0.25">
      <c r="A224" s="72" t="s">
        <v>179</v>
      </c>
      <c r="B224" s="247">
        <f>IF(B$57=0,0,B$57/CHI_fec!B$57)</f>
        <v>0.53897573012798838</v>
      </c>
      <c r="C224" s="247">
        <f>IF(C$57=0,0,C$57/CHI_fec!C$57)</f>
        <v>0.53897573012798838</v>
      </c>
      <c r="D224" s="247">
        <f>IF(D$57=0,0,D$57/CHI_fec!D$57)</f>
        <v>0.54430571049296594</v>
      </c>
      <c r="E224" s="247">
        <f>IF(E$57=0,0,E$57/CHI_fec!E$57)</f>
        <v>0.54867994052634406</v>
      </c>
      <c r="F224" s="247">
        <f>IF(F$57=0,0,F$57/CHI_fec!F$57)</f>
        <v>0.55130502145099169</v>
      </c>
      <c r="G224" s="247">
        <f>IF(G$57=0,0,G$57/CHI_fec!G$57)</f>
        <v>0.55756716254550687</v>
      </c>
      <c r="H224" s="247">
        <f>IF(H$57=0,0,H$57/CHI_fec!H$57)</f>
        <v>0.55756716254550676</v>
      </c>
      <c r="I224" s="247">
        <f>IF(I$57=0,0,I$57/CHI_fec!I$57)</f>
        <v>0</v>
      </c>
      <c r="J224" s="247">
        <f>IF(J$57=0,0,J$57/CHI_fec!J$57)</f>
        <v>0.57928874303866607</v>
      </c>
      <c r="K224" s="247">
        <f>IF(K$57=0,0,K$57/CHI_fec!K$57)</f>
        <v>0.57928874303866607</v>
      </c>
      <c r="L224" s="247">
        <f>IF(L$57=0,0,L$57/CHI_fec!L$57)</f>
        <v>0.60030385058671809</v>
      </c>
      <c r="M224" s="247">
        <f>IF(M$57=0,0,M$57/CHI_fec!M$57)</f>
        <v>0.61145229801225576</v>
      </c>
      <c r="N224" s="247">
        <f>IF(N$57=0,0,N$57/CHI_fec!N$57)</f>
        <v>0.61145229801225576</v>
      </c>
      <c r="O224" s="247">
        <f>IF(O$57=0,0,O$57/CHI_fec!O$57)</f>
        <v>0.61145229801225576</v>
      </c>
      <c r="P224" s="247">
        <f>IF(P$57=0,0,P$57/CHI_fec!P$57)</f>
        <v>0.61145229801225576</v>
      </c>
      <c r="Q224" s="247">
        <f>IF(Q$57=0,0,Q$57/CHI_fec!Q$57)</f>
        <v>0.62916333824766701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53">
        <f>IF(B$60=0,0,B$60/CHI_fec!B$60)</f>
        <v>0.48152991065895795</v>
      </c>
      <c r="C226" s="253">
        <f>IF(C$60=0,0,C$60/CHI_fec!C$60)</f>
        <v>0.47737205350085782</v>
      </c>
      <c r="D226" s="253">
        <f>IF(D$60=0,0,D$60/CHI_fec!D$60)</f>
        <v>0.48351974594833619</v>
      </c>
      <c r="E226" s="253">
        <f>IF(E$60=0,0,E$60/CHI_fec!E$60)</f>
        <v>0.46482971641374982</v>
      </c>
      <c r="F226" s="253">
        <f>IF(F$60=0,0,F$60/CHI_fec!F$60)</f>
        <v>0.45366607179967972</v>
      </c>
      <c r="G226" s="253">
        <f>IF(G$60=0,0,G$60/CHI_fec!G$60)</f>
        <v>0.4585074239123843</v>
      </c>
      <c r="H226" s="253">
        <f>IF(H$60=0,0,H$60/CHI_fec!H$60)</f>
        <v>0.4599392836808413</v>
      </c>
      <c r="I226" s="253">
        <f>IF(I$60=0,0,I$60/CHI_fec!I$60)</f>
        <v>0.44488912595222352</v>
      </c>
      <c r="J226" s="253">
        <f>IF(J$60=0,0,J$60/CHI_fec!J$60)</f>
        <v>0.47700805209569891</v>
      </c>
      <c r="K226" s="253">
        <f>IF(K$60=0,0,K$60/CHI_fec!K$60)</f>
        <v>0.51523834075073249</v>
      </c>
      <c r="L226" s="253">
        <f>IF(L$60=0,0,L$60/CHI_fec!L$60)</f>
        <v>0.51081816395816526</v>
      </c>
      <c r="M226" s="253">
        <f>IF(M$60=0,0,M$60/CHI_fec!M$60)</f>
        <v>0.50930273193842202</v>
      </c>
      <c r="N226" s="253">
        <f>IF(N$60=0,0,N$60/CHI_fec!N$60)</f>
        <v>0.55980160240705401</v>
      </c>
      <c r="O226" s="253">
        <f>IF(O$60=0,0,O$60/CHI_fec!O$60)</f>
        <v>0.57323460719576125</v>
      </c>
      <c r="P226" s="253">
        <f>IF(P$60=0,0,P$60/CHI_fec!P$60)</f>
        <v>0.5428997309668161</v>
      </c>
      <c r="Q226" s="253">
        <f>IF(Q$60=0,0,Q$60/CHI_fec!Q$60)</f>
        <v>0.50923117413352725</v>
      </c>
    </row>
    <row r="227" spans="1:17" x14ac:dyDescent="0.25">
      <c r="A227" s="132" t="s">
        <v>83</v>
      </c>
      <c r="B227" s="252">
        <f>IF(B$61=0,0,B$61/CHI_fec!B$61)</f>
        <v>0.42120977684352306</v>
      </c>
      <c r="C227" s="252">
        <f>IF(C$61=0,0,C$61/CHI_fec!C$61)</f>
        <v>0.42120977684352306</v>
      </c>
      <c r="D227" s="252">
        <f>IF(D$61=0,0,D$61/CHI_fec!D$61)</f>
        <v>0.42317979843743253</v>
      </c>
      <c r="E227" s="252">
        <f>IF(E$61=0,0,E$61/CHI_fec!E$61)</f>
        <v>0.42846080206630816</v>
      </c>
      <c r="F227" s="252">
        <f>IF(F$61=0,0,F$61/CHI_fec!F$61)</f>
        <v>0.42846080206630816</v>
      </c>
      <c r="G227" s="252">
        <f>IF(G$61=0,0,G$61/CHI_fec!G$61)</f>
        <v>0.43271551089667876</v>
      </c>
      <c r="H227" s="252">
        <f>IF(H$61=0,0,H$61/CHI_fec!H$61)</f>
        <v>0.43770541505869986</v>
      </c>
      <c r="I227" s="252">
        <f>IF(I$61=0,0,I$61/CHI_fec!I$61)</f>
        <v>0.43770541505869986</v>
      </c>
      <c r="J227" s="252">
        <f>IF(J$61=0,0,J$61/CHI_fec!J$61)</f>
        <v>0.43770541505869986</v>
      </c>
      <c r="K227" s="252">
        <f>IF(K$61=0,0,K$61/CHI_fec!K$61)</f>
        <v>0.47036341077773131</v>
      </c>
      <c r="L227" s="252">
        <f>IF(L$61=0,0,L$61/CHI_fec!L$61)</f>
        <v>0.47036341077773131</v>
      </c>
      <c r="M227" s="252">
        <f>IF(M$61=0,0,M$61/CHI_fec!M$61)</f>
        <v>0.47036341077773136</v>
      </c>
      <c r="N227" s="252">
        <f>IF(N$61=0,0,N$61/CHI_fec!N$61)</f>
        <v>0.47036341077773136</v>
      </c>
      <c r="O227" s="252">
        <f>IF(O$61=0,0,O$61/CHI_fec!O$61)</f>
        <v>0.47036341077773131</v>
      </c>
      <c r="P227" s="252">
        <f>IF(P$61=0,0,P$61/CHI_fec!P$61)</f>
        <v>0.47036341077773136</v>
      </c>
      <c r="Q227" s="252">
        <f>IF(Q$61=0,0,Q$61/CHI_fec!Q$61)</f>
        <v>0.47036341077773131</v>
      </c>
    </row>
    <row r="228" spans="1:17" x14ac:dyDescent="0.25">
      <c r="A228" s="76" t="s">
        <v>82</v>
      </c>
      <c r="B228" s="251">
        <f>IF(B$62=0,0,B$62/CHI_fec!B$62)</f>
        <v>0.11318954212118428</v>
      </c>
      <c r="C228" s="251">
        <f>IF(C$62=0,0,C$62/CHI_fec!C$62)</f>
        <v>0.11318954212118429</v>
      </c>
      <c r="D228" s="251">
        <f>IF(D$62=0,0,D$62/CHI_fec!D$62)</f>
        <v>0.11371893591601613</v>
      </c>
      <c r="E228" s="251">
        <f>IF(E$62=0,0,E$62/CHI_fec!E$62)</f>
        <v>0.11513807292459226</v>
      </c>
      <c r="F228" s="251">
        <f>IF(F$62=0,0,F$62/CHI_fec!F$62)</f>
        <v>0.11513807292459226</v>
      </c>
      <c r="G228" s="251">
        <f>IF(G$62=0,0,G$62/CHI_fec!G$62)</f>
        <v>0.11628141899784242</v>
      </c>
      <c r="H228" s="251">
        <f>IF(H$62=0,0,H$62/CHI_fec!H$62)</f>
        <v>0.11762233034031006</v>
      </c>
      <c r="I228" s="251">
        <f>IF(I$62=0,0,I$62/CHI_fec!I$62)</f>
        <v>0.11762233034031007</v>
      </c>
      <c r="J228" s="251">
        <f>IF(J$62=0,0,J$62/CHI_fec!J$62)</f>
        <v>0.11762233034031006</v>
      </c>
      <c r="K228" s="251">
        <f>IF(K$62=0,0,K$62/CHI_fec!K$62)</f>
        <v>0.1263983459630576</v>
      </c>
      <c r="L228" s="251">
        <f>IF(L$62=0,0,L$62/CHI_fec!L$62)</f>
        <v>0.1263983459630576</v>
      </c>
      <c r="M228" s="251">
        <f>IF(M$62=0,0,M$62/CHI_fec!M$62)</f>
        <v>0.1263983459630576</v>
      </c>
      <c r="N228" s="251">
        <f>IF(N$62=0,0,N$62/CHI_fec!N$62)</f>
        <v>0.1263983459630576</v>
      </c>
      <c r="O228" s="251">
        <f>IF(O$62=0,0,O$62/CHI_fec!O$62)</f>
        <v>0.12639834596305763</v>
      </c>
      <c r="P228" s="251">
        <f>IF(P$62=0,0,P$62/CHI_fec!P$62)</f>
        <v>0.12639834596305763</v>
      </c>
      <c r="Q228" s="251">
        <f>IF(Q$62=0,0,Q$62/CHI_fec!Q$62)</f>
        <v>0.1263983459630576</v>
      </c>
    </row>
    <row r="229" spans="1:17" x14ac:dyDescent="0.25">
      <c r="A229" s="76" t="s">
        <v>81</v>
      </c>
      <c r="B229" s="251">
        <f>IF(B$63=0,0,B$63/CHI_fec!B$63)</f>
        <v>0.60107737785251425</v>
      </c>
      <c r="C229" s="251">
        <f>IF(C$63=0,0,C$63/CHI_fec!C$63)</f>
        <v>0.60107737785251436</v>
      </c>
      <c r="D229" s="251">
        <f>IF(D$63=0,0,D$63/CHI_fec!D$63)</f>
        <v>0.60388865023762772</v>
      </c>
      <c r="E229" s="251">
        <f>IF(E$63=0,0,E$63/CHI_fec!E$63)</f>
        <v>0.611424780660482</v>
      </c>
      <c r="F229" s="251">
        <f>IF(F$63=0,0,F$63/CHI_fec!F$63)</f>
        <v>0.611424780660482</v>
      </c>
      <c r="G229" s="251">
        <f>IF(G$63=0,0,G$63/CHI_fec!G$63)</f>
        <v>0.61749636153984799</v>
      </c>
      <c r="H229" s="251">
        <f>IF(H$63=0,0,H$63/CHI_fec!H$63)</f>
        <v>0.62461708540319072</v>
      </c>
      <c r="I229" s="251">
        <f>IF(I$63=0,0,I$63/CHI_fec!I$63)</f>
        <v>0.62461708540319072</v>
      </c>
      <c r="J229" s="251">
        <f>IF(J$63=0,0,J$63/CHI_fec!J$63)</f>
        <v>0.62461708540319061</v>
      </c>
      <c r="K229" s="251">
        <f>IF(K$63=0,0,K$63/CHI_fec!K$63)</f>
        <v>0.67122090020496938</v>
      </c>
      <c r="L229" s="251">
        <f>IF(L$63=0,0,L$63/CHI_fec!L$63)</f>
        <v>0.6712209002049695</v>
      </c>
      <c r="M229" s="251">
        <f>IF(M$63=0,0,M$63/CHI_fec!M$63)</f>
        <v>0.67122090020496938</v>
      </c>
      <c r="N229" s="251">
        <f>IF(N$63=0,0,N$63/CHI_fec!N$63)</f>
        <v>0.6712209002049695</v>
      </c>
      <c r="O229" s="251">
        <f>IF(O$63=0,0,O$63/CHI_fec!O$63)</f>
        <v>0.67122090020496938</v>
      </c>
      <c r="P229" s="251">
        <f>IF(P$63=0,0,P$63/CHI_fec!P$63)</f>
        <v>0.67122090020496938</v>
      </c>
      <c r="Q229" s="251">
        <f>IF(Q$63=0,0,Q$63/CHI_fec!Q$63)</f>
        <v>0.67122090020496938</v>
      </c>
    </row>
    <row r="230" spans="1:17" x14ac:dyDescent="0.25">
      <c r="A230" s="76" t="s">
        <v>80</v>
      </c>
      <c r="B230" s="251">
        <f>IF(B$64=0,0,B$64/CHI_fec!B$64)</f>
        <v>0.44332087498951417</v>
      </c>
      <c r="C230" s="251">
        <f>IF(C$64=0,0,C$64/CHI_fec!C$64)</f>
        <v>0.44332087498951411</v>
      </c>
      <c r="D230" s="251">
        <f>IF(D$64=0,0,D$64/CHI_fec!D$64)</f>
        <v>0.44539431142136759</v>
      </c>
      <c r="E230" s="251">
        <f>IF(E$64=0,0,E$64/CHI_fec!E$64)</f>
        <v>0.45095253746046932</v>
      </c>
      <c r="F230" s="251">
        <f>IF(F$64=0,0,F$64/CHI_fec!F$64)</f>
        <v>0.45095253746046937</v>
      </c>
      <c r="G230" s="251">
        <f>IF(G$64=0,0,G$64/CHI_fec!G$64)</f>
        <v>0.45543059410872766</v>
      </c>
      <c r="H230" s="251">
        <f>IF(H$64=0,0,H$64/CHI_fec!H$64)</f>
        <v>0.46068243962807509</v>
      </c>
      <c r="I230" s="251">
        <f>IF(I$64=0,0,I$64/CHI_fec!I$64)</f>
        <v>0.46068243962807498</v>
      </c>
      <c r="J230" s="251">
        <f>IF(J$64=0,0,J$64/CHI_fec!J$64)</f>
        <v>0.46068243962807492</v>
      </c>
      <c r="K230" s="251">
        <f>IF(K$64=0,0,K$64/CHI_fec!K$64)</f>
        <v>0.49505479286749982</v>
      </c>
      <c r="L230" s="251">
        <f>IF(L$64=0,0,L$64/CHI_fec!L$64)</f>
        <v>0.49505479286749976</v>
      </c>
      <c r="M230" s="251">
        <f>IF(M$64=0,0,M$64/CHI_fec!M$64)</f>
        <v>0.49505479286749976</v>
      </c>
      <c r="N230" s="251">
        <f>IF(N$64=0,0,N$64/CHI_fec!N$64)</f>
        <v>0.49505479286749987</v>
      </c>
      <c r="O230" s="251">
        <f>IF(O$64=0,0,O$64/CHI_fec!O$64)</f>
        <v>0.49505479286749982</v>
      </c>
      <c r="P230" s="251">
        <f>IF(P$64=0,0,P$64/CHI_fec!P$64)</f>
        <v>0.49505479286749982</v>
      </c>
      <c r="Q230" s="251">
        <f>IF(Q$64=0,0,Q$64/CHI_fec!Q$64)</f>
        <v>0.49505479286749976</v>
      </c>
    </row>
    <row r="231" spans="1:17" x14ac:dyDescent="0.25">
      <c r="A231" s="129" t="s">
        <v>79</v>
      </c>
      <c r="B231" s="250">
        <f>IF(B$65=0,0,B$65/CHI_fec!B$65)</f>
        <v>0.75032690625145393</v>
      </c>
      <c r="C231" s="250">
        <f>IF(C$65=0,0,C$65/CHI_fec!C$65)</f>
        <v>0.75032690625145382</v>
      </c>
      <c r="D231" s="250">
        <f>IF(D$65=0,0,D$65/CHI_fec!D$65)</f>
        <v>0.75383622699629449</v>
      </c>
      <c r="E231" s="250">
        <f>IF(E$65=0,0,E$65/CHI_fec!E$65)</f>
        <v>0.76324360387261281</v>
      </c>
      <c r="F231" s="250">
        <f>IF(F$65=0,0,F$65/CHI_fec!F$65)</f>
        <v>0.67581366905574558</v>
      </c>
      <c r="G231" s="250">
        <f>IF(G$65=0,0,G$65/CHI_fec!G$65)</f>
        <v>0.68252464558276926</v>
      </c>
      <c r="H231" s="250">
        <f>IF(H$65=0,0,H$65/CHI_fec!H$65)</f>
        <v>0.69039524990341838</v>
      </c>
      <c r="I231" s="250">
        <f>IF(I$65=0,0,I$65/CHI_fec!I$65)</f>
        <v>0.6903952499034185</v>
      </c>
      <c r="J231" s="250">
        <f>IF(J$65=0,0,J$65/CHI_fec!J$65)</f>
        <v>0.6903952499034185</v>
      </c>
      <c r="K231" s="250">
        <f>IF(K$65=0,0,K$65/CHI_fec!K$65)</f>
        <v>0.74190689298592816</v>
      </c>
      <c r="L231" s="250">
        <f>IF(L$65=0,0,L$65/CHI_fec!L$65)</f>
        <v>0.74190689298592816</v>
      </c>
      <c r="M231" s="250">
        <f>IF(M$65=0,0,M$65/CHI_fec!M$65)</f>
        <v>0.74190689298592805</v>
      </c>
      <c r="N231" s="250">
        <f>IF(N$65=0,0,N$65/CHI_fec!N$65)</f>
        <v>0.77412552425478709</v>
      </c>
      <c r="O231" s="250">
        <f>IF(O$65=0,0,O$65/CHI_fec!O$65)</f>
        <v>0.83788730040292236</v>
      </c>
      <c r="P231" s="250">
        <f>IF(P$65=0,0,P$65/CHI_fec!P$65)</f>
        <v>0.74190689298592827</v>
      </c>
      <c r="Q231" s="250">
        <f>IF(Q$65=0,0,Q$65/CHI_fec!Q$65)</f>
        <v>0.74190689298592816</v>
      </c>
    </row>
    <row r="232" spans="1:17" x14ac:dyDescent="0.25">
      <c r="A232" s="127" t="s">
        <v>183</v>
      </c>
      <c r="B232" s="249">
        <f>IF(B$70=0,0,B$70/CHI_fec!B$70)</f>
        <v>0.60988456171521599</v>
      </c>
      <c r="C232" s="249">
        <f>IF(C$70=0,0,C$70/CHI_fec!C$70)</f>
        <v>0.61059743887766649</v>
      </c>
      <c r="D232" s="249">
        <f>IF(D$70=0,0,D$70/CHI_fec!D$70)</f>
        <v>0.61680842927278023</v>
      </c>
      <c r="E232" s="249">
        <f>IF(E$70=0,0,E$70/CHI_fec!E$70)</f>
        <v>0.62858502164720353</v>
      </c>
      <c r="F232" s="249">
        <f>IF(F$70=0,0,F$70/CHI_fec!F$70)</f>
        <v>0.63082302625815545</v>
      </c>
      <c r="G232" s="249">
        <f>IF(G$70=0,0,G$70/CHI_fec!G$70)</f>
        <v>0.63976558165191033</v>
      </c>
      <c r="H232" s="249">
        <f>IF(H$70=0,0,H$70/CHI_fec!H$70)</f>
        <v>0.64616986637010076</v>
      </c>
      <c r="I232" s="249">
        <f>IF(I$70=0,0,I$70/CHI_fec!I$70)</f>
        <v>0.56469064442448502</v>
      </c>
      <c r="J232" s="249">
        <f>IF(J$70=0,0,J$70/CHI_fec!J$70)</f>
        <v>0.64659736168921977</v>
      </c>
      <c r="K232" s="249">
        <f>IF(K$70=0,0,K$70/CHI_fec!K$70)</f>
        <v>0.69521576037618282</v>
      </c>
      <c r="L232" s="249">
        <f>IF(L$70=0,0,L$70/CHI_fec!L$70)</f>
        <v>0.69572107561890917</v>
      </c>
      <c r="M232" s="249">
        <f>IF(M$70=0,0,M$70/CHI_fec!M$70)</f>
        <v>0.69893856349424199</v>
      </c>
      <c r="N232" s="249">
        <f>IF(N$70=0,0,N$70/CHI_fec!N$70)</f>
        <v>0.70035220865614334</v>
      </c>
      <c r="O232" s="249">
        <f>IF(O$70=0,0,O$70/CHI_fec!O$70)</f>
        <v>0.69719536073965538</v>
      </c>
      <c r="P232" s="249">
        <f>IF(P$70=0,0,P$70/CHI_fec!P$70)</f>
        <v>0.69434741090635765</v>
      </c>
      <c r="Q232" s="249">
        <f>IF(Q$70=0,0,Q$70/CHI_fec!Q$70)</f>
        <v>0.61118164938409281</v>
      </c>
    </row>
    <row r="233" spans="1:17" x14ac:dyDescent="0.25">
      <c r="A233" s="127" t="s">
        <v>181</v>
      </c>
      <c r="B233" s="249">
        <f>IF(B$83=0,0,B$83/CHI_fec!B$83)</f>
        <v>0.45751621840237644</v>
      </c>
      <c r="C233" s="249">
        <f>IF(C$83=0,0,C$83/CHI_fec!C$83)</f>
        <v>0.44943201960213996</v>
      </c>
      <c r="D233" s="249">
        <f>IF(D$83=0,0,D$83/CHI_fec!D$83)</f>
        <v>0.45805997997554693</v>
      </c>
      <c r="E233" s="249">
        <f>IF(E$83=0,0,E$83/CHI_fec!E$83)</f>
        <v>0.41574796140068171</v>
      </c>
      <c r="F233" s="249">
        <f>IF(F$83=0,0,F$83/CHI_fec!F$83)</f>
        <v>0.40325516862333366</v>
      </c>
      <c r="G233" s="249">
        <f>IF(G$83=0,0,G$83/CHI_fec!G$83)</f>
        <v>0.40722325533288606</v>
      </c>
      <c r="H233" s="249">
        <f>IF(H$83=0,0,H$83/CHI_fec!H$83)</f>
        <v>0.4089555326051828</v>
      </c>
      <c r="I233" s="249">
        <f>IF(I$83=0,0,I$83/CHI_fec!I$83)</f>
        <v>0.40755500940142614</v>
      </c>
      <c r="J233" s="249">
        <f>IF(J$83=0,0,J$83/CHI_fec!J$83)</f>
        <v>0.43674705785302509</v>
      </c>
      <c r="K233" s="249">
        <f>IF(K$83=0,0,K$83/CHI_fec!K$83)</f>
        <v>0.47414314409515734</v>
      </c>
      <c r="L233" s="249">
        <f>IF(L$83=0,0,L$83/CHI_fec!L$83)</f>
        <v>0.46572512493921303</v>
      </c>
      <c r="M233" s="249">
        <f>IF(M$83=0,0,M$83/CHI_fec!M$83)</f>
        <v>0.462115166717328</v>
      </c>
      <c r="N233" s="249">
        <f>IF(N$83=0,0,N$83/CHI_fec!N$83)</f>
        <v>0.55345879971768686</v>
      </c>
      <c r="O233" s="249">
        <f>IF(O$83=0,0,O$83/CHI_fec!O$83)</f>
        <v>0.57395752347399642</v>
      </c>
      <c r="P233" s="249">
        <f>IF(P$83=0,0,P$83/CHI_fec!P$83)</f>
        <v>0.52621317047308602</v>
      </c>
      <c r="Q233" s="249">
        <f>IF(Q$83=0,0,Q$83/CHI_fec!Q$83)</f>
        <v>0.48598552540121359</v>
      </c>
    </row>
    <row r="234" spans="1:17" x14ac:dyDescent="0.25">
      <c r="A234" s="127" t="s">
        <v>180</v>
      </c>
      <c r="B234" s="248">
        <f>IF(B$91=0,0,B$91/CHI_fec!B$91)</f>
        <v>0.49651830775663364</v>
      </c>
      <c r="C234" s="248">
        <f>IF(C$91=0,0,C$91/CHI_fec!C$91)</f>
        <v>0.4971123375886809</v>
      </c>
      <c r="D234" s="248">
        <f>IF(D$91=0,0,D$91/CHI_fec!D$91)</f>
        <v>0.50223319091514429</v>
      </c>
      <c r="E234" s="248">
        <f>IF(E$91=0,0,E$91/CHI_fec!E$91)</f>
        <v>0.51189989100487709</v>
      </c>
      <c r="F234" s="248">
        <f>IF(F$91=0,0,F$91/CHI_fec!F$91)</f>
        <v>0.5018891951490827</v>
      </c>
      <c r="G234" s="248">
        <f>IF(G$91=0,0,G$91/CHI_fec!G$91)</f>
        <v>0.50878071071626274</v>
      </c>
      <c r="H234" s="248">
        <f>IF(H$91=0,0,H$91/CHI_fec!H$91)</f>
        <v>0.51341620296052903</v>
      </c>
      <c r="I234" s="248">
        <f>IF(I$91=0,0,I$91/CHI_fec!I$91)</f>
        <v>0.4428044741352567</v>
      </c>
      <c r="J234" s="248">
        <f>IF(J$91=0,0,J$91/CHI_fec!J$91)</f>
        <v>0.51690583131275714</v>
      </c>
      <c r="K234" s="248">
        <f>IF(K$91=0,0,K$91/CHI_fec!K$91)</f>
        <v>0.55646488046085585</v>
      </c>
      <c r="L234" s="248">
        <f>IF(L$91=0,0,L$91/CHI_fec!L$91)</f>
        <v>0.55615126491252975</v>
      </c>
      <c r="M234" s="248">
        <f>IF(M$91=0,0,M$91/CHI_fec!M$91)</f>
        <v>0.55791954151000867</v>
      </c>
      <c r="N234" s="248">
        <f>IF(N$91=0,0,N$91/CHI_fec!N$91)</f>
        <v>0.56822010820908864</v>
      </c>
      <c r="O234" s="248">
        <f>IF(O$91=0,0,O$91/CHI_fec!O$91)</f>
        <v>0.56790898247377186</v>
      </c>
      <c r="P234" s="248">
        <f>IF(P$91=0,0,P$91/CHI_fec!P$91)</f>
        <v>0.56027813983747798</v>
      </c>
      <c r="Q234" s="248">
        <f>IF(Q$91=0,0,Q$91/CHI_fec!Q$91)</f>
        <v>0.48251416810917208</v>
      </c>
    </row>
    <row r="235" spans="1:17" x14ac:dyDescent="0.25">
      <c r="A235" s="72" t="s">
        <v>179</v>
      </c>
      <c r="B235" s="247">
        <f>IF(B$105=0,0,B$105/CHI_fec!B$105)</f>
        <v>0.60698320071964129</v>
      </c>
      <c r="C235" s="247">
        <f>IF(C$105=0,0,C$105/CHI_fec!C$105)</f>
        <v>0.60698320071964129</v>
      </c>
      <c r="D235" s="247">
        <f>IF(D$105=0,0,D$105/CHI_fec!D$105)</f>
        <v>0.60982209496734596</v>
      </c>
      <c r="E235" s="247">
        <f>IF(E$105=0,0,E$105/CHI_fec!E$105)</f>
        <v>0.6174322708509361</v>
      </c>
      <c r="F235" s="247">
        <f>IF(F$105=0,0,F$105/CHI_fec!F$105)</f>
        <v>0.61743227085093599</v>
      </c>
      <c r="G235" s="247">
        <f>IF(G$105=0,0,G$105/CHI_fec!G$105)</f>
        <v>0.62356350741277866</v>
      </c>
      <c r="H235" s="247">
        <f>IF(H$105=0,0,H$105/CHI_fec!H$105)</f>
        <v>0.6307541952031831</v>
      </c>
      <c r="I235" s="247">
        <f>IF(I$105=0,0,I$105/CHI_fec!I$105)</f>
        <v>0.6307541952031831</v>
      </c>
      <c r="J235" s="247">
        <f>IF(J$105=0,0,J$105/CHI_fec!J$105)</f>
        <v>0.63075419520318321</v>
      </c>
      <c r="K235" s="247">
        <f>IF(K$105=0,0,K$105/CHI_fec!K$105)</f>
        <v>0.67781591090972571</v>
      </c>
      <c r="L235" s="247">
        <f>IF(L$105=0,0,L$105/CHI_fec!L$105)</f>
        <v>0.67781591090972571</v>
      </c>
      <c r="M235" s="247">
        <f>IF(M$105=0,0,M$105/CHI_fec!M$105)</f>
        <v>0.67781591090972571</v>
      </c>
      <c r="N235" s="247">
        <f>IF(N$105=0,0,N$105/CHI_fec!N$105)</f>
        <v>0.67781591090972548</v>
      </c>
      <c r="O235" s="247">
        <f>IF(O$105=0,0,O$105/CHI_fec!O$105)</f>
        <v>0.67781591090972559</v>
      </c>
      <c r="P235" s="247">
        <f>IF(P$105=0,0,P$105/CHI_fec!P$105)</f>
        <v>0.67781591090972571</v>
      </c>
      <c r="Q235" s="247">
        <f>IF(Q$105=0,0,Q$105/CHI_fec!Q$105)</f>
        <v>0.67781591090972548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53">
        <f>IF(B$108=0,0,B$108/CHI_fec!B$108)</f>
        <v>0.43121678446866379</v>
      </c>
      <c r="C237" s="253">
        <f>IF(C$108=0,0,C$108/CHI_fec!C$108)</f>
        <v>0.43088439889650187</v>
      </c>
      <c r="D237" s="253">
        <f>IF(D$108=0,0,D$108/CHI_fec!D$108)</f>
        <v>0.43167145691529962</v>
      </c>
      <c r="E237" s="253">
        <f>IF(E$108=0,0,E$108/CHI_fec!E$108)</f>
        <v>0.43471013020144739</v>
      </c>
      <c r="F237" s="253">
        <f>IF(F$108=0,0,F$108/CHI_fec!F$108)</f>
        <v>0.39782112112755341</v>
      </c>
      <c r="G237" s="253">
        <f>IF(G$108=0,0,G$108/CHI_fec!G$108)</f>
        <v>0.41082384238011099</v>
      </c>
      <c r="H237" s="253">
        <f>IF(H$108=0,0,H$108/CHI_fec!H$108)</f>
        <v>0.40930088786790458</v>
      </c>
      <c r="I237" s="253">
        <f>IF(I$108=0,0,I$108/CHI_fec!I$108)</f>
        <v>0.4148858939373738</v>
      </c>
      <c r="J237" s="253">
        <f>IF(J$108=0,0,J$108/CHI_fec!J$108)</f>
        <v>0.42003796721057696</v>
      </c>
      <c r="K237" s="253">
        <f>IF(K$108=0,0,K$108/CHI_fec!K$108)</f>
        <v>0.45129979369704615</v>
      </c>
      <c r="L237" s="253">
        <f>IF(L$108=0,0,L$108/CHI_fec!L$108)</f>
        <v>0.44877545460318896</v>
      </c>
      <c r="M237" s="253">
        <f>IF(M$108=0,0,M$108/CHI_fec!M$108)</f>
        <v>0.44634623981425431</v>
      </c>
      <c r="N237" s="253">
        <f>IF(N$108=0,0,N$108/CHI_fec!N$108)</f>
        <v>0.49767320534278225</v>
      </c>
      <c r="O237" s="253">
        <f>IF(O$108=0,0,O$108/CHI_fec!O$108)</f>
        <v>0.50699475824248263</v>
      </c>
      <c r="P237" s="253">
        <f>IF(P$108=0,0,P$108/CHI_fec!P$108)</f>
        <v>0.48561956038264315</v>
      </c>
      <c r="Q237" s="253">
        <f>IF(Q$108=0,0,Q$108/CHI_fec!Q$108)</f>
        <v>0.45762422935737179</v>
      </c>
    </row>
    <row r="238" spans="1:17" x14ac:dyDescent="0.25">
      <c r="A238" s="132" t="s">
        <v>83</v>
      </c>
      <c r="B238" s="252">
        <f>IF(B$109=0,0,B$109/CHI_fec!B$109)</f>
        <v>0.31362883154875187</v>
      </c>
      <c r="C238" s="252">
        <f>IF(C$109=0,0,C$109/CHI_fec!C$109)</f>
        <v>0.31362883154875182</v>
      </c>
      <c r="D238" s="252">
        <f>IF(D$109=0,0,D$109/CHI_fec!D$109)</f>
        <v>0.31362883154875187</v>
      </c>
      <c r="E238" s="252">
        <f>IF(E$109=0,0,E$109/CHI_fec!E$109)</f>
        <v>0.31727838996449281</v>
      </c>
      <c r="F238" s="252">
        <f>IF(F$109=0,0,F$109/CHI_fec!F$109)</f>
        <v>0.31727838996449287</v>
      </c>
      <c r="G238" s="252">
        <f>IF(G$109=0,0,G$109/CHI_fec!G$109)</f>
        <v>0.32812900434450548</v>
      </c>
      <c r="H238" s="252">
        <f>IF(H$109=0,0,H$109/CHI_fec!H$109)</f>
        <v>0.32812900434450548</v>
      </c>
      <c r="I238" s="252">
        <f>IF(I$109=0,0,I$109/CHI_fec!I$109)</f>
        <v>0.32812900434450548</v>
      </c>
      <c r="J238" s="252">
        <f>IF(J$109=0,0,J$109/CHI_fec!J$109)</f>
        <v>0.32812900434450543</v>
      </c>
      <c r="K238" s="252">
        <f>IF(K$109=0,0,K$109/CHI_fec!K$109)</f>
        <v>0.35076173506319192</v>
      </c>
      <c r="L238" s="252">
        <f>IF(L$109=0,0,L$109/CHI_fec!L$109)</f>
        <v>0.3507617350631918</v>
      </c>
      <c r="M238" s="252">
        <f>IF(M$109=0,0,M$109/CHI_fec!M$109)</f>
        <v>0.35076173506319186</v>
      </c>
      <c r="N238" s="252">
        <f>IF(N$109=0,0,N$109/CHI_fec!N$109)</f>
        <v>0.36459653270560322</v>
      </c>
      <c r="O238" s="252">
        <f>IF(O$109=0,0,O$109/CHI_fec!O$109)</f>
        <v>0.36459653270560316</v>
      </c>
      <c r="P238" s="252">
        <f>IF(P$109=0,0,P$109/CHI_fec!P$109)</f>
        <v>0.36459653270560316</v>
      </c>
      <c r="Q238" s="252">
        <f>IF(Q$109=0,0,Q$109/CHI_fec!Q$109)</f>
        <v>0.36459653270560316</v>
      </c>
    </row>
    <row r="239" spans="1:17" x14ac:dyDescent="0.25">
      <c r="A239" s="76" t="s">
        <v>82</v>
      </c>
      <c r="B239" s="251">
        <f>IF(B$110=0,0,B$110/CHI_fec!B$110)</f>
        <v>8.5263288072986332E-2</v>
      </c>
      <c r="C239" s="251">
        <f>IF(C$110=0,0,C$110/CHI_fec!C$110)</f>
        <v>8.5263288072986346E-2</v>
      </c>
      <c r="D239" s="251">
        <f>IF(D$110=0,0,D$110/CHI_fec!D$110)</f>
        <v>8.5263288072986346E-2</v>
      </c>
      <c r="E239" s="251">
        <f>IF(E$110=0,0,E$110/CHI_fec!E$110)</f>
        <v>8.6255458815082633E-2</v>
      </c>
      <c r="F239" s="251">
        <f>IF(F$110=0,0,F$110/CHI_fec!F$110)</f>
        <v>8.625545881508262E-2</v>
      </c>
      <c r="G239" s="251">
        <f>IF(G$110=0,0,G$110/CHI_fec!G$110)</f>
        <v>8.9205312165883677E-2</v>
      </c>
      <c r="H239" s="251">
        <f>IF(H$110=0,0,H$110/CHI_fec!H$110)</f>
        <v>8.9205312165883677E-2</v>
      </c>
      <c r="I239" s="251">
        <f>IF(I$110=0,0,I$110/CHI_fec!I$110)</f>
        <v>8.9205312165883677E-2</v>
      </c>
      <c r="J239" s="251">
        <f>IF(J$110=0,0,J$110/CHI_fec!J$110)</f>
        <v>8.9205312165883677E-2</v>
      </c>
      <c r="K239" s="251">
        <f>IF(K$110=0,0,K$110/CHI_fec!K$110)</f>
        <v>9.5358257447145919E-2</v>
      </c>
      <c r="L239" s="251">
        <f>IF(L$110=0,0,L$110/CHI_fec!L$110)</f>
        <v>9.5358257447145919E-2</v>
      </c>
      <c r="M239" s="251">
        <f>IF(M$110=0,0,M$110/CHI_fec!M$110)</f>
        <v>9.5358257447145933E-2</v>
      </c>
      <c r="N239" s="251">
        <f>IF(N$110=0,0,N$110/CHI_fec!N$110)</f>
        <v>9.9119392324291372E-2</v>
      </c>
      <c r="O239" s="251">
        <f>IF(O$110=0,0,O$110/CHI_fec!O$110)</f>
        <v>9.9119392324291372E-2</v>
      </c>
      <c r="P239" s="251">
        <f>IF(P$110=0,0,P$110/CHI_fec!P$110)</f>
        <v>9.9119392324291386E-2</v>
      </c>
      <c r="Q239" s="251">
        <f>IF(Q$110=0,0,Q$110/CHI_fec!Q$110)</f>
        <v>9.9119392324291372E-2</v>
      </c>
    </row>
    <row r="240" spans="1:17" x14ac:dyDescent="0.25">
      <c r="A240" s="76" t="s">
        <v>81</v>
      </c>
      <c r="B240" s="251">
        <f>IF(B$111=0,0,B$111/CHI_fec!B$111)</f>
        <v>0.44773212823174213</v>
      </c>
      <c r="C240" s="251">
        <f>IF(C$111=0,0,C$111/CHI_fec!C$111)</f>
        <v>0.44773212823174219</v>
      </c>
      <c r="D240" s="251">
        <f>IF(D$111=0,0,D$111/CHI_fec!D$111)</f>
        <v>0.44773212823174208</v>
      </c>
      <c r="E240" s="251">
        <f>IF(E$111=0,0,E$111/CHI_fec!E$111)</f>
        <v>0.45294218672195385</v>
      </c>
      <c r="F240" s="251">
        <f>IF(F$111=0,0,F$111/CHI_fec!F$111)</f>
        <v>0.45294218672195391</v>
      </c>
      <c r="G240" s="251">
        <f>IF(G$111=0,0,G$111/CHI_fec!G$111)</f>
        <v>0.46843237187168818</v>
      </c>
      <c r="H240" s="251">
        <f>IF(H$111=0,0,H$111/CHI_fec!H$111)</f>
        <v>0.46843237187168818</v>
      </c>
      <c r="I240" s="251">
        <f>IF(I$111=0,0,I$111/CHI_fec!I$111)</f>
        <v>0.46843237187168818</v>
      </c>
      <c r="J240" s="251">
        <f>IF(J$111=0,0,J$111/CHI_fec!J$111)</f>
        <v>0.46843237187168818</v>
      </c>
      <c r="K240" s="251">
        <f>IF(K$111=0,0,K$111/CHI_fec!K$111)</f>
        <v>0.50074254132368967</v>
      </c>
      <c r="L240" s="251">
        <f>IF(L$111=0,0,L$111/CHI_fec!L$111)</f>
        <v>0.50074254132368967</v>
      </c>
      <c r="M240" s="251">
        <f>IF(M$111=0,0,M$111/CHI_fec!M$111)</f>
        <v>0.50074254132368967</v>
      </c>
      <c r="N240" s="251">
        <f>IF(N$111=0,0,N$111/CHI_fec!N$111)</f>
        <v>0.52049290471185106</v>
      </c>
      <c r="O240" s="251">
        <f>IF(O$111=0,0,O$111/CHI_fec!O$111)</f>
        <v>0.52049290471185106</v>
      </c>
      <c r="P240" s="251">
        <f>IF(P$111=0,0,P$111/CHI_fec!P$111)</f>
        <v>0.52049290471185095</v>
      </c>
      <c r="Q240" s="251">
        <f>IF(Q$111=0,0,Q$111/CHI_fec!Q$111)</f>
        <v>0.52049290471185106</v>
      </c>
    </row>
    <row r="241" spans="1:17" x14ac:dyDescent="0.25">
      <c r="A241" s="76" t="s">
        <v>80</v>
      </c>
      <c r="B241" s="251">
        <f>IF(B$112=0,0,B$112/CHI_fec!B$112)</f>
        <v>0.33689214087510988</v>
      </c>
      <c r="C241" s="251">
        <f>IF(C$112=0,0,C$112/CHI_fec!C$112)</f>
        <v>0.33689214087510988</v>
      </c>
      <c r="D241" s="251">
        <f>IF(D$112=0,0,D$112/CHI_fec!D$112)</f>
        <v>0.33689214087510994</v>
      </c>
      <c r="E241" s="251">
        <f>IF(E$112=0,0,E$112/CHI_fec!E$112)</f>
        <v>0.34081240401500124</v>
      </c>
      <c r="F241" s="251">
        <f>IF(F$112=0,0,F$112/CHI_fec!F$112)</f>
        <v>0.34081240401500124</v>
      </c>
      <c r="G241" s="251">
        <f>IF(G$112=0,0,G$112/CHI_fec!G$112)</f>
        <v>0.35246785893679938</v>
      </c>
      <c r="H241" s="251">
        <f>IF(H$112=0,0,H$112/CHI_fec!H$112)</f>
        <v>0.35246785893679933</v>
      </c>
      <c r="I241" s="251">
        <f>IF(I$112=0,0,I$112/CHI_fec!I$112)</f>
        <v>0.35246785893679938</v>
      </c>
      <c r="J241" s="251">
        <f>IF(J$112=0,0,J$112/CHI_fec!J$112)</f>
        <v>0.35246785893679933</v>
      </c>
      <c r="K241" s="251">
        <f>IF(K$112=0,0,K$112/CHI_fec!K$112)</f>
        <v>0.3767793645723484</v>
      </c>
      <c r="L241" s="251">
        <f>IF(L$112=0,0,L$112/CHI_fec!L$112)</f>
        <v>0.37677936457234834</v>
      </c>
      <c r="M241" s="251">
        <f>IF(M$112=0,0,M$112/CHI_fec!M$112)</f>
        <v>0.37677936457234845</v>
      </c>
      <c r="N241" s="251">
        <f>IF(N$112=0,0,N$112/CHI_fec!N$112)</f>
        <v>0.39164035351048226</v>
      </c>
      <c r="O241" s="251">
        <f>IF(O$112=0,0,O$112/CHI_fec!O$112)</f>
        <v>0.39164035351048232</v>
      </c>
      <c r="P241" s="251">
        <f>IF(P$112=0,0,P$112/CHI_fec!P$112)</f>
        <v>0.39164035351048226</v>
      </c>
      <c r="Q241" s="251">
        <f>IF(Q$112=0,0,Q$112/CHI_fec!Q$112)</f>
        <v>0.39164035351048226</v>
      </c>
    </row>
    <row r="242" spans="1:17" x14ac:dyDescent="0.25">
      <c r="A242" s="129" t="s">
        <v>79</v>
      </c>
      <c r="B242" s="250">
        <f>IF(B$113=0,0,B$113/CHI_fec!B$113)</f>
        <v>0.55907341333871885</v>
      </c>
      <c r="C242" s="250">
        <f>IF(C$113=0,0,C$113/CHI_fec!C$113)</f>
        <v>0.55907341333871896</v>
      </c>
      <c r="D242" s="250">
        <f>IF(D$113=0,0,D$113/CHI_fec!D$113)</f>
        <v>0.55907341333871907</v>
      </c>
      <c r="E242" s="250">
        <f>IF(E$113=0,0,E$113/CHI_fec!E$113)</f>
        <v>0.56557910055692429</v>
      </c>
      <c r="F242" s="250">
        <f>IF(F$113=0,0,F$113/CHI_fec!F$113)</f>
        <v>0.50079173300536151</v>
      </c>
      <c r="G242" s="250">
        <f>IF(G$113=0,0,G$113/CHI_fec!G$113)</f>
        <v>0.51791832640539581</v>
      </c>
      <c r="H242" s="250">
        <f>IF(H$113=0,0,H$113/CHI_fec!H$113)</f>
        <v>0.51791832640539592</v>
      </c>
      <c r="I242" s="250">
        <f>IF(I$113=0,0,I$113/CHI_fec!I$113)</f>
        <v>0.51791832640539603</v>
      </c>
      <c r="J242" s="250">
        <f>IF(J$113=0,0,J$113/CHI_fec!J$113)</f>
        <v>0.51791832640539592</v>
      </c>
      <c r="K242" s="250">
        <f>IF(K$113=0,0,K$113/CHI_fec!K$113)</f>
        <v>0.55364179449448658</v>
      </c>
      <c r="L242" s="250">
        <f>IF(L$113=0,0,L$113/CHI_fec!L$113)</f>
        <v>0.55364179449448669</v>
      </c>
      <c r="M242" s="250">
        <f>IF(M$113=0,0,M$113/CHI_fec!M$113)</f>
        <v>0.55364179449448669</v>
      </c>
      <c r="N242" s="250">
        <f>IF(N$113=0,0,N$113/CHI_fec!N$113)</f>
        <v>0.60046980459648325</v>
      </c>
      <c r="O242" s="250">
        <f>IF(O$113=0,0,O$113/CHI_fec!O$113)</f>
        <v>0.64992821936875478</v>
      </c>
      <c r="P242" s="250">
        <f>IF(P$113=0,0,P$113/CHI_fec!P$113)</f>
        <v>0.57547861826271429</v>
      </c>
      <c r="Q242" s="250">
        <f>IF(Q$113=0,0,Q$113/CHI_fec!Q$113)</f>
        <v>0.57547861826271429</v>
      </c>
    </row>
    <row r="243" spans="1:17" x14ac:dyDescent="0.25">
      <c r="A243" s="127" t="s">
        <v>182</v>
      </c>
      <c r="B243" s="249">
        <f>IF(B$118=0,0,B$118/CHI_fec!B$118)</f>
        <v>0.46346474667516846</v>
      </c>
      <c r="C243" s="249">
        <f>IF(C$118=0,0,C$118/CHI_fec!C$118)</f>
        <v>0.46398089815645049</v>
      </c>
      <c r="D243" s="249">
        <f>IF(D$118=0,0,D$118/CHI_fec!D$118)</f>
        <v>0.46639888197082513</v>
      </c>
      <c r="E243" s="249">
        <f>IF(E$118=0,0,E$118/CHI_fec!E$118)</f>
        <v>0.47476348688788089</v>
      </c>
      <c r="F243" s="249">
        <f>IF(F$118=0,0,F$118/CHI_fec!F$118)</f>
        <v>0.47637500545179196</v>
      </c>
      <c r="G243" s="249">
        <f>IF(G$118=0,0,G$118/CHI_fec!G$118)</f>
        <v>0.49464150957058761</v>
      </c>
      <c r="H243" s="249">
        <f>IF(H$118=0,0,H$118/CHI_fec!H$118)</f>
        <v>0.49393205083956965</v>
      </c>
      <c r="I243" s="249">
        <f>IF(I$118=0,0,I$118/CHI_fec!I$118)</f>
        <v>0.49399201545330568</v>
      </c>
      <c r="J243" s="249">
        <f>IF(J$118=0,0,J$118/CHI_fec!J$118)</f>
        <v>0.49424368065622426</v>
      </c>
      <c r="K243" s="249">
        <f>IF(K$118=0,0,K$118/CHI_fec!K$118)</f>
        <v>0.5286058230248194</v>
      </c>
      <c r="L243" s="249">
        <f>IF(L$118=0,0,L$118/CHI_fec!L$118)</f>
        <v>0.52897224880124616</v>
      </c>
      <c r="M243" s="249">
        <f>IF(M$118=0,0,M$118/CHI_fec!M$118)</f>
        <v>0.53130538739113364</v>
      </c>
      <c r="N243" s="249">
        <f>IF(N$118=0,0,N$118/CHI_fec!N$118)</f>
        <v>0.55332674193848908</v>
      </c>
      <c r="O243" s="249">
        <f>IF(O$118=0,0,O$118/CHI_fec!O$118)</f>
        <v>0.55094728635485746</v>
      </c>
      <c r="P243" s="249">
        <f>IF(P$118=0,0,P$118/CHI_fec!P$118)</f>
        <v>0.54880066088793256</v>
      </c>
      <c r="Q243" s="249">
        <f>IF(Q$118=0,0,Q$118/CHI_fec!Q$118)</f>
        <v>0.48282982990109297</v>
      </c>
    </row>
    <row r="244" spans="1:17" x14ac:dyDescent="0.25">
      <c r="A244" s="127" t="s">
        <v>181</v>
      </c>
      <c r="B244" s="249">
        <f>IF(B$131=0,0,B$131/CHI_fec!B$131)</f>
        <v>0.33096197215447315</v>
      </c>
      <c r="C244" s="249">
        <f>IF(C$131=0,0,C$131/CHI_fec!C$131)</f>
        <v>0.32511395568948753</v>
      </c>
      <c r="D244" s="249">
        <f>IF(D$131=0,0,D$131/CHI_fec!D$131)</f>
        <v>0.32981277032242556</v>
      </c>
      <c r="E244" s="249">
        <f>IF(E$131=0,0,E$131/CHI_fec!E$131)</f>
        <v>0.29909805575564336</v>
      </c>
      <c r="F244" s="249">
        <f>IF(F$131=0,0,F$131/CHI_fec!F$131)</f>
        <v>0.29011047102263776</v>
      </c>
      <c r="G244" s="249">
        <f>IF(G$131=0,0,G$131/CHI_fec!G$131)</f>
        <v>0.30000520807174569</v>
      </c>
      <c r="H244" s="249">
        <f>IF(H$131=0,0,H$131/CHI_fec!H$131)</f>
        <v>0.29784674220266066</v>
      </c>
      <c r="I244" s="249">
        <f>IF(I$131=0,0,I$131/CHI_fec!I$131)</f>
        <v>0.29682672598974669</v>
      </c>
      <c r="J244" s="249">
        <f>IF(J$131=0,0,J$131/CHI_fec!J$131)</f>
        <v>0.3180876109425495</v>
      </c>
      <c r="K244" s="249">
        <f>IF(K$131=0,0,K$131/CHI_fec!K$131)</f>
        <v>0.34351224204245917</v>
      </c>
      <c r="L244" s="249">
        <f>IF(L$131=0,0,L$131/CHI_fec!L$131)</f>
        <v>0.3374134664515282</v>
      </c>
      <c r="M244" s="249">
        <f>IF(M$131=0,0,M$131/CHI_fec!M$131)</f>
        <v>0.33479808572120917</v>
      </c>
      <c r="N244" s="249">
        <f>IF(N$131=0,0,N$131/CHI_fec!N$131)</f>
        <v>0.41679103146583885</v>
      </c>
      <c r="O244" s="249">
        <f>IF(O$131=0,0,O$131/CHI_fec!O$131)</f>
        <v>0.43222792437003277</v>
      </c>
      <c r="P244" s="249">
        <f>IF(P$131=0,0,P$131/CHI_fec!P$131)</f>
        <v>0.39627327310408667</v>
      </c>
      <c r="Q244" s="249">
        <f>IF(Q$131=0,0,Q$131/CHI_fec!Q$131)</f>
        <v>0.36597919937809315</v>
      </c>
    </row>
    <row r="245" spans="1:17" x14ac:dyDescent="0.25">
      <c r="A245" s="127" t="s">
        <v>180</v>
      </c>
      <c r="B245" s="248">
        <f>IF(B$139=0,0,B$139/CHI_fec!B$139)</f>
        <v>0.55386397904413609</v>
      </c>
      <c r="C245" s="248">
        <f>IF(C$139=0,0,C$139/CHI_fec!C$139)</f>
        <v>0.55402550392590377</v>
      </c>
      <c r="D245" s="248">
        <f>IF(D$139=0,0,D$139/CHI_fec!D$139)</f>
        <v>0.55478218982896998</v>
      </c>
      <c r="E245" s="248">
        <f>IF(E$139=0,0,E$139/CHI_fec!E$139)</f>
        <v>0.5621571524632254</v>
      </c>
      <c r="F245" s="248">
        <f>IF(F$139=0,0,F$139/CHI_fec!F$139)</f>
        <v>0.41452822722696753</v>
      </c>
      <c r="G245" s="248">
        <f>IF(G$139=0,0,G$139/CHI_fec!G$139)</f>
        <v>0.4251818371915721</v>
      </c>
      <c r="H245" s="248">
        <f>IF(H$139=0,0,H$139/CHI_fec!H$139)</f>
        <v>0.41964877965390335</v>
      </c>
      <c r="I245" s="248">
        <f>IF(I$139=0,0,I$139/CHI_fec!I$139)</f>
        <v>0.41908822629533304</v>
      </c>
      <c r="J245" s="248">
        <f>IF(J$139=0,0,J$139/CHI_fec!J$139)</f>
        <v>0.45931454810035949</v>
      </c>
      <c r="K245" s="248">
        <f>IF(K$139=0,0,K$139/CHI_fec!K$139)</f>
        <v>0.49961798778587485</v>
      </c>
      <c r="L245" s="248">
        <f>IF(L$139=0,0,L$139/CHI_fec!L$139)</f>
        <v>0.49050377768700604</v>
      </c>
      <c r="M245" s="248">
        <f>IF(M$139=0,0,M$139/CHI_fec!M$139)</f>
        <v>0.47976754484111073</v>
      </c>
      <c r="N245" s="248">
        <f>IF(N$139=0,0,N$139/CHI_fec!N$139)</f>
        <v>0.61813875979353861</v>
      </c>
      <c r="O245" s="248">
        <f>IF(O$139=0,0,O$139/CHI_fec!O$139)</f>
        <v>0.64767914652639125</v>
      </c>
      <c r="P245" s="248">
        <f>IF(P$139=0,0,P$139/CHI_fec!P$139)</f>
        <v>0.57835718978426254</v>
      </c>
      <c r="Q245" s="248">
        <f>IF(Q$139=0,0,Q$139/CHI_fec!Q$139)</f>
        <v>0.49891719200029011</v>
      </c>
    </row>
    <row r="246" spans="1:17" x14ac:dyDescent="0.25">
      <c r="A246" s="72" t="s">
        <v>179</v>
      </c>
      <c r="B246" s="247">
        <f>IF(B$153=0,0,B$153/CHI_fec!B$153)</f>
        <v>0.45772357593842572</v>
      </c>
      <c r="C246" s="247">
        <f>IF(C$153=0,0,C$153/CHI_fec!C$153)</f>
        <v>0.45772357593842561</v>
      </c>
      <c r="D246" s="247">
        <f>IF(D$153=0,0,D$153/CHI_fec!D$153)</f>
        <v>0.45772357593842572</v>
      </c>
      <c r="E246" s="247">
        <f>IF(E$153=0,0,E$153/CHI_fec!E$153)</f>
        <v>0.46304990043608096</v>
      </c>
      <c r="F246" s="247">
        <f>IF(F$153=0,0,F$153/CHI_fec!F$153)</f>
        <v>0.46304990043608096</v>
      </c>
      <c r="G246" s="247">
        <f>IF(G$153=0,0,G$153/CHI_fec!G$153)</f>
        <v>0.47888575962868923</v>
      </c>
      <c r="H246" s="247">
        <f>IF(H$153=0,0,H$153/CHI_fec!H$153)</f>
        <v>0.47888575962868923</v>
      </c>
      <c r="I246" s="247">
        <f>IF(I$153=0,0,I$153/CHI_fec!I$153)</f>
        <v>0.47888575962868918</v>
      </c>
      <c r="J246" s="247">
        <f>IF(J$153=0,0,J$153/CHI_fec!J$153)</f>
        <v>0.47888575962868923</v>
      </c>
      <c r="K246" s="247">
        <f>IF(K$153=0,0,K$153/CHI_fec!K$153)</f>
        <v>0.51191695254118863</v>
      </c>
      <c r="L246" s="247">
        <f>IF(L$153=0,0,L$153/CHI_fec!L$153)</f>
        <v>0.51191695254118863</v>
      </c>
      <c r="M246" s="247">
        <f>IF(M$153=0,0,M$153/CHI_fec!M$153)</f>
        <v>0.51191695254118863</v>
      </c>
      <c r="N246" s="247">
        <f>IF(N$153=0,0,N$153/CHI_fec!N$153)</f>
        <v>0.53210805875421752</v>
      </c>
      <c r="O246" s="247">
        <f>IF(O$153=0,0,O$153/CHI_fec!O$153)</f>
        <v>0.53210805875421752</v>
      </c>
      <c r="P246" s="247">
        <f>IF(P$153=0,0,P$153/CHI_fec!P$153)</f>
        <v>0.53210805875421752</v>
      </c>
      <c r="Q246" s="247">
        <f>IF(Q$153=0,0,Q$153/CHI_fec!Q$153)</f>
        <v>0.53210805875421763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702.87591451577396</v>
      </c>
      <c r="C5" s="96">
        <v>528.23578358726184</v>
      </c>
      <c r="D5" s="96">
        <v>563.00707343313672</v>
      </c>
      <c r="E5" s="96">
        <v>676.66376628290573</v>
      </c>
      <c r="F5" s="96">
        <v>807.17263453939563</v>
      </c>
      <c r="G5" s="96">
        <v>831.49078243306667</v>
      </c>
      <c r="H5" s="96">
        <v>865.6750887147532</v>
      </c>
      <c r="I5" s="96">
        <v>819.70256205219152</v>
      </c>
      <c r="J5" s="96">
        <v>816.7219537305034</v>
      </c>
      <c r="K5" s="96">
        <v>829.25735692976525</v>
      </c>
      <c r="L5" s="96">
        <v>1008.4639517842761</v>
      </c>
      <c r="M5" s="96">
        <v>896.88617015924137</v>
      </c>
      <c r="N5" s="96">
        <v>606.67342372225107</v>
      </c>
      <c r="O5" s="96">
        <v>676.65424391998215</v>
      </c>
      <c r="P5" s="96">
        <v>840.34663668971609</v>
      </c>
      <c r="Q5" s="96">
        <v>1104.439847767379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5.4571636429865862</v>
      </c>
      <c r="G10" s="158">
        <v>5.8896264078704599</v>
      </c>
      <c r="H10" s="158">
        <v>5.8833748711766338</v>
      </c>
      <c r="I10" s="158">
        <v>4.7655113606404687</v>
      </c>
      <c r="J10" s="158">
        <v>5.6200398730584151</v>
      </c>
      <c r="K10" s="158">
        <v>4.6223235225824206</v>
      </c>
      <c r="L10" s="158">
        <v>4.6010648048075318</v>
      </c>
      <c r="M10" s="158">
        <v>3.717783664208286</v>
      </c>
      <c r="N10" s="158">
        <v>1.6729761763860858</v>
      </c>
      <c r="O10" s="158">
        <v>0</v>
      </c>
      <c r="P10" s="158">
        <v>3.8518652456192282</v>
      </c>
      <c r="Q10" s="158">
        <v>5.0875988614651542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2.5552974783273683</v>
      </c>
      <c r="G11" s="91">
        <v>2.7577966307943194</v>
      </c>
      <c r="H11" s="91">
        <v>2.7548693709585375</v>
      </c>
      <c r="I11" s="91">
        <v>2.2314337555984753</v>
      </c>
      <c r="J11" s="91">
        <v>2.6315636941145568</v>
      </c>
      <c r="K11" s="91">
        <v>2.1643865593893041</v>
      </c>
      <c r="L11" s="91">
        <v>2.1544322403553751</v>
      </c>
      <c r="M11" s="91">
        <v>1.7408389858946858</v>
      </c>
      <c r="N11" s="91">
        <v>0.35409573442296999</v>
      </c>
      <c r="O11" s="91">
        <v>0</v>
      </c>
      <c r="P11" s="91">
        <v>1.8036222097970607</v>
      </c>
      <c r="Q11" s="91">
        <v>2.3822500829988495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2.9018661646592174</v>
      </c>
      <c r="G12" s="91">
        <v>3.1318297770761405</v>
      </c>
      <c r="H12" s="91">
        <v>3.1285055002180964</v>
      </c>
      <c r="I12" s="91">
        <v>2.5340776050419929</v>
      </c>
      <c r="J12" s="91">
        <v>2.9884761789438588</v>
      </c>
      <c r="K12" s="91">
        <v>2.4579369631931165</v>
      </c>
      <c r="L12" s="91">
        <v>2.4466325644521567</v>
      </c>
      <c r="M12" s="91">
        <v>1.9769446783136002</v>
      </c>
      <c r="N12" s="91">
        <v>1.3188804419631157</v>
      </c>
      <c r="O12" s="91">
        <v>0</v>
      </c>
      <c r="P12" s="91">
        <v>2.0482430358221677</v>
      </c>
      <c r="Q12" s="91">
        <v>2.7053487784663046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232" t="s">
        <v>185</v>
      </c>
      <c r="B15" s="246">
        <v>0</v>
      </c>
      <c r="C15" s="246">
        <v>0</v>
      </c>
      <c r="D15" s="246">
        <v>0</v>
      </c>
      <c r="E15" s="246">
        <v>0</v>
      </c>
      <c r="F15" s="246">
        <v>0</v>
      </c>
      <c r="G15" s="246">
        <v>0</v>
      </c>
      <c r="H15" s="246">
        <v>0</v>
      </c>
      <c r="I15" s="246">
        <v>0</v>
      </c>
      <c r="J15" s="246">
        <v>0</v>
      </c>
      <c r="K15" s="246">
        <v>0</v>
      </c>
      <c r="L15" s="246">
        <v>0</v>
      </c>
      <c r="M15" s="246">
        <v>0</v>
      </c>
      <c r="N15" s="246">
        <v>0</v>
      </c>
      <c r="O15" s="246">
        <v>0</v>
      </c>
      <c r="P15" s="246">
        <v>0</v>
      </c>
      <c r="Q15" s="246">
        <v>0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67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184</v>
      </c>
      <c r="B24" s="206">
        <v>334.54343975809405</v>
      </c>
      <c r="C24" s="206">
        <v>305.84424704751859</v>
      </c>
      <c r="D24" s="206">
        <v>314.65391332884786</v>
      </c>
      <c r="E24" s="206">
        <v>274.64486126346208</v>
      </c>
      <c r="F24" s="206">
        <v>338.8280974049984</v>
      </c>
      <c r="G24" s="206">
        <v>356.37098842109907</v>
      </c>
      <c r="H24" s="206">
        <v>367.94906672034494</v>
      </c>
      <c r="I24" s="206">
        <v>300.68022135836196</v>
      </c>
      <c r="J24" s="206">
        <v>338.85164386405489</v>
      </c>
      <c r="K24" s="206">
        <v>267.25722919821675</v>
      </c>
      <c r="L24" s="206">
        <v>261.0157473184068</v>
      </c>
      <c r="M24" s="206">
        <v>215.03210524598822</v>
      </c>
      <c r="N24" s="206">
        <v>78.770646388751402</v>
      </c>
      <c r="O24" s="206">
        <v>149.4358695235629</v>
      </c>
      <c r="P24" s="206">
        <v>215.2542490732653</v>
      </c>
      <c r="Q24" s="206">
        <v>479.91755756338557</v>
      </c>
    </row>
    <row r="25" spans="1:17" x14ac:dyDescent="0.25">
      <c r="A25" s="88" t="s">
        <v>33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29.376000000000051</v>
      </c>
      <c r="C26" s="87">
        <v>13.34023001856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23.607565049435216</v>
      </c>
      <c r="C27" s="87">
        <v>23.376868424435855</v>
      </c>
      <c r="D27" s="87">
        <v>28.504350556782043</v>
      </c>
      <c r="E27" s="87">
        <v>1.6434053042344765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10.03254592927232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17.993331017425941</v>
      </c>
      <c r="C28" s="87">
        <v>18.136892509978001</v>
      </c>
      <c r="D28" s="87">
        <v>20.220237559515255</v>
      </c>
      <c r="E28" s="87">
        <v>20.972903929660369</v>
      </c>
      <c r="F28" s="87">
        <v>5.7235807823686304</v>
      </c>
      <c r="G28" s="87">
        <v>9.7194938201843595</v>
      </c>
      <c r="H28" s="87">
        <v>2.5308464703336471</v>
      </c>
      <c r="I28" s="87">
        <v>0</v>
      </c>
      <c r="J28" s="87">
        <v>11.245239421323056</v>
      </c>
      <c r="K28" s="87">
        <v>16.223835807526562</v>
      </c>
      <c r="L28" s="87">
        <v>17.593765104637427</v>
      </c>
      <c r="M28" s="87">
        <v>4.4453004259818449</v>
      </c>
      <c r="N28" s="87">
        <v>2.3739030166363699</v>
      </c>
      <c r="O28" s="87">
        <v>5.6443525800716303</v>
      </c>
      <c r="P28" s="87">
        <v>15.996341143613025</v>
      </c>
      <c r="Q28" s="87">
        <v>0</v>
      </c>
    </row>
    <row r="29" spans="1:17" x14ac:dyDescent="0.25">
      <c r="A29" s="88" t="s">
        <v>29</v>
      </c>
      <c r="B29" s="87">
        <v>252.55532958635695</v>
      </c>
      <c r="C29" s="87">
        <v>238.01473969285507</v>
      </c>
      <c r="D29" s="87">
        <v>238.16819143419752</v>
      </c>
      <c r="E29" s="87">
        <v>214.95842567822254</v>
      </c>
      <c r="F29" s="87">
        <v>319.31110865574004</v>
      </c>
      <c r="G29" s="87">
        <v>307.66466415943825</v>
      </c>
      <c r="H29" s="87">
        <v>357.12145366800752</v>
      </c>
      <c r="I29" s="87">
        <v>300.68022135836196</v>
      </c>
      <c r="J29" s="87">
        <v>287.45591250235509</v>
      </c>
      <c r="K29" s="87">
        <v>188.70174207573751</v>
      </c>
      <c r="L29" s="87">
        <v>168.34495655292389</v>
      </c>
      <c r="M29" s="87">
        <v>159.63929681284083</v>
      </c>
      <c r="N29" s="87">
        <v>0</v>
      </c>
      <c r="O29" s="87">
        <v>17.418265471669063</v>
      </c>
      <c r="P29" s="87">
        <v>23.223978138315303</v>
      </c>
      <c r="Q29" s="87">
        <v>0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45.505205500145145</v>
      </c>
      <c r="P30" s="87">
        <v>123.91816767936723</v>
      </c>
      <c r="Q30" s="87">
        <v>117.68017661416337</v>
      </c>
    </row>
    <row r="31" spans="1:17" x14ac:dyDescent="0.25">
      <c r="A31" s="88" t="s">
        <v>26</v>
      </c>
      <c r="B31" s="87">
        <v>11.011214104875851</v>
      </c>
      <c r="C31" s="87">
        <v>12.975516401689692</v>
      </c>
      <c r="D31" s="87">
        <v>27.761133778353045</v>
      </c>
      <c r="E31" s="87">
        <v>37.070126351344683</v>
      </c>
      <c r="F31" s="87">
        <v>13.793407966889752</v>
      </c>
      <c r="G31" s="87">
        <v>38.986830441476457</v>
      </c>
      <c r="H31" s="87">
        <v>8.296766582003789</v>
      </c>
      <c r="I31" s="87">
        <v>0</v>
      </c>
      <c r="J31" s="87">
        <v>40.150491940376774</v>
      </c>
      <c r="K31" s="87">
        <v>62.331651314952666</v>
      </c>
      <c r="L31" s="87">
        <v>75.077025660845493</v>
      </c>
      <c r="M31" s="87">
        <v>50.947508007165538</v>
      </c>
      <c r="N31" s="87">
        <v>76.396743372115026</v>
      </c>
      <c r="O31" s="87">
        <v>70.835500042404732</v>
      </c>
      <c r="P31" s="87">
        <v>52.115762111969765</v>
      </c>
      <c r="Q31" s="87">
        <v>0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362.2373809492222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64.067978773807013</v>
      </c>
      <c r="C35" s="204">
        <v>66.236860069908687</v>
      </c>
      <c r="D35" s="204">
        <v>61.692152549032329</v>
      </c>
      <c r="E35" s="204">
        <v>97.102187601879578</v>
      </c>
      <c r="F35" s="204">
        <v>133.18322171825665</v>
      </c>
      <c r="G35" s="204">
        <v>145.6693402327241</v>
      </c>
      <c r="H35" s="204">
        <v>150.41174096060757</v>
      </c>
      <c r="I35" s="204">
        <v>172.92788989420535</v>
      </c>
      <c r="J35" s="204">
        <v>109.45452001058344</v>
      </c>
      <c r="K35" s="204">
        <v>84.654825548892916</v>
      </c>
      <c r="L35" s="204">
        <v>90.793832840910682</v>
      </c>
      <c r="M35" s="204">
        <v>77.862118676896969</v>
      </c>
      <c r="N35" s="204">
        <v>16.381201451070709</v>
      </c>
      <c r="O35" s="204">
        <v>0.34286309484830918</v>
      </c>
      <c r="P35" s="204">
        <v>36.765761585034873</v>
      </c>
      <c r="Q35" s="204">
        <v>90.519533623556072</v>
      </c>
    </row>
    <row r="36" spans="1:17" x14ac:dyDescent="0.25">
      <c r="A36" s="152" t="s">
        <v>190</v>
      </c>
      <c r="B36" s="151">
        <v>64.067978773807013</v>
      </c>
      <c r="C36" s="151">
        <v>66.236860069908687</v>
      </c>
      <c r="D36" s="151">
        <v>61.692152549032329</v>
      </c>
      <c r="E36" s="151">
        <v>97.102187601879578</v>
      </c>
      <c r="F36" s="151">
        <v>133.18322171825665</v>
      </c>
      <c r="G36" s="151">
        <v>145.6693402327241</v>
      </c>
      <c r="H36" s="151">
        <v>150.41174096060757</v>
      </c>
      <c r="I36" s="151">
        <v>172.92788989420535</v>
      </c>
      <c r="J36" s="151">
        <v>109.45452001058344</v>
      </c>
      <c r="K36" s="151">
        <v>84.654825548892916</v>
      </c>
      <c r="L36" s="151">
        <v>90.793832840910682</v>
      </c>
      <c r="M36" s="151">
        <v>77.862118676896969</v>
      </c>
      <c r="N36" s="151">
        <v>16.381201451070709</v>
      </c>
      <c r="O36" s="151">
        <v>0.34286309484830918</v>
      </c>
      <c r="P36" s="151">
        <v>36.765761585034873</v>
      </c>
      <c r="Q36" s="151">
        <v>90.519533623556072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64.067978773807013</v>
      </c>
      <c r="C38" s="208">
        <v>66.236860069908687</v>
      </c>
      <c r="D38" s="208">
        <v>61.692152549032329</v>
      </c>
      <c r="E38" s="208">
        <v>97.102187601879578</v>
      </c>
      <c r="F38" s="208">
        <v>102.29220267203365</v>
      </c>
      <c r="G38" s="208">
        <v>99.355298609039991</v>
      </c>
      <c r="H38" s="208">
        <v>93.604566810377051</v>
      </c>
      <c r="I38" s="208">
        <v>84.978935912757592</v>
      </c>
      <c r="J38" s="208">
        <v>84.10203548973503</v>
      </c>
      <c r="K38" s="208">
        <v>73.333496433136546</v>
      </c>
      <c r="L38" s="208">
        <v>82.194181446207367</v>
      </c>
      <c r="M38" s="208">
        <v>56.513474086985759</v>
      </c>
      <c r="N38" s="208">
        <v>7.5692610553136994</v>
      </c>
      <c r="O38" s="208">
        <v>0.34286309484830918</v>
      </c>
      <c r="P38" s="208">
        <v>13.319471913578905</v>
      </c>
      <c r="Q38" s="208">
        <v>16.630091520413249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9.4085768706506787</v>
      </c>
      <c r="G39" s="208">
        <v>8.7932407325660886</v>
      </c>
      <c r="H39" s="208">
        <v>13.127352546261331</v>
      </c>
      <c r="I39" s="208">
        <v>15.83244311196499</v>
      </c>
      <c r="J39" s="208">
        <v>4.978946458896564</v>
      </c>
      <c r="K39" s="208">
        <v>1.8252897526352396</v>
      </c>
      <c r="L39" s="208">
        <v>1.1077843698169534</v>
      </c>
      <c r="M39" s="208">
        <v>0.45944547336832126</v>
      </c>
      <c r="N39" s="208">
        <v>0</v>
      </c>
      <c r="O39" s="208">
        <v>0</v>
      </c>
      <c r="P39" s="208">
        <v>5.1766259850730902</v>
      </c>
      <c r="Q39" s="208">
        <v>1.9953023393270755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17.031155272018662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7.0421886828548104</v>
      </c>
    </row>
    <row r="41" spans="1:17" x14ac:dyDescent="0.25">
      <c r="A41" s="154" t="s">
        <v>26</v>
      </c>
      <c r="B41" s="208">
        <v>0</v>
      </c>
      <c r="C41" s="208">
        <v>0</v>
      </c>
      <c r="D41" s="208">
        <v>0</v>
      </c>
      <c r="E41" s="208">
        <v>0</v>
      </c>
      <c r="F41" s="208">
        <v>21.482442175572324</v>
      </c>
      <c r="G41" s="208">
        <v>37.520800891118022</v>
      </c>
      <c r="H41" s="208">
        <v>43.679821603969188</v>
      </c>
      <c r="I41" s="208">
        <v>55.085355597464087</v>
      </c>
      <c r="J41" s="208">
        <v>20.373538061951852</v>
      </c>
      <c r="K41" s="208">
        <v>9.4960393631211346</v>
      </c>
      <c r="L41" s="208">
        <v>7.4918670248863561</v>
      </c>
      <c r="M41" s="208">
        <v>20.889199116542894</v>
      </c>
      <c r="N41" s="208">
        <v>8.8119403957570075</v>
      </c>
      <c r="O41" s="208">
        <v>0</v>
      </c>
      <c r="P41" s="208">
        <v>18.269663686382877</v>
      </c>
      <c r="Q41" s="208">
        <v>64.851951080960944</v>
      </c>
    </row>
    <row r="42" spans="1:17" x14ac:dyDescent="0.25">
      <c r="A42" s="152" t="s">
        <v>189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6" t="s">
        <v>180</v>
      </c>
      <c r="B43" s="155">
        <v>22.302895983872929</v>
      </c>
      <c r="C43" s="155">
        <v>20.389616469834571</v>
      </c>
      <c r="D43" s="155">
        <v>20.976927555256527</v>
      </c>
      <c r="E43" s="155">
        <v>18.309657417564146</v>
      </c>
      <c r="F43" s="155">
        <v>25.18745177315402</v>
      </c>
      <c r="G43" s="155">
        <v>26.638747371373086</v>
      </c>
      <c r="H43" s="155">
        <v>27.504696162623983</v>
      </c>
      <c r="I43" s="155">
        <v>23.386239438983708</v>
      </c>
      <c r="J43" s="155">
        <v>24.740439982806514</v>
      </c>
      <c r="K43" s="155">
        <v>19.470978660073225</v>
      </c>
      <c r="L43" s="155">
        <v>19.170756820151112</v>
      </c>
      <c r="M43" s="155">
        <v>15.889412572147794</v>
      </c>
      <c r="N43" s="155">
        <v>7.8276397060428868</v>
      </c>
      <c r="O43" s="155">
        <v>9.9623913015708503</v>
      </c>
      <c r="P43" s="155">
        <v>15.090080785796676</v>
      </c>
      <c r="Q43" s="155">
        <v>33.869547718972335</v>
      </c>
    </row>
    <row r="44" spans="1:17" x14ac:dyDescent="0.25">
      <c r="A44" s="152" t="s">
        <v>193</v>
      </c>
      <c r="B44" s="151">
        <v>0</v>
      </c>
      <c r="C44" s="151">
        <v>0</v>
      </c>
      <c r="D44" s="151">
        <v>0</v>
      </c>
      <c r="E44" s="151">
        <v>0</v>
      </c>
      <c r="F44" s="151">
        <v>2.5989119461541077</v>
      </c>
      <c r="G44" s="151">
        <v>2.8806814766331872</v>
      </c>
      <c r="H44" s="151">
        <v>2.9747583812676379</v>
      </c>
      <c r="I44" s="151">
        <v>0</v>
      </c>
      <c r="J44" s="151">
        <v>2.1503303918695518</v>
      </c>
      <c r="K44" s="151">
        <v>1.6538300468587466</v>
      </c>
      <c r="L44" s="151">
        <v>1.7697069989239926</v>
      </c>
      <c r="M44" s="151">
        <v>1.5539388890819148</v>
      </c>
      <c r="N44" s="151">
        <v>0.21014684153508278</v>
      </c>
      <c r="O44" s="151">
        <v>0</v>
      </c>
      <c r="P44" s="151">
        <v>0.73979751424566065</v>
      </c>
      <c r="Q44" s="151">
        <v>1.8750438814132944</v>
      </c>
    </row>
    <row r="45" spans="1:17" x14ac:dyDescent="0.25">
      <c r="A45" s="152" t="s">
        <v>187</v>
      </c>
      <c r="B45" s="151">
        <v>22.302895983872929</v>
      </c>
      <c r="C45" s="151">
        <v>20.389616469834571</v>
      </c>
      <c r="D45" s="151">
        <v>20.976927555256527</v>
      </c>
      <c r="E45" s="151">
        <v>18.309657417564146</v>
      </c>
      <c r="F45" s="151">
        <v>22.588539826999913</v>
      </c>
      <c r="G45" s="151">
        <v>23.758065894739897</v>
      </c>
      <c r="H45" s="151">
        <v>24.529937781356345</v>
      </c>
      <c r="I45" s="151">
        <v>23.386239438983708</v>
      </c>
      <c r="J45" s="151">
        <v>22.590109590936962</v>
      </c>
      <c r="K45" s="151">
        <v>17.817148613214478</v>
      </c>
      <c r="L45" s="151">
        <v>17.401049821227119</v>
      </c>
      <c r="M45" s="151">
        <v>14.33547368306588</v>
      </c>
      <c r="N45" s="151">
        <v>7.6174928645078044</v>
      </c>
      <c r="O45" s="151">
        <v>9.9623913015708503</v>
      </c>
      <c r="P45" s="151">
        <v>14.350283271551016</v>
      </c>
      <c r="Q45" s="151">
        <v>31.994503837559037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1.9584000000000039</v>
      </c>
      <c r="C47" s="87">
        <v>0.88934866790400247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1.5738376699623446</v>
      </c>
      <c r="C48" s="87">
        <v>1.5584578949623922</v>
      </c>
      <c r="D48" s="87">
        <v>1.9002900371188038</v>
      </c>
      <c r="E48" s="87">
        <v>0.10956035361563181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0.66883639528482075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1.1995554011617304</v>
      </c>
      <c r="C49" s="87">
        <v>1.2091261673318665</v>
      </c>
      <c r="D49" s="87">
        <v>1.3480158373010152</v>
      </c>
      <c r="E49" s="87">
        <v>1.3981935953106908</v>
      </c>
      <c r="F49" s="87">
        <v>0.38157205215790924</v>
      </c>
      <c r="G49" s="87">
        <v>0.64796625467895685</v>
      </c>
      <c r="H49" s="87">
        <v>0.16872309802224317</v>
      </c>
      <c r="I49" s="87">
        <v>0</v>
      </c>
      <c r="J49" s="87">
        <v>0.74968262808820252</v>
      </c>
      <c r="K49" s="87">
        <v>1.0815890538351041</v>
      </c>
      <c r="L49" s="87">
        <v>1.1729176736424953</v>
      </c>
      <c r="M49" s="87">
        <v>0.29635336173212345</v>
      </c>
      <c r="N49" s="87">
        <v>0.22956761330885064</v>
      </c>
      <c r="O49" s="87">
        <v>0.37629017200477488</v>
      </c>
      <c r="P49" s="87">
        <v>1.0664227429075339</v>
      </c>
      <c r="Q49" s="87">
        <v>0</v>
      </c>
    </row>
    <row r="50" spans="1:17" x14ac:dyDescent="0.25">
      <c r="A50" s="150" t="s">
        <v>29</v>
      </c>
      <c r="B50" s="87">
        <v>16.837021972423791</v>
      </c>
      <c r="C50" s="87">
        <v>15.867649312856997</v>
      </c>
      <c r="D50" s="87">
        <v>15.877879428946505</v>
      </c>
      <c r="E50" s="87">
        <v>14.330561711881515</v>
      </c>
      <c r="F50" s="87">
        <v>21.287407243716018</v>
      </c>
      <c r="G50" s="87">
        <v>20.510977610629183</v>
      </c>
      <c r="H50" s="87">
        <v>23.808096911200515</v>
      </c>
      <c r="I50" s="87">
        <v>23.386239438983708</v>
      </c>
      <c r="J50" s="87">
        <v>19.163727500156977</v>
      </c>
      <c r="K50" s="87">
        <v>12.580116138382522</v>
      </c>
      <c r="L50" s="87">
        <v>11.222997103528259</v>
      </c>
      <c r="M50" s="87">
        <v>10.642619787522717</v>
      </c>
      <c r="N50" s="87">
        <v>0</v>
      </c>
      <c r="O50" s="87">
        <v>1.1612176981112705</v>
      </c>
      <c r="P50" s="87">
        <v>1.548265209221019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3.0336803666763417</v>
      </c>
      <c r="P51" s="87">
        <v>8.2612111786244782</v>
      </c>
      <c r="Q51" s="87">
        <v>7.8453451076108918</v>
      </c>
    </row>
    <row r="52" spans="1:17" x14ac:dyDescent="0.25">
      <c r="A52" s="150" t="s">
        <v>26</v>
      </c>
      <c r="B52" s="87">
        <v>0.73408094032505611</v>
      </c>
      <c r="C52" s="87">
        <v>0.86503442677931375</v>
      </c>
      <c r="D52" s="87">
        <v>1.8507422518902026</v>
      </c>
      <c r="E52" s="87">
        <v>2.4713417567563098</v>
      </c>
      <c r="F52" s="87">
        <v>0.91956053112598457</v>
      </c>
      <c r="G52" s="87">
        <v>2.5991220294317579</v>
      </c>
      <c r="H52" s="87">
        <v>0.55311777213358637</v>
      </c>
      <c r="I52" s="87">
        <v>0</v>
      </c>
      <c r="J52" s="87">
        <v>2.6766994626917828</v>
      </c>
      <c r="K52" s="87">
        <v>4.1554434209968498</v>
      </c>
      <c r="L52" s="87">
        <v>5.0051350440563649</v>
      </c>
      <c r="M52" s="87">
        <v>3.3965005338110394</v>
      </c>
      <c r="N52" s="87">
        <v>7.3879252511989542</v>
      </c>
      <c r="O52" s="87">
        <v>4.722366669493641</v>
      </c>
      <c r="P52" s="87">
        <v>3.4743841407979859</v>
      </c>
      <c r="Q52" s="87">
        <v>0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24.149158729948144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75" t="s">
        <v>179</v>
      </c>
      <c r="B57" s="255">
        <v>0</v>
      </c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</row>
    <row r="58" spans="1:17" x14ac:dyDescent="0.25">
      <c r="A58" s="177" t="s">
        <v>98</v>
      </c>
      <c r="B58" s="176">
        <v>281.96159999999998</v>
      </c>
      <c r="C58" s="176">
        <v>135.76506000000001</v>
      </c>
      <c r="D58" s="176">
        <v>165.68407999999999</v>
      </c>
      <c r="E58" s="176">
        <v>286.60705999999999</v>
      </c>
      <c r="F58" s="176">
        <v>304.51670000000001</v>
      </c>
      <c r="G58" s="176">
        <v>296.92207999999999</v>
      </c>
      <c r="H58" s="176">
        <v>313.92621000000003</v>
      </c>
      <c r="I58" s="176">
        <v>317.9427</v>
      </c>
      <c r="J58" s="176">
        <v>338.05531000000002</v>
      </c>
      <c r="K58" s="176">
        <v>453.25200000000001</v>
      </c>
      <c r="L58" s="176">
        <v>632.88255000000004</v>
      </c>
      <c r="M58" s="176">
        <v>584.38475000000005</v>
      </c>
      <c r="N58" s="176">
        <v>502.02096</v>
      </c>
      <c r="O58" s="176">
        <v>516.91312000000005</v>
      </c>
      <c r="P58" s="176">
        <v>569.38468</v>
      </c>
      <c r="Q58" s="176">
        <v>495.04561000000001</v>
      </c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61.176333207368771</v>
      </c>
      <c r="C60" s="96">
        <v>64.29639864882806</v>
      </c>
      <c r="D60" s="96">
        <v>58.826808665452923</v>
      </c>
      <c r="E60" s="96">
        <v>59.645495201413411</v>
      </c>
      <c r="F60" s="96">
        <v>72.675694843278251</v>
      </c>
      <c r="G60" s="96">
        <v>86.900305310333948</v>
      </c>
      <c r="H60" s="96">
        <v>94.264085561890354</v>
      </c>
      <c r="I60" s="96">
        <v>113.60511505711327</v>
      </c>
      <c r="J60" s="96">
        <v>78.711049835712529</v>
      </c>
      <c r="K60" s="96">
        <v>74.195180139844965</v>
      </c>
      <c r="L60" s="96">
        <v>38.248401043352231</v>
      </c>
      <c r="M60" s="96">
        <v>56.968320530992209</v>
      </c>
      <c r="N60" s="96">
        <v>6.7278264038212612</v>
      </c>
      <c r="O60" s="96">
        <v>3.8514779994481385</v>
      </c>
      <c r="P60" s="96">
        <v>20.488316898249519</v>
      </c>
      <c r="Q60" s="96">
        <v>55.314982512197396</v>
      </c>
    </row>
    <row r="61" spans="1:17" x14ac:dyDescent="0.25">
      <c r="A61" s="132" t="s">
        <v>83</v>
      </c>
      <c r="B61" s="160">
        <v>0</v>
      </c>
      <c r="C61" s="160">
        <v>0</v>
      </c>
      <c r="D61" s="160">
        <v>0</v>
      </c>
      <c r="E61" s="160">
        <v>0</v>
      </c>
      <c r="F61" s="160">
        <v>0</v>
      </c>
      <c r="G61" s="160">
        <v>0</v>
      </c>
      <c r="H61" s="160">
        <v>0</v>
      </c>
      <c r="I61" s="160">
        <v>0</v>
      </c>
      <c r="J61" s="160">
        <v>0</v>
      </c>
      <c r="K61" s="160">
        <v>0</v>
      </c>
      <c r="L61" s="160">
        <v>0</v>
      </c>
      <c r="M61" s="160">
        <v>0</v>
      </c>
      <c r="N61" s="160">
        <v>0</v>
      </c>
      <c r="O61" s="160">
        <v>0</v>
      </c>
      <c r="P61" s="160">
        <v>0</v>
      </c>
      <c r="Q61" s="160">
        <v>0</v>
      </c>
    </row>
    <row r="62" spans="1:17" x14ac:dyDescent="0.25">
      <c r="A62" s="76" t="s">
        <v>82</v>
      </c>
      <c r="B62" s="159">
        <v>0</v>
      </c>
      <c r="C62" s="159">
        <v>0</v>
      </c>
      <c r="D62" s="159">
        <v>0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0</v>
      </c>
      <c r="K62" s="159">
        <v>0</v>
      </c>
      <c r="L62" s="159">
        <v>0</v>
      </c>
      <c r="M62" s="159">
        <v>0</v>
      </c>
      <c r="N62" s="159">
        <v>0</v>
      </c>
      <c r="O62" s="159">
        <v>0</v>
      </c>
      <c r="P62" s="159">
        <v>0</v>
      </c>
      <c r="Q62" s="159">
        <v>0</v>
      </c>
    </row>
    <row r="63" spans="1:17" x14ac:dyDescent="0.25">
      <c r="A63" s="76" t="s">
        <v>81</v>
      </c>
      <c r="B63" s="159">
        <v>0</v>
      </c>
      <c r="C63" s="159">
        <v>0</v>
      </c>
      <c r="D63" s="159">
        <v>0</v>
      </c>
      <c r="E63" s="159">
        <v>0</v>
      </c>
      <c r="F63" s="159">
        <v>0</v>
      </c>
      <c r="G63" s="159">
        <v>0</v>
      </c>
      <c r="H63" s="159">
        <v>0</v>
      </c>
      <c r="I63" s="159">
        <v>0</v>
      </c>
      <c r="J63" s="159">
        <v>0</v>
      </c>
      <c r="K63" s="159">
        <v>0</v>
      </c>
      <c r="L63" s="159">
        <v>0</v>
      </c>
      <c r="M63" s="159">
        <v>0</v>
      </c>
      <c r="N63" s="159">
        <v>0</v>
      </c>
      <c r="O63" s="159">
        <v>0</v>
      </c>
      <c r="P63" s="159">
        <v>0</v>
      </c>
      <c r="Q63" s="159">
        <v>0</v>
      </c>
    </row>
    <row r="64" spans="1:17" x14ac:dyDescent="0.25">
      <c r="A64" s="76" t="s">
        <v>80</v>
      </c>
      <c r="B64" s="159">
        <v>0</v>
      </c>
      <c r="C64" s="159">
        <v>0</v>
      </c>
      <c r="D64" s="159">
        <v>0</v>
      </c>
      <c r="E64" s="159">
        <v>0</v>
      </c>
      <c r="F64" s="159">
        <v>0</v>
      </c>
      <c r="G64" s="159">
        <v>0</v>
      </c>
      <c r="H64" s="159">
        <v>0</v>
      </c>
      <c r="I64" s="159">
        <v>0</v>
      </c>
      <c r="J64" s="159">
        <v>0</v>
      </c>
      <c r="K64" s="159">
        <v>0</v>
      </c>
      <c r="L64" s="159">
        <v>0</v>
      </c>
      <c r="M64" s="159">
        <v>0</v>
      </c>
      <c r="N64" s="159">
        <v>0</v>
      </c>
      <c r="O64" s="159">
        <v>0</v>
      </c>
      <c r="P64" s="159">
        <v>0</v>
      </c>
      <c r="Q64" s="159">
        <v>0</v>
      </c>
    </row>
    <row r="65" spans="1:17" x14ac:dyDescent="0.25">
      <c r="A65" s="129" t="s">
        <v>79</v>
      </c>
      <c r="B65" s="158">
        <v>0</v>
      </c>
      <c r="C65" s="158">
        <v>0</v>
      </c>
      <c r="D65" s="158">
        <v>0</v>
      </c>
      <c r="E65" s="158">
        <v>0</v>
      </c>
      <c r="F65" s="158">
        <v>2.5427310876412936</v>
      </c>
      <c r="G65" s="158">
        <v>3.0249242940013135</v>
      </c>
      <c r="H65" s="158">
        <v>3.150289909724405</v>
      </c>
      <c r="I65" s="158">
        <v>2.7478299859196902</v>
      </c>
      <c r="J65" s="158">
        <v>3.263727715468999</v>
      </c>
      <c r="K65" s="158">
        <v>3.2156823818249807</v>
      </c>
      <c r="L65" s="158">
        <v>1.5740284517206651</v>
      </c>
      <c r="M65" s="158">
        <v>2.2597635400031857</v>
      </c>
      <c r="N65" s="158">
        <v>0.4557610501197496</v>
      </c>
      <c r="O65" s="158">
        <v>0</v>
      </c>
      <c r="P65" s="158">
        <v>1.332239504610059</v>
      </c>
      <c r="Q65" s="158">
        <v>2.2721171676071998</v>
      </c>
    </row>
    <row r="66" spans="1:17" x14ac:dyDescent="0.25">
      <c r="A66" s="92" t="s">
        <v>125</v>
      </c>
      <c r="B66" s="91">
        <v>0</v>
      </c>
      <c r="C66" s="91">
        <v>0</v>
      </c>
      <c r="D66" s="91">
        <v>0</v>
      </c>
      <c r="E66" s="91">
        <v>0</v>
      </c>
      <c r="F66" s="91">
        <v>1.1906247936443595</v>
      </c>
      <c r="G66" s="91">
        <v>1.416410048565544</v>
      </c>
      <c r="H66" s="91">
        <v>1.4751120525155035</v>
      </c>
      <c r="I66" s="91">
        <v>1.2866616237386987</v>
      </c>
      <c r="J66" s="91">
        <v>1.5282289018404602</v>
      </c>
      <c r="K66" s="91">
        <v>1.505731845138901</v>
      </c>
      <c r="L66" s="91">
        <v>0.73703322763033996</v>
      </c>
      <c r="M66" s="91">
        <v>1.0581262452716338</v>
      </c>
      <c r="N66" s="91">
        <v>9.6464639509781722E-2</v>
      </c>
      <c r="O66" s="91">
        <v>0</v>
      </c>
      <c r="P66" s="91">
        <v>0.62381641258518405</v>
      </c>
      <c r="Q66" s="91">
        <v>1.063910787486215</v>
      </c>
    </row>
    <row r="67" spans="1:17" x14ac:dyDescent="0.25">
      <c r="A67" s="92" t="s">
        <v>26</v>
      </c>
      <c r="B67" s="91">
        <v>0</v>
      </c>
      <c r="C67" s="91">
        <v>0</v>
      </c>
      <c r="D67" s="91">
        <v>0</v>
      </c>
      <c r="E67" s="91">
        <v>0</v>
      </c>
      <c r="F67" s="91">
        <v>1.3521062939969342</v>
      </c>
      <c r="G67" s="91">
        <v>1.6085142454357693</v>
      </c>
      <c r="H67" s="91">
        <v>1.6751778572089018</v>
      </c>
      <c r="I67" s="91">
        <v>1.4611683621809917</v>
      </c>
      <c r="J67" s="91">
        <v>1.7354988136285388</v>
      </c>
      <c r="K67" s="91">
        <v>1.7099505366860797</v>
      </c>
      <c r="L67" s="91">
        <v>0.83699522409032523</v>
      </c>
      <c r="M67" s="91">
        <v>1.2016372947315517</v>
      </c>
      <c r="N67" s="91">
        <v>0.35929641060996786</v>
      </c>
      <c r="O67" s="91">
        <v>0</v>
      </c>
      <c r="P67" s="91">
        <v>0.70842309202487508</v>
      </c>
      <c r="Q67" s="91">
        <v>1.208206380120985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0</v>
      </c>
      <c r="C69" s="157">
        <v>0</v>
      </c>
      <c r="D69" s="157">
        <v>0</v>
      </c>
      <c r="E69" s="157">
        <v>0</v>
      </c>
      <c r="F69" s="157">
        <v>0</v>
      </c>
      <c r="G69" s="157">
        <v>0</v>
      </c>
      <c r="H69" s="157">
        <v>0</v>
      </c>
      <c r="I69" s="157">
        <v>0</v>
      </c>
      <c r="J69" s="157">
        <v>0</v>
      </c>
      <c r="K69" s="157">
        <v>0</v>
      </c>
      <c r="L69" s="157">
        <v>0</v>
      </c>
      <c r="M69" s="157">
        <v>0</v>
      </c>
      <c r="N69" s="157">
        <v>0</v>
      </c>
      <c r="O69" s="157">
        <v>0</v>
      </c>
      <c r="P69" s="157">
        <v>0</v>
      </c>
      <c r="Q69" s="157">
        <v>0</v>
      </c>
    </row>
    <row r="70" spans="1:17" x14ac:dyDescent="0.25">
      <c r="A70" s="156" t="s">
        <v>183</v>
      </c>
      <c r="B70" s="204">
        <v>11.636827010484961</v>
      </c>
      <c r="C70" s="204">
        <v>11.225901757976166</v>
      </c>
      <c r="D70" s="204">
        <v>10.7956090718907</v>
      </c>
      <c r="E70" s="204">
        <v>7.196303971393446</v>
      </c>
      <c r="F70" s="204">
        <v>7.4382530704056986</v>
      </c>
      <c r="G70" s="204">
        <v>8.6371245248714814</v>
      </c>
      <c r="H70" s="204">
        <v>9.0742800719659051</v>
      </c>
      <c r="I70" s="204">
        <v>10.260095936635704</v>
      </c>
      <c r="J70" s="204">
        <v>9.3649931949205083</v>
      </c>
      <c r="K70" s="204">
        <v>9.1981762944740737</v>
      </c>
      <c r="L70" s="204">
        <v>4.4832509946105397</v>
      </c>
      <c r="M70" s="204">
        <v>6.261637239992293</v>
      </c>
      <c r="N70" s="204">
        <v>1.8493054682348125</v>
      </c>
      <c r="O70" s="204">
        <v>1.8293664744067464</v>
      </c>
      <c r="P70" s="204">
        <v>3.8385613123942992</v>
      </c>
      <c r="Q70" s="204">
        <v>8.3989725680575731</v>
      </c>
    </row>
    <row r="71" spans="1:17" x14ac:dyDescent="0.25">
      <c r="A71" s="152" t="s">
        <v>192</v>
      </c>
      <c r="B71" s="151">
        <v>11.636827010484961</v>
      </c>
      <c r="C71" s="151">
        <v>11.225901757976166</v>
      </c>
      <c r="D71" s="151">
        <v>10.7956090718907</v>
      </c>
      <c r="E71" s="151">
        <v>7.196303971393446</v>
      </c>
      <c r="F71" s="151">
        <v>7.4382530704056986</v>
      </c>
      <c r="G71" s="151">
        <v>8.6371245248714814</v>
      </c>
      <c r="H71" s="151">
        <v>9.0742800719659051</v>
      </c>
      <c r="I71" s="151">
        <v>10.260095936635704</v>
      </c>
      <c r="J71" s="151">
        <v>9.3649931949205083</v>
      </c>
      <c r="K71" s="151">
        <v>9.1981762944740737</v>
      </c>
      <c r="L71" s="151">
        <v>4.4832509946105397</v>
      </c>
      <c r="M71" s="151">
        <v>6.261637239992293</v>
      </c>
      <c r="N71" s="151">
        <v>1.8493054682348125</v>
      </c>
      <c r="O71" s="151">
        <v>1.8293664744067464</v>
      </c>
      <c r="P71" s="151">
        <v>3.8385613123942992</v>
      </c>
      <c r="Q71" s="151">
        <v>8.3989725680575731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5.2215573510036712</v>
      </c>
      <c r="C74" s="87">
        <v>4.8161113740441053</v>
      </c>
      <c r="D74" s="87">
        <v>4.0232584309395403</v>
      </c>
      <c r="E74" s="87">
        <v>0.19814291139201992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0.21214535122359851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3.9797924795014183</v>
      </c>
      <c r="C75" s="87">
        <v>3.7365695319486889</v>
      </c>
      <c r="D75" s="87">
        <v>2.8539938517407895</v>
      </c>
      <c r="E75" s="87">
        <v>2.5286715542784486</v>
      </c>
      <c r="F75" s="87">
        <v>2.181353018906989</v>
      </c>
      <c r="G75" s="87">
        <v>1.7235642335205164</v>
      </c>
      <c r="H75" s="87">
        <v>2.1210223878471637</v>
      </c>
      <c r="I75" s="87">
        <v>3.0581751291195024E-2</v>
      </c>
      <c r="J75" s="87">
        <v>2.0490337984453824</v>
      </c>
      <c r="K75" s="87">
        <v>1.8996725422574237</v>
      </c>
      <c r="L75" s="87">
        <v>0.85115562576692017</v>
      </c>
      <c r="M75" s="87">
        <v>0.50249950269040666</v>
      </c>
      <c r="N75" s="87">
        <v>5.573233216925419E-2</v>
      </c>
      <c r="O75" s="87">
        <v>0.11935386779893586</v>
      </c>
      <c r="P75" s="87">
        <v>0.9014981672688438</v>
      </c>
      <c r="Q75" s="87">
        <v>0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10.127634911051995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6.4861528277718499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1.9128197402857232</v>
      </c>
    </row>
    <row r="78" spans="1:17" x14ac:dyDescent="0.25">
      <c r="A78" s="150" t="s">
        <v>26</v>
      </c>
      <c r="B78" s="87">
        <v>2.4354771799798707</v>
      </c>
      <c r="C78" s="87">
        <v>2.6732208519833711</v>
      </c>
      <c r="D78" s="87">
        <v>3.9183567892103706</v>
      </c>
      <c r="E78" s="87">
        <v>4.4694895057229775</v>
      </c>
      <c r="F78" s="87">
        <v>5.2569000514987092</v>
      </c>
      <c r="G78" s="87">
        <v>6.9135602913509651</v>
      </c>
      <c r="H78" s="87">
        <v>6.953257684118741</v>
      </c>
      <c r="I78" s="87">
        <v>0.10187927429251516</v>
      </c>
      <c r="J78" s="87">
        <v>7.3159593964751251</v>
      </c>
      <c r="K78" s="87">
        <v>7.2985037522166492</v>
      </c>
      <c r="L78" s="87">
        <v>3.6320953688436197</v>
      </c>
      <c r="M78" s="87">
        <v>5.7591377373018862</v>
      </c>
      <c r="N78" s="87">
        <v>1.7935731360655582</v>
      </c>
      <c r="O78" s="87">
        <v>1.4978672553842121</v>
      </c>
      <c r="P78" s="87">
        <v>2.9370631451254554</v>
      </c>
      <c r="Q78" s="87">
        <v>0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0</v>
      </c>
      <c r="C82" s="151">
        <v>0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>
        <v>0</v>
      </c>
    </row>
    <row r="83" spans="1:17" x14ac:dyDescent="0.25">
      <c r="A83" s="156" t="s">
        <v>181</v>
      </c>
      <c r="B83" s="204">
        <v>37.126890719033192</v>
      </c>
      <c r="C83" s="204">
        <v>41.096201682343981</v>
      </c>
      <c r="D83" s="204">
        <v>36.515883250212134</v>
      </c>
      <c r="E83" s="204">
        <v>44.773133660533624</v>
      </c>
      <c r="F83" s="204">
        <v>54.472805810344369</v>
      </c>
      <c r="G83" s="204">
        <v>65.673730938564333</v>
      </c>
      <c r="H83" s="204">
        <v>71.98175936710004</v>
      </c>
      <c r="I83" s="204">
        <v>89.197082538295973</v>
      </c>
      <c r="J83" s="204">
        <v>55.796248158109869</v>
      </c>
      <c r="K83" s="204">
        <v>51.69651890239588</v>
      </c>
      <c r="L83" s="204">
        <v>27.265116131969133</v>
      </c>
      <c r="M83" s="204">
        <v>41.543384297965446</v>
      </c>
      <c r="N83" s="204">
        <v>2.4365627102138174</v>
      </c>
      <c r="O83" s="204">
        <v>7.0787285674195843E-2</v>
      </c>
      <c r="P83" s="204">
        <v>11.162245306601662</v>
      </c>
      <c r="Q83" s="204">
        <v>35.485991407087916</v>
      </c>
    </row>
    <row r="84" spans="1:17" x14ac:dyDescent="0.25">
      <c r="A84" s="152" t="s">
        <v>190</v>
      </c>
      <c r="B84" s="151">
        <v>37.126890719033192</v>
      </c>
      <c r="C84" s="151">
        <v>41.096201682343981</v>
      </c>
      <c r="D84" s="151">
        <v>36.515883250212134</v>
      </c>
      <c r="E84" s="151">
        <v>44.773133660533624</v>
      </c>
      <c r="F84" s="151">
        <v>54.472805810344369</v>
      </c>
      <c r="G84" s="151">
        <v>65.673730938564333</v>
      </c>
      <c r="H84" s="151">
        <v>71.98175936710004</v>
      </c>
      <c r="I84" s="151">
        <v>89.197082538295973</v>
      </c>
      <c r="J84" s="151">
        <v>55.796248158109869</v>
      </c>
      <c r="K84" s="151">
        <v>51.69651890239588</v>
      </c>
      <c r="L84" s="151">
        <v>27.265116131969133</v>
      </c>
      <c r="M84" s="151">
        <v>41.543384297965446</v>
      </c>
      <c r="N84" s="151">
        <v>2.4365627102138174</v>
      </c>
      <c r="O84" s="151">
        <v>7.0787285674195843E-2</v>
      </c>
      <c r="P84" s="151">
        <v>11.162245306601662</v>
      </c>
      <c r="Q84" s="151">
        <v>35.485991407087916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37.126890719033192</v>
      </c>
      <c r="C86" s="208">
        <v>41.096201682343981</v>
      </c>
      <c r="D86" s="208">
        <v>36.515883250212134</v>
      </c>
      <c r="E86" s="208">
        <v>44.773133660533624</v>
      </c>
      <c r="F86" s="208">
        <v>41.838177663652765</v>
      </c>
      <c r="G86" s="208">
        <v>44.793455765957965</v>
      </c>
      <c r="H86" s="208">
        <v>44.795847456953616</v>
      </c>
      <c r="I86" s="208">
        <v>43.832566078635757</v>
      </c>
      <c r="J86" s="208">
        <v>42.872400722543766</v>
      </c>
      <c r="K86" s="208">
        <v>44.782875163387573</v>
      </c>
      <c r="L86" s="208">
        <v>24.682666568661499</v>
      </c>
      <c r="M86" s="208">
        <v>30.152801027046575</v>
      </c>
      <c r="N86" s="208">
        <v>1.125862427511114</v>
      </c>
      <c r="O86" s="208">
        <v>7.0787285674195843E-2</v>
      </c>
      <c r="P86" s="208">
        <v>4.043849670022218</v>
      </c>
      <c r="Q86" s="208">
        <v>6.519424716069218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3.8481692679791752</v>
      </c>
      <c r="G87" s="208">
        <v>3.9643546474911511</v>
      </c>
      <c r="H87" s="208">
        <v>6.2822883777373857</v>
      </c>
      <c r="I87" s="208">
        <v>8.1664544447097818</v>
      </c>
      <c r="J87" s="208">
        <v>2.5381001365651525</v>
      </c>
      <c r="K87" s="208">
        <v>1.114657381757385</v>
      </c>
      <c r="L87" s="208">
        <v>0.33266432914185723</v>
      </c>
      <c r="M87" s="208">
        <v>0.24513743253385478</v>
      </c>
      <c r="N87" s="208">
        <v>0</v>
      </c>
      <c r="O87" s="208">
        <v>0</v>
      </c>
      <c r="P87" s="208">
        <v>1.5716461896830169</v>
      </c>
      <c r="Q87" s="208">
        <v>0.78220996986530233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8.7847562556286505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2.7607195605551138</v>
      </c>
    </row>
    <row r="89" spans="1:17" x14ac:dyDescent="0.25">
      <c r="A89" s="154" t="s">
        <v>26</v>
      </c>
      <c r="B89" s="208">
        <v>0</v>
      </c>
      <c r="C89" s="208">
        <v>0</v>
      </c>
      <c r="D89" s="208">
        <v>0</v>
      </c>
      <c r="E89" s="208">
        <v>0</v>
      </c>
      <c r="F89" s="208">
        <v>8.786458878712434</v>
      </c>
      <c r="G89" s="208">
        <v>16.915920525115219</v>
      </c>
      <c r="H89" s="208">
        <v>20.903623532409032</v>
      </c>
      <c r="I89" s="208">
        <v>28.413305759321783</v>
      </c>
      <c r="J89" s="208">
        <v>10.385747299000949</v>
      </c>
      <c r="K89" s="208">
        <v>5.7989863572509242</v>
      </c>
      <c r="L89" s="208">
        <v>2.2497852341657771</v>
      </c>
      <c r="M89" s="208">
        <v>11.145445838385019</v>
      </c>
      <c r="N89" s="208">
        <v>1.3107002827027034</v>
      </c>
      <c r="O89" s="208">
        <v>0</v>
      </c>
      <c r="P89" s="208">
        <v>5.5467494468964276</v>
      </c>
      <c r="Q89" s="208">
        <v>25.423637160598279</v>
      </c>
    </row>
    <row r="90" spans="1:17" x14ac:dyDescent="0.25">
      <c r="A90" s="152" t="s">
        <v>189</v>
      </c>
      <c r="B90" s="151">
        <v>0</v>
      </c>
      <c r="C90" s="151">
        <v>0</v>
      </c>
      <c r="D90" s="151">
        <v>0</v>
      </c>
      <c r="E90" s="151">
        <v>0</v>
      </c>
      <c r="F90" s="151">
        <v>0</v>
      </c>
      <c r="G90" s="151">
        <v>0</v>
      </c>
      <c r="H90" s="151">
        <v>0</v>
      </c>
      <c r="I90" s="151">
        <v>0</v>
      </c>
      <c r="J90" s="151">
        <v>0</v>
      </c>
      <c r="K90" s="151">
        <v>0</v>
      </c>
      <c r="L90" s="151">
        <v>0</v>
      </c>
      <c r="M90" s="151">
        <v>0</v>
      </c>
      <c r="N90" s="151">
        <v>0</v>
      </c>
      <c r="O90" s="151">
        <v>0</v>
      </c>
      <c r="P90" s="151">
        <v>0</v>
      </c>
      <c r="Q90" s="151">
        <v>0</v>
      </c>
    </row>
    <row r="91" spans="1:17" x14ac:dyDescent="0.25">
      <c r="A91" s="156" t="s">
        <v>180</v>
      </c>
      <c r="B91" s="155">
        <v>12.412615477850625</v>
      </c>
      <c r="C91" s="155">
        <v>11.974295208507915</v>
      </c>
      <c r="D91" s="155">
        <v>11.515316343350083</v>
      </c>
      <c r="E91" s="155">
        <v>7.6760575694863427</v>
      </c>
      <c r="F91" s="155">
        <v>8.221904874886885</v>
      </c>
      <c r="G91" s="155">
        <v>9.5645255528968178</v>
      </c>
      <c r="H91" s="155">
        <v>10.05775621310001</v>
      </c>
      <c r="I91" s="155">
        <v>11.400106596261892</v>
      </c>
      <c r="J91" s="155">
        <v>10.286080767213139</v>
      </c>
      <c r="K91" s="155">
        <v>10.084802561150026</v>
      </c>
      <c r="L91" s="155">
        <v>4.9260054650518956</v>
      </c>
      <c r="M91" s="155">
        <v>6.9035354530312851</v>
      </c>
      <c r="N91" s="155">
        <v>1.9861971752528804</v>
      </c>
      <c r="O91" s="155">
        <v>1.9513242393671966</v>
      </c>
      <c r="P91" s="155">
        <v>4.1552707746434994</v>
      </c>
      <c r="Q91" s="155">
        <v>9.1579013694447067</v>
      </c>
    </row>
    <row r="92" spans="1:17" x14ac:dyDescent="0.25">
      <c r="A92" s="152" t="s">
        <v>193</v>
      </c>
      <c r="B92" s="151">
        <v>0</v>
      </c>
      <c r="C92" s="151">
        <v>0</v>
      </c>
      <c r="D92" s="151">
        <v>0</v>
      </c>
      <c r="E92" s="151">
        <v>0</v>
      </c>
      <c r="F92" s="151">
        <v>0.28776826645414033</v>
      </c>
      <c r="G92" s="151">
        <v>0.3515927263672422</v>
      </c>
      <c r="H92" s="151">
        <v>0.37852413633637888</v>
      </c>
      <c r="I92" s="151">
        <v>0</v>
      </c>
      <c r="J92" s="151">
        <v>0.29675469263126408</v>
      </c>
      <c r="K92" s="151">
        <v>0.27341451371101799</v>
      </c>
      <c r="L92" s="151">
        <v>0.14387107080065309</v>
      </c>
      <c r="M92" s="151">
        <v>0.22445573037283731</v>
      </c>
      <c r="N92" s="151">
        <v>1.3604675802413651E-2</v>
      </c>
      <c r="O92" s="151">
        <v>0</v>
      </c>
      <c r="P92" s="151">
        <v>6.0805374756247303E-2</v>
      </c>
      <c r="Q92" s="151">
        <v>0.19899729684996442</v>
      </c>
    </row>
    <row r="93" spans="1:17" x14ac:dyDescent="0.25">
      <c r="A93" s="152" t="s">
        <v>187</v>
      </c>
      <c r="B93" s="151">
        <v>12.412615477850625</v>
      </c>
      <c r="C93" s="151">
        <v>11.974295208507915</v>
      </c>
      <c r="D93" s="151">
        <v>11.515316343350083</v>
      </c>
      <c r="E93" s="151">
        <v>7.6760575694863427</v>
      </c>
      <c r="F93" s="151">
        <v>7.9341366084327447</v>
      </c>
      <c r="G93" s="151">
        <v>9.2129328265295758</v>
      </c>
      <c r="H93" s="151">
        <v>9.6792320767636308</v>
      </c>
      <c r="I93" s="151">
        <v>11.400106596261892</v>
      </c>
      <c r="J93" s="151">
        <v>9.989326074581875</v>
      </c>
      <c r="K93" s="151">
        <v>9.8113880474390083</v>
      </c>
      <c r="L93" s="151">
        <v>4.7821343942512424</v>
      </c>
      <c r="M93" s="151">
        <v>6.6790797226584475</v>
      </c>
      <c r="N93" s="151">
        <v>1.9725924994504667</v>
      </c>
      <c r="O93" s="151">
        <v>1.9513242393671966</v>
      </c>
      <c r="P93" s="151">
        <v>4.0944653998872518</v>
      </c>
      <c r="Q93" s="151">
        <v>8.9589040725947431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5.5696611744039153</v>
      </c>
      <c r="C96" s="87">
        <v>5.1371854656470477</v>
      </c>
      <c r="D96" s="87">
        <v>4.2914756596688441</v>
      </c>
      <c r="E96" s="87">
        <v>0.21135243881815455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0.22628837463850515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4.2451119781348465</v>
      </c>
      <c r="C97" s="87">
        <v>3.9856741674119371</v>
      </c>
      <c r="D97" s="87">
        <v>3.0442601085235093</v>
      </c>
      <c r="E97" s="87">
        <v>2.6972496578970118</v>
      </c>
      <c r="F97" s="87">
        <v>2.326776553500788</v>
      </c>
      <c r="G97" s="87">
        <v>1.838468515755217</v>
      </c>
      <c r="H97" s="87">
        <v>2.2624238803703074</v>
      </c>
      <c r="I97" s="87">
        <v>3.3979723656883357E-2</v>
      </c>
      <c r="J97" s="87">
        <v>2.1856360516750737</v>
      </c>
      <c r="K97" s="87">
        <v>2.0263173784079185</v>
      </c>
      <c r="L97" s="87">
        <v>0.90789933415138147</v>
      </c>
      <c r="M97" s="87">
        <v>0.53599946953643385</v>
      </c>
      <c r="N97" s="87">
        <v>5.9447820980537809E-2</v>
      </c>
      <c r="O97" s="87">
        <v>0.12731079231886494</v>
      </c>
      <c r="P97" s="87">
        <v>0.9615980450867665</v>
      </c>
      <c r="Q97" s="87">
        <v>0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11.252927678946659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6.9185630162899718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2.0403410563047713</v>
      </c>
    </row>
    <row r="100" spans="1:17" x14ac:dyDescent="0.25">
      <c r="A100" s="150" t="s">
        <v>26</v>
      </c>
      <c r="B100" s="87">
        <v>2.5978423253118623</v>
      </c>
      <c r="C100" s="87">
        <v>2.8514355754489298</v>
      </c>
      <c r="D100" s="87">
        <v>4.17958057515773</v>
      </c>
      <c r="E100" s="87">
        <v>4.767455472771176</v>
      </c>
      <c r="F100" s="87">
        <v>5.6073600549319567</v>
      </c>
      <c r="G100" s="87">
        <v>7.3744643107743588</v>
      </c>
      <c r="H100" s="87">
        <v>7.4168081963933234</v>
      </c>
      <c r="I100" s="87">
        <v>0.11319919365835017</v>
      </c>
      <c r="J100" s="87">
        <v>7.8036900229068005</v>
      </c>
      <c r="K100" s="87">
        <v>7.7850706690310902</v>
      </c>
      <c r="L100" s="87">
        <v>3.8742350600998607</v>
      </c>
      <c r="M100" s="87">
        <v>6.1430802531220134</v>
      </c>
      <c r="N100" s="87">
        <v>1.9131446784699289</v>
      </c>
      <c r="O100" s="87">
        <v>1.5977250724098264</v>
      </c>
      <c r="P100" s="87">
        <v>3.1328673548004855</v>
      </c>
      <c r="Q100" s="87">
        <v>0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0</v>
      </c>
      <c r="C104" s="151">
        <v>0</v>
      </c>
      <c r="D104" s="151">
        <v>0</v>
      </c>
      <c r="E104" s="151">
        <v>0</v>
      </c>
      <c r="F104" s="151">
        <v>0</v>
      </c>
      <c r="G104" s="151">
        <v>0</v>
      </c>
      <c r="H104" s="151">
        <v>0</v>
      </c>
      <c r="I104" s="151">
        <v>0</v>
      </c>
      <c r="J104" s="151">
        <v>0</v>
      </c>
      <c r="K104" s="151">
        <v>0</v>
      </c>
      <c r="L104" s="151">
        <v>0</v>
      </c>
      <c r="M104" s="151">
        <v>0</v>
      </c>
      <c r="N104" s="151">
        <v>0</v>
      </c>
      <c r="O104" s="151">
        <v>0</v>
      </c>
      <c r="P104" s="151">
        <v>0</v>
      </c>
      <c r="Q104" s="151">
        <v>0</v>
      </c>
    </row>
    <row r="105" spans="1:17" x14ac:dyDescent="0.25">
      <c r="A105" s="243" t="s">
        <v>179</v>
      </c>
      <c r="B105" s="242">
        <v>0</v>
      </c>
      <c r="C105" s="242">
        <v>0</v>
      </c>
      <c r="D105" s="242">
        <v>0</v>
      </c>
      <c r="E105" s="242">
        <v>0</v>
      </c>
      <c r="F105" s="242">
        <v>0</v>
      </c>
      <c r="G105" s="242">
        <v>0</v>
      </c>
      <c r="H105" s="242">
        <v>0</v>
      </c>
      <c r="I105" s="242">
        <v>0</v>
      </c>
      <c r="J105" s="242">
        <v>0</v>
      </c>
      <c r="K105" s="242">
        <v>0</v>
      </c>
      <c r="L105" s="242">
        <v>0</v>
      </c>
      <c r="M105" s="242">
        <v>0</v>
      </c>
      <c r="N105" s="242">
        <v>0</v>
      </c>
      <c r="O105" s="242">
        <v>0</v>
      </c>
      <c r="P105" s="242">
        <v>0</v>
      </c>
      <c r="Q105" s="242">
        <v>0</v>
      </c>
    </row>
    <row r="106" spans="1:17" x14ac:dyDescent="0.25">
      <c r="A106" s="177" t="s">
        <v>98</v>
      </c>
      <c r="B106" s="176">
        <v>0</v>
      </c>
      <c r="C106" s="176">
        <v>0</v>
      </c>
      <c r="D106" s="176">
        <v>0</v>
      </c>
      <c r="E106" s="176">
        <v>0</v>
      </c>
      <c r="F106" s="176">
        <v>0</v>
      </c>
      <c r="G106" s="176">
        <v>0</v>
      </c>
      <c r="H106" s="176">
        <v>0</v>
      </c>
      <c r="I106" s="176">
        <v>0</v>
      </c>
      <c r="J106" s="176">
        <v>0</v>
      </c>
      <c r="K106" s="176">
        <v>0</v>
      </c>
      <c r="L106" s="176">
        <v>0</v>
      </c>
      <c r="M106" s="176">
        <v>0</v>
      </c>
      <c r="N106" s="176">
        <v>0</v>
      </c>
      <c r="O106" s="176">
        <v>0</v>
      </c>
      <c r="P106" s="176">
        <v>0</v>
      </c>
      <c r="Q106" s="176">
        <v>0</v>
      </c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4.0961929530089769</v>
      </c>
      <c r="C108" s="96">
        <v>5.4300704674979743</v>
      </c>
      <c r="D108" s="96">
        <v>5.0146976281344031</v>
      </c>
      <c r="E108" s="96">
        <v>3.7396971173928231</v>
      </c>
      <c r="F108" s="96">
        <v>5.9379675010661108</v>
      </c>
      <c r="G108" s="96">
        <v>7.9497188118817004</v>
      </c>
      <c r="H108" s="96">
        <v>6.9847594533325488</v>
      </c>
      <c r="I108" s="96">
        <v>8.0935271087553353</v>
      </c>
      <c r="J108" s="96">
        <v>4.7683893091441734</v>
      </c>
      <c r="K108" s="96">
        <v>5.3529132778978425</v>
      </c>
      <c r="L108" s="96">
        <v>3.5269041519115119</v>
      </c>
      <c r="M108" s="96">
        <v>3.3475615153610399</v>
      </c>
      <c r="N108" s="96">
        <v>0.48180883935486563</v>
      </c>
      <c r="O108" s="96">
        <v>0.50609847211476588</v>
      </c>
      <c r="P108" s="96">
        <v>1.4760461893936105</v>
      </c>
      <c r="Q108" s="96">
        <v>2.9345837565887889</v>
      </c>
    </row>
    <row r="109" spans="1:17" x14ac:dyDescent="0.25">
      <c r="A109" s="132" t="s">
        <v>83</v>
      </c>
      <c r="B109" s="160">
        <v>0</v>
      </c>
      <c r="C109" s="160">
        <v>0</v>
      </c>
      <c r="D109" s="160">
        <v>0</v>
      </c>
      <c r="E109" s="160">
        <v>0</v>
      </c>
      <c r="F109" s="160">
        <v>0</v>
      </c>
      <c r="G109" s="160">
        <v>0</v>
      </c>
      <c r="H109" s="160">
        <v>0</v>
      </c>
      <c r="I109" s="160">
        <v>0</v>
      </c>
      <c r="J109" s="160">
        <v>0</v>
      </c>
      <c r="K109" s="160">
        <v>0</v>
      </c>
      <c r="L109" s="160">
        <v>0</v>
      </c>
      <c r="M109" s="160">
        <v>0</v>
      </c>
      <c r="N109" s="160">
        <v>0</v>
      </c>
      <c r="O109" s="160">
        <v>0</v>
      </c>
      <c r="P109" s="160">
        <v>0</v>
      </c>
      <c r="Q109" s="160">
        <v>0</v>
      </c>
    </row>
    <row r="110" spans="1:17" x14ac:dyDescent="0.25">
      <c r="A110" s="76" t="s">
        <v>82</v>
      </c>
      <c r="B110" s="159">
        <v>0</v>
      </c>
      <c r="C110" s="159">
        <v>0</v>
      </c>
      <c r="D110" s="159">
        <v>0</v>
      </c>
      <c r="E110" s="159">
        <v>0</v>
      </c>
      <c r="F110" s="159">
        <v>0</v>
      </c>
      <c r="G110" s="159">
        <v>0</v>
      </c>
      <c r="H110" s="159">
        <v>0</v>
      </c>
      <c r="I110" s="159">
        <v>0</v>
      </c>
      <c r="J110" s="159">
        <v>0</v>
      </c>
      <c r="K110" s="159">
        <v>0</v>
      </c>
      <c r="L110" s="159">
        <v>0</v>
      </c>
      <c r="M110" s="159">
        <v>0</v>
      </c>
      <c r="N110" s="159">
        <v>0</v>
      </c>
      <c r="O110" s="159">
        <v>0</v>
      </c>
      <c r="P110" s="159">
        <v>0</v>
      </c>
      <c r="Q110" s="159">
        <v>0</v>
      </c>
    </row>
    <row r="111" spans="1:17" x14ac:dyDescent="0.25">
      <c r="A111" s="76" t="s">
        <v>81</v>
      </c>
      <c r="B111" s="159">
        <v>0</v>
      </c>
      <c r="C111" s="159">
        <v>0</v>
      </c>
      <c r="D111" s="159">
        <v>0</v>
      </c>
      <c r="E111" s="159">
        <v>0</v>
      </c>
      <c r="F111" s="159">
        <v>0</v>
      </c>
      <c r="G111" s="159">
        <v>0</v>
      </c>
      <c r="H111" s="159">
        <v>0</v>
      </c>
      <c r="I111" s="159">
        <v>0</v>
      </c>
      <c r="J111" s="159">
        <v>0</v>
      </c>
      <c r="K111" s="159">
        <v>0</v>
      </c>
      <c r="L111" s="159">
        <v>0</v>
      </c>
      <c r="M111" s="159">
        <v>0</v>
      </c>
      <c r="N111" s="159">
        <v>0</v>
      </c>
      <c r="O111" s="159">
        <v>0</v>
      </c>
      <c r="P111" s="159">
        <v>0</v>
      </c>
      <c r="Q111" s="159">
        <v>0</v>
      </c>
    </row>
    <row r="112" spans="1:17" x14ac:dyDescent="0.25">
      <c r="A112" s="76" t="s">
        <v>80</v>
      </c>
      <c r="B112" s="159">
        <v>0</v>
      </c>
      <c r="C112" s="159">
        <v>0</v>
      </c>
      <c r="D112" s="159">
        <v>0</v>
      </c>
      <c r="E112" s="159">
        <v>0</v>
      </c>
      <c r="F112" s="159">
        <v>0</v>
      </c>
      <c r="G112" s="159">
        <v>0</v>
      </c>
      <c r="H112" s="159">
        <v>0</v>
      </c>
      <c r="I112" s="159">
        <v>0</v>
      </c>
      <c r="J112" s="159">
        <v>0</v>
      </c>
      <c r="K112" s="159">
        <v>0</v>
      </c>
      <c r="L112" s="159">
        <v>0</v>
      </c>
      <c r="M112" s="159">
        <v>0</v>
      </c>
      <c r="N112" s="159">
        <v>0</v>
      </c>
      <c r="O112" s="159">
        <v>0</v>
      </c>
      <c r="P112" s="159">
        <v>0</v>
      </c>
      <c r="Q112" s="159">
        <v>0</v>
      </c>
    </row>
    <row r="113" spans="1:17" x14ac:dyDescent="0.25">
      <c r="A113" s="129" t="s">
        <v>79</v>
      </c>
      <c r="B113" s="158">
        <v>0</v>
      </c>
      <c r="C113" s="158">
        <v>0</v>
      </c>
      <c r="D113" s="158">
        <v>0</v>
      </c>
      <c r="E113" s="158">
        <v>0</v>
      </c>
      <c r="F113" s="158">
        <v>0.25321706599917393</v>
      </c>
      <c r="G113" s="158">
        <v>0.33866520822932544</v>
      </c>
      <c r="H113" s="158">
        <v>0.29126930008783714</v>
      </c>
      <c r="I113" s="158">
        <v>0.23623482983204599</v>
      </c>
      <c r="J113" s="158">
        <v>0.22873958343381895</v>
      </c>
      <c r="K113" s="158">
        <v>0.26497507714808849</v>
      </c>
      <c r="L113" s="158">
        <v>0.1691595688250809</v>
      </c>
      <c r="M113" s="158">
        <v>0.15687084179046196</v>
      </c>
      <c r="N113" s="158">
        <v>2.6101844889742997E-2</v>
      </c>
      <c r="O113" s="158">
        <v>0</v>
      </c>
      <c r="P113" s="158">
        <v>9.2208469159155981E-2</v>
      </c>
      <c r="Q113" s="158">
        <v>0.12698240666724808</v>
      </c>
    </row>
    <row r="114" spans="1:17" x14ac:dyDescent="0.25">
      <c r="A114" s="92" t="s">
        <v>125</v>
      </c>
      <c r="B114" s="91">
        <v>0</v>
      </c>
      <c r="C114" s="91">
        <v>0</v>
      </c>
      <c r="D114" s="91">
        <v>0</v>
      </c>
      <c r="E114" s="91">
        <v>0</v>
      </c>
      <c r="F114" s="91">
        <v>0.11856799109345205</v>
      </c>
      <c r="G114" s="91">
        <v>0.15857877996709646</v>
      </c>
      <c r="H114" s="91">
        <v>0.13638581444871237</v>
      </c>
      <c r="I114" s="91">
        <v>0.1106161193715931</v>
      </c>
      <c r="J114" s="91">
        <v>0.10710649688749437</v>
      </c>
      <c r="K114" s="91">
        <v>0.12407363802005282</v>
      </c>
      <c r="L114" s="91">
        <v>7.9208366824255902E-2</v>
      </c>
      <c r="M114" s="91">
        <v>7.3454214070604942E-2</v>
      </c>
      <c r="N114" s="91">
        <v>5.5246165883805253E-3</v>
      </c>
      <c r="O114" s="91">
        <v>0</v>
      </c>
      <c r="P114" s="91">
        <v>4.3176287928552659E-2</v>
      </c>
      <c r="Q114" s="91">
        <v>5.9459060562673513E-2</v>
      </c>
    </row>
    <row r="115" spans="1:17" x14ac:dyDescent="0.25">
      <c r="A115" s="92" t="s">
        <v>26</v>
      </c>
      <c r="B115" s="91">
        <v>0</v>
      </c>
      <c r="C115" s="91">
        <v>0</v>
      </c>
      <c r="D115" s="91">
        <v>0</v>
      </c>
      <c r="E115" s="91">
        <v>0</v>
      </c>
      <c r="F115" s="91">
        <v>0.13464907490572187</v>
      </c>
      <c r="G115" s="91">
        <v>0.18008642826222901</v>
      </c>
      <c r="H115" s="91">
        <v>0.1548834856391248</v>
      </c>
      <c r="I115" s="91">
        <v>0.12561871046045289</v>
      </c>
      <c r="J115" s="91">
        <v>0.12163308654632457</v>
      </c>
      <c r="K115" s="91">
        <v>0.14090143912803568</v>
      </c>
      <c r="L115" s="91">
        <v>8.9951202000825001E-2</v>
      </c>
      <c r="M115" s="91">
        <v>8.3416627719857014E-2</v>
      </c>
      <c r="N115" s="91">
        <v>2.0577228301362473E-2</v>
      </c>
      <c r="O115" s="91">
        <v>0</v>
      </c>
      <c r="P115" s="91">
        <v>4.9032181230603329E-2</v>
      </c>
      <c r="Q115" s="91">
        <v>6.7523346104574569E-2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</v>
      </c>
      <c r="C117" s="157">
        <v>0</v>
      </c>
      <c r="D117" s="157">
        <v>0</v>
      </c>
      <c r="E117" s="157">
        <v>0</v>
      </c>
      <c r="F117" s="157">
        <v>0</v>
      </c>
      <c r="G117" s="157">
        <v>0</v>
      </c>
      <c r="H117" s="157">
        <v>0</v>
      </c>
      <c r="I117" s="157">
        <v>0</v>
      </c>
      <c r="J117" s="157">
        <v>0</v>
      </c>
      <c r="K117" s="157">
        <v>0</v>
      </c>
      <c r="L117" s="157">
        <v>0</v>
      </c>
      <c r="M117" s="157">
        <v>0</v>
      </c>
      <c r="N117" s="157">
        <v>0</v>
      </c>
      <c r="O117" s="157">
        <v>0</v>
      </c>
      <c r="P117" s="157">
        <v>0</v>
      </c>
      <c r="Q117" s="157">
        <v>0</v>
      </c>
    </row>
    <row r="118" spans="1:17" x14ac:dyDescent="0.25">
      <c r="A118" s="156" t="s">
        <v>183</v>
      </c>
      <c r="B118" s="204">
        <v>1.885756480237549</v>
      </c>
      <c r="C118" s="204">
        <v>2.4454465858529075</v>
      </c>
      <c r="D118" s="204">
        <v>2.2878372526790285</v>
      </c>
      <c r="E118" s="204">
        <v>1.5058287763940301</v>
      </c>
      <c r="F118" s="204">
        <v>1.4172955156515981</v>
      </c>
      <c r="G118" s="204">
        <v>1.8502149142473294</v>
      </c>
      <c r="H118" s="204">
        <v>1.6052892324534904</v>
      </c>
      <c r="I118" s="204">
        <v>1.3010141647380034</v>
      </c>
      <c r="J118" s="204">
        <v>1.2558327245596588</v>
      </c>
      <c r="K118" s="204">
        <v>1.4502087908948094</v>
      </c>
      <c r="L118" s="204">
        <v>0.9218790974555231</v>
      </c>
      <c r="M118" s="204">
        <v>0.83169493515564841</v>
      </c>
      <c r="N118" s="204">
        <v>0.20264671803840556</v>
      </c>
      <c r="O118" s="204">
        <v>0.27379045918168249</v>
      </c>
      <c r="P118" s="204">
        <v>0.5083395609815653</v>
      </c>
      <c r="Q118" s="204">
        <v>0.8890986481119606</v>
      </c>
    </row>
    <row r="119" spans="1:17" x14ac:dyDescent="0.25">
      <c r="A119" s="152" t="s">
        <v>192</v>
      </c>
      <c r="B119" s="151">
        <v>1.885756480237549</v>
      </c>
      <c r="C119" s="151">
        <v>2.4454465858529075</v>
      </c>
      <c r="D119" s="151">
        <v>2.2878372526790285</v>
      </c>
      <c r="E119" s="151">
        <v>1.5058287763940301</v>
      </c>
      <c r="F119" s="151">
        <v>1.4172955156515981</v>
      </c>
      <c r="G119" s="151">
        <v>1.8502149142473294</v>
      </c>
      <c r="H119" s="151">
        <v>1.6052892324534904</v>
      </c>
      <c r="I119" s="151">
        <v>1.3010141647380034</v>
      </c>
      <c r="J119" s="151">
        <v>1.2558327245596588</v>
      </c>
      <c r="K119" s="151">
        <v>1.4502087908948094</v>
      </c>
      <c r="L119" s="151">
        <v>0.9218790974555231</v>
      </c>
      <c r="M119" s="151">
        <v>0.83169493515564841</v>
      </c>
      <c r="N119" s="151">
        <v>0.20264671803840556</v>
      </c>
      <c r="O119" s="151">
        <v>0.27379045918168249</v>
      </c>
      <c r="P119" s="151">
        <v>0.5083395609815653</v>
      </c>
      <c r="Q119" s="151">
        <v>0.8890986481119606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0.84615725598698499</v>
      </c>
      <c r="C122" s="87">
        <v>1.0491400486714038</v>
      </c>
      <c r="D122" s="87">
        <v>0.8526207696261463</v>
      </c>
      <c r="E122" s="87">
        <v>4.1461463967984911E-2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3.1750539838445696E-2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0.6449283341119032</v>
      </c>
      <c r="C123" s="87">
        <v>0.81397302432417395</v>
      </c>
      <c r="D123" s="87">
        <v>0.60482677813248575</v>
      </c>
      <c r="E123" s="87">
        <v>0.52912528537120673</v>
      </c>
      <c r="F123" s="87">
        <v>0.41563816429565592</v>
      </c>
      <c r="G123" s="87">
        <v>0.369215963176168</v>
      </c>
      <c r="H123" s="87">
        <v>0.37522033417535838</v>
      </c>
      <c r="I123" s="87">
        <v>0.30036979886733128</v>
      </c>
      <c r="J123" s="87">
        <v>0.27477261801025082</v>
      </c>
      <c r="K123" s="87">
        <v>0.29950739498853296</v>
      </c>
      <c r="L123" s="87">
        <v>0.17502089020210276</v>
      </c>
      <c r="M123" s="87">
        <v>6.6743932183838506E-2</v>
      </c>
      <c r="N123" s="87">
        <v>6.1071436800032115E-3</v>
      </c>
      <c r="O123" s="87">
        <v>1.7862987393150825E-2</v>
      </c>
      <c r="P123" s="87">
        <v>0.11938514075454119</v>
      </c>
      <c r="Q123" s="87">
        <v>3.563685361712139E-3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0.82895774420273793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0.39467089013866097</v>
      </c>
      <c r="C126" s="87">
        <v>0.58233351285732982</v>
      </c>
      <c r="D126" s="87">
        <v>0.83038970492039632</v>
      </c>
      <c r="E126" s="87">
        <v>0.93524202705483839</v>
      </c>
      <c r="F126" s="87">
        <v>1.0016573513559421</v>
      </c>
      <c r="G126" s="87">
        <v>1.4809989510711614</v>
      </c>
      <c r="H126" s="87">
        <v>1.230068898278132</v>
      </c>
      <c r="I126" s="87">
        <v>1.0006443658706721</v>
      </c>
      <c r="J126" s="87">
        <v>0.98106010654940801</v>
      </c>
      <c r="K126" s="87">
        <v>1.1507013959062764</v>
      </c>
      <c r="L126" s="87">
        <v>0.74685820725342034</v>
      </c>
      <c r="M126" s="87">
        <v>0.76495100297180996</v>
      </c>
      <c r="N126" s="87">
        <v>0.19653957435840236</v>
      </c>
      <c r="O126" s="87">
        <v>0.22417693195008598</v>
      </c>
      <c r="P126" s="87">
        <v>0.38895442022702409</v>
      </c>
      <c r="Q126" s="87">
        <v>5.657721854751057E-2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</v>
      </c>
      <c r="C130" s="151">
        <v>0</v>
      </c>
      <c r="D130" s="151">
        <v>0</v>
      </c>
      <c r="E130" s="151">
        <v>0</v>
      </c>
      <c r="F130" s="151">
        <v>0</v>
      </c>
      <c r="G130" s="151">
        <v>0</v>
      </c>
      <c r="H130" s="151">
        <v>0</v>
      </c>
      <c r="I130" s="151">
        <v>0</v>
      </c>
      <c r="J130" s="151">
        <v>0</v>
      </c>
      <c r="K130" s="151">
        <v>0</v>
      </c>
      <c r="L130" s="151">
        <v>0</v>
      </c>
      <c r="M130" s="151">
        <v>0</v>
      </c>
      <c r="N130" s="151">
        <v>0</v>
      </c>
      <c r="O130" s="151">
        <v>0</v>
      </c>
      <c r="P130" s="151">
        <v>0</v>
      </c>
      <c r="Q130" s="151">
        <v>0</v>
      </c>
    </row>
    <row r="131" spans="1:17" x14ac:dyDescent="0.25">
      <c r="A131" s="156" t="s">
        <v>181</v>
      </c>
      <c r="B131" s="204">
        <v>0.61788802416753164</v>
      </c>
      <c r="C131" s="204">
        <v>0.9194090952940982</v>
      </c>
      <c r="D131" s="204">
        <v>0.79474893604342201</v>
      </c>
      <c r="E131" s="204">
        <v>0.96217429840039415</v>
      </c>
      <c r="F131" s="204">
        <v>1.0659562396630622</v>
      </c>
      <c r="G131" s="204">
        <v>1.4448236880240917</v>
      </c>
      <c r="H131" s="204">
        <v>1.2844399163273625</v>
      </c>
      <c r="I131" s="204">
        <v>3.4649657052325367</v>
      </c>
      <c r="J131" s="204">
        <v>0.76842147648891401</v>
      </c>
      <c r="K131" s="204">
        <v>0.83706709813202185</v>
      </c>
      <c r="L131" s="204">
        <v>0.57578246402871369</v>
      </c>
      <c r="M131" s="204">
        <v>0.56669345097494828</v>
      </c>
      <c r="N131" s="204">
        <v>2.742070911330511E-2</v>
      </c>
      <c r="O131" s="204">
        <v>1.088035389954071E-3</v>
      </c>
      <c r="P131" s="204">
        <v>0.15181236914112656</v>
      </c>
      <c r="Q131" s="204">
        <v>0.38970579570777569</v>
      </c>
    </row>
    <row r="132" spans="1:17" x14ac:dyDescent="0.25">
      <c r="A132" s="152" t="s">
        <v>190</v>
      </c>
      <c r="B132" s="151">
        <v>0.61788802416753164</v>
      </c>
      <c r="C132" s="151">
        <v>0.9194090952940982</v>
      </c>
      <c r="D132" s="151">
        <v>0.79474893604342201</v>
      </c>
      <c r="E132" s="151">
        <v>0.96217429840039415</v>
      </c>
      <c r="F132" s="151">
        <v>1.0659562396630622</v>
      </c>
      <c r="G132" s="151">
        <v>1.4448236880240917</v>
      </c>
      <c r="H132" s="151">
        <v>1.2844399163273625</v>
      </c>
      <c r="I132" s="151">
        <v>3.4649657052325367</v>
      </c>
      <c r="J132" s="151">
        <v>0.76842147648891401</v>
      </c>
      <c r="K132" s="151">
        <v>0.83706709813202185</v>
      </c>
      <c r="L132" s="151">
        <v>0.57578246402871369</v>
      </c>
      <c r="M132" s="151">
        <v>0.56669345097494828</v>
      </c>
      <c r="N132" s="151">
        <v>2.742070911330511E-2</v>
      </c>
      <c r="O132" s="151">
        <v>1.088035389954071E-3</v>
      </c>
      <c r="P132" s="151">
        <v>0.15181236914112656</v>
      </c>
      <c r="Q132" s="151">
        <v>0.38970579570777569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0.61788802416753164</v>
      </c>
      <c r="C134" s="208">
        <v>0.9194090952940982</v>
      </c>
      <c r="D134" s="208">
        <v>0.79474893604342201</v>
      </c>
      <c r="E134" s="208">
        <v>0.96217429840039415</v>
      </c>
      <c r="F134" s="208">
        <v>0.81871432677758882</v>
      </c>
      <c r="G134" s="208">
        <v>0.98545712317848377</v>
      </c>
      <c r="H134" s="208">
        <v>0.79933548534131704</v>
      </c>
      <c r="I134" s="208">
        <v>1.7027276443666675</v>
      </c>
      <c r="J134" s="208">
        <v>0.5904352810692185</v>
      </c>
      <c r="K134" s="208">
        <v>0.72512177134789868</v>
      </c>
      <c r="L134" s="208">
        <v>0.52124650806233952</v>
      </c>
      <c r="M134" s="208">
        <v>0.41131446460934645</v>
      </c>
      <c r="N134" s="208">
        <v>1.2670285889614016E-2</v>
      </c>
      <c r="O134" s="208">
        <v>1.088035389954071E-3</v>
      </c>
      <c r="P134" s="208">
        <v>5.4998468676687687E-2</v>
      </c>
      <c r="Q134" s="208">
        <v>7.1596072021401308E-2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7.5303263370785939E-2</v>
      </c>
      <c r="G135" s="208">
        <v>8.7215899273056091E-2</v>
      </c>
      <c r="H135" s="208">
        <v>0.1121009270847787</v>
      </c>
      <c r="I135" s="208">
        <v>0.31723553931390491</v>
      </c>
      <c r="J135" s="208">
        <v>3.4954512512910464E-2</v>
      </c>
      <c r="K135" s="208">
        <v>1.8048469022076637E-2</v>
      </c>
      <c r="L135" s="208">
        <v>7.0251777472962506E-3</v>
      </c>
      <c r="M135" s="208">
        <v>3.3439205773264859E-3</v>
      </c>
      <c r="N135" s="208">
        <v>0</v>
      </c>
      <c r="O135" s="208">
        <v>0</v>
      </c>
      <c r="P135" s="208">
        <v>2.1375209463125776E-2</v>
      </c>
      <c r="Q135" s="208">
        <v>8.5901998684479834E-3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0.34125420124040057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3.0318116259737897E-2</v>
      </c>
    </row>
    <row r="137" spans="1:17" x14ac:dyDescent="0.25">
      <c r="A137" s="154" t="s">
        <v>26</v>
      </c>
      <c r="B137" s="208">
        <v>0</v>
      </c>
      <c r="C137" s="208">
        <v>0</v>
      </c>
      <c r="D137" s="208">
        <v>0</v>
      </c>
      <c r="E137" s="208">
        <v>0</v>
      </c>
      <c r="F137" s="208">
        <v>0.17193864951468746</v>
      </c>
      <c r="G137" s="208">
        <v>0.37215066557255178</v>
      </c>
      <c r="H137" s="208">
        <v>0.37300350390126674</v>
      </c>
      <c r="I137" s="208">
        <v>1.1037483203115639</v>
      </c>
      <c r="J137" s="208">
        <v>0.14303168290678506</v>
      </c>
      <c r="K137" s="208">
        <v>9.3896857762046509E-2</v>
      </c>
      <c r="L137" s="208">
        <v>4.7510778219077864E-2</v>
      </c>
      <c r="M137" s="208">
        <v>0.15203506578827533</v>
      </c>
      <c r="N137" s="208">
        <v>1.4750423223691094E-2</v>
      </c>
      <c r="O137" s="208">
        <v>0</v>
      </c>
      <c r="P137" s="208">
        <v>7.5438691001313077E-2</v>
      </c>
      <c r="Q137" s="208">
        <v>0.27920140755818851</v>
      </c>
    </row>
    <row r="138" spans="1:17" x14ac:dyDescent="0.25">
      <c r="A138" s="152" t="s">
        <v>189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6" t="s">
        <v>180</v>
      </c>
      <c r="B139" s="155">
        <v>1.5925484486038965</v>
      </c>
      <c r="C139" s="155">
        <v>2.065214786350968</v>
      </c>
      <c r="D139" s="155">
        <v>1.9321114394119516</v>
      </c>
      <c r="E139" s="155">
        <v>1.2716940425983987</v>
      </c>
      <c r="F139" s="155">
        <v>3.2014986797522766</v>
      </c>
      <c r="G139" s="155">
        <v>4.3160150013809533</v>
      </c>
      <c r="H139" s="155">
        <v>3.8037610044638579</v>
      </c>
      <c r="I139" s="155">
        <v>3.0913124089527484</v>
      </c>
      <c r="J139" s="155">
        <v>2.5153955246617814</v>
      </c>
      <c r="K139" s="155">
        <v>2.8006623117229221</v>
      </c>
      <c r="L139" s="155">
        <v>1.8600830216021946</v>
      </c>
      <c r="M139" s="155">
        <v>1.792302287439981</v>
      </c>
      <c r="N139" s="155">
        <v>0.225639567313412</v>
      </c>
      <c r="O139" s="155">
        <v>0.23121997754312934</v>
      </c>
      <c r="P139" s="155">
        <v>0.72368579011176282</v>
      </c>
      <c r="Q139" s="155">
        <v>1.5287969061018045</v>
      </c>
    </row>
    <row r="140" spans="1:17" x14ac:dyDescent="0.25">
      <c r="A140" s="152" t="s">
        <v>193</v>
      </c>
      <c r="B140" s="151">
        <v>0</v>
      </c>
      <c r="C140" s="151">
        <v>0</v>
      </c>
      <c r="D140" s="151">
        <v>0</v>
      </c>
      <c r="E140" s="151">
        <v>0</v>
      </c>
      <c r="F140" s="151">
        <v>2.0045722482016433</v>
      </c>
      <c r="G140" s="151">
        <v>2.7534819160394162</v>
      </c>
      <c r="H140" s="151">
        <v>2.4480711773328898</v>
      </c>
      <c r="I140" s="151">
        <v>1.9925872493795462</v>
      </c>
      <c r="J140" s="151">
        <v>1.4548267406417199</v>
      </c>
      <c r="K140" s="151">
        <v>1.5759401462181115</v>
      </c>
      <c r="L140" s="151">
        <v>1.0815428750673612</v>
      </c>
      <c r="M140" s="151">
        <v>1.089923962044012</v>
      </c>
      <c r="N140" s="151">
        <v>5.4501501604057895E-2</v>
      </c>
      <c r="O140" s="151">
        <v>0</v>
      </c>
      <c r="P140" s="151">
        <v>0.29438572528939627</v>
      </c>
      <c r="Q140" s="151">
        <v>0.77794032013999503</v>
      </c>
    </row>
    <row r="141" spans="1:17" x14ac:dyDescent="0.25">
      <c r="A141" s="152" t="s">
        <v>187</v>
      </c>
      <c r="B141" s="151">
        <v>1.5925484486038965</v>
      </c>
      <c r="C141" s="151">
        <v>2.065214786350968</v>
      </c>
      <c r="D141" s="151">
        <v>1.9321114394119516</v>
      </c>
      <c r="E141" s="151">
        <v>1.2716940425983987</v>
      </c>
      <c r="F141" s="151">
        <v>1.1969264315506334</v>
      </c>
      <c r="G141" s="151">
        <v>1.5625330853415373</v>
      </c>
      <c r="H141" s="151">
        <v>1.3556898271309681</v>
      </c>
      <c r="I141" s="151">
        <v>1.0987251595732022</v>
      </c>
      <c r="J141" s="151">
        <v>1.0605687840200617</v>
      </c>
      <c r="K141" s="151">
        <v>1.2247221655048106</v>
      </c>
      <c r="L141" s="151">
        <v>0.77854014653483328</v>
      </c>
      <c r="M141" s="151">
        <v>0.70237832539596901</v>
      </c>
      <c r="N141" s="151">
        <v>0.17113806570935411</v>
      </c>
      <c r="O141" s="151">
        <v>0.23121997754312934</v>
      </c>
      <c r="P141" s="151">
        <v>0.42930006482236654</v>
      </c>
      <c r="Q141" s="151">
        <v>0.75085658596180949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0.71459196318246365</v>
      </c>
      <c r="C144" s="87">
        <v>0.88601384876025424</v>
      </c>
      <c r="D144" s="87">
        <v>0.72005049334075844</v>
      </c>
      <c r="E144" s="87">
        <v>3.5014802182062744E-2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2.6813787194666459E-2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0.54465124670881437</v>
      </c>
      <c r="C145" s="87">
        <v>0.6874119170093429</v>
      </c>
      <c r="D145" s="87">
        <v>0.51078490636693785</v>
      </c>
      <c r="E145" s="87">
        <v>0.44685390779028877</v>
      </c>
      <c r="F145" s="87">
        <v>0.35101240306820303</v>
      </c>
      <c r="G145" s="87">
        <v>0.31180818706874064</v>
      </c>
      <c r="H145" s="87">
        <v>0.31687896466903742</v>
      </c>
      <c r="I145" s="87">
        <v>0.25366661189114648</v>
      </c>
      <c r="J145" s="87">
        <v>0.23204942478889573</v>
      </c>
      <c r="K145" s="87">
        <v>0.25293829942151247</v>
      </c>
      <c r="L145" s="87">
        <v>0.14780765707856403</v>
      </c>
      <c r="M145" s="87">
        <v>5.6366209935922382E-2</v>
      </c>
      <c r="N145" s="87">
        <v>5.1575706062349201E-3</v>
      </c>
      <c r="O145" s="87">
        <v>1.5085549570435383E-2</v>
      </c>
      <c r="P145" s="87">
        <v>0.10082246710405157</v>
      </c>
      <c r="Q145" s="87">
        <v>3.0095835032698179E-3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0.70006672829884997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0.33330523871261841</v>
      </c>
      <c r="C148" s="87">
        <v>0.49178902058137097</v>
      </c>
      <c r="D148" s="87">
        <v>0.70127603970425545</v>
      </c>
      <c r="E148" s="87">
        <v>0.78982533262604715</v>
      </c>
      <c r="F148" s="87">
        <v>0.84591402848243025</v>
      </c>
      <c r="G148" s="87">
        <v>1.2507248982727968</v>
      </c>
      <c r="H148" s="87">
        <v>1.0388108624619308</v>
      </c>
      <c r="I148" s="87">
        <v>0.84505854768205568</v>
      </c>
      <c r="J148" s="87">
        <v>0.82851935923116593</v>
      </c>
      <c r="K148" s="87">
        <v>0.97178386608329825</v>
      </c>
      <c r="L148" s="87">
        <v>0.63073248945626925</v>
      </c>
      <c r="M148" s="87">
        <v>0.64601211546004667</v>
      </c>
      <c r="N148" s="87">
        <v>0.16598049510311919</v>
      </c>
      <c r="O148" s="87">
        <v>0.18932064077802752</v>
      </c>
      <c r="P148" s="87">
        <v>0.32847759771831497</v>
      </c>
      <c r="Q148" s="87">
        <v>4.7780274159689697E-2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</v>
      </c>
      <c r="C152" s="151">
        <v>0</v>
      </c>
      <c r="D152" s="151">
        <v>0</v>
      </c>
      <c r="E152" s="151">
        <v>0</v>
      </c>
      <c r="F152" s="151">
        <v>0</v>
      </c>
      <c r="G152" s="151">
        <v>0</v>
      </c>
      <c r="H152" s="151">
        <v>0</v>
      </c>
      <c r="I152" s="151">
        <v>0</v>
      </c>
      <c r="J152" s="151">
        <v>0</v>
      </c>
      <c r="K152" s="151">
        <v>0</v>
      </c>
      <c r="L152" s="151">
        <v>0</v>
      </c>
      <c r="M152" s="151">
        <v>0</v>
      </c>
      <c r="N152" s="151">
        <v>0</v>
      </c>
      <c r="O152" s="151">
        <v>0</v>
      </c>
      <c r="P152" s="151">
        <v>0</v>
      </c>
      <c r="Q152" s="151">
        <v>0</v>
      </c>
    </row>
    <row r="153" spans="1:17" x14ac:dyDescent="0.25">
      <c r="A153" s="243" t="s">
        <v>179</v>
      </c>
      <c r="B153" s="242">
        <v>0</v>
      </c>
      <c r="C153" s="242">
        <v>0</v>
      </c>
      <c r="D153" s="242">
        <v>0</v>
      </c>
      <c r="E153" s="242">
        <v>0</v>
      </c>
      <c r="F153" s="242">
        <v>0</v>
      </c>
      <c r="G153" s="242">
        <v>0</v>
      </c>
      <c r="H153" s="242">
        <v>0</v>
      </c>
      <c r="I153" s="242">
        <v>0</v>
      </c>
      <c r="J153" s="242">
        <v>0</v>
      </c>
      <c r="K153" s="242">
        <v>0</v>
      </c>
      <c r="L153" s="242">
        <v>0</v>
      </c>
      <c r="M153" s="242">
        <v>0</v>
      </c>
      <c r="N153" s="242">
        <v>0</v>
      </c>
      <c r="O153" s="242">
        <v>0</v>
      </c>
      <c r="P153" s="242">
        <v>0</v>
      </c>
      <c r="Q153" s="242">
        <v>0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98" t="s">
        <v>134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SUM(B$158:B$164,B$166:B$167,B$169:B$172,B173)</f>
        <v>1</v>
      </c>
      <c r="C157" s="77">
        <f t="shared" si="0"/>
        <v>1</v>
      </c>
      <c r="D157" s="77">
        <f t="shared" si="0"/>
        <v>1</v>
      </c>
      <c r="E157" s="77">
        <f t="shared" si="0"/>
        <v>1</v>
      </c>
      <c r="F157" s="77">
        <f t="shared" si="0"/>
        <v>1</v>
      </c>
      <c r="G157" s="77">
        <f t="shared" si="0"/>
        <v>1</v>
      </c>
      <c r="H157" s="77">
        <f t="shared" si="0"/>
        <v>1</v>
      </c>
      <c r="I157" s="77">
        <f t="shared" si="0"/>
        <v>1</v>
      </c>
      <c r="J157" s="77">
        <f t="shared" si="0"/>
        <v>0.99999999999999978</v>
      </c>
      <c r="K157" s="77">
        <f t="shared" si="0"/>
        <v>1</v>
      </c>
      <c r="L157" s="77">
        <f t="shared" si="0"/>
        <v>1</v>
      </c>
      <c r="M157" s="77">
        <f t="shared" si="0"/>
        <v>0.99999999999999989</v>
      </c>
      <c r="N157" s="77">
        <f t="shared" si="0"/>
        <v>1</v>
      </c>
      <c r="O157" s="77">
        <f t="shared" si="0"/>
        <v>1</v>
      </c>
      <c r="P157" s="77">
        <f t="shared" si="0"/>
        <v>1</v>
      </c>
      <c r="Q157" s="77">
        <f t="shared" si="0"/>
        <v>1.0000000000000002</v>
      </c>
    </row>
    <row r="158" spans="1:17" x14ac:dyDescent="0.25">
      <c r="A158" s="132" t="s">
        <v>83</v>
      </c>
      <c r="B158" s="240">
        <f t="shared" ref="B158:Q158" si="1">IF(B$6=0,0,B$6/B$5)</f>
        <v>0</v>
      </c>
      <c r="C158" s="240">
        <f t="shared" si="1"/>
        <v>0</v>
      </c>
      <c r="D158" s="240">
        <f t="shared" si="1"/>
        <v>0</v>
      </c>
      <c r="E158" s="240">
        <f t="shared" si="1"/>
        <v>0</v>
      </c>
      <c r="F158" s="240">
        <f t="shared" si="1"/>
        <v>0</v>
      </c>
      <c r="G158" s="240">
        <f t="shared" si="1"/>
        <v>0</v>
      </c>
      <c r="H158" s="240">
        <f t="shared" si="1"/>
        <v>0</v>
      </c>
      <c r="I158" s="240">
        <f t="shared" si="1"/>
        <v>0</v>
      </c>
      <c r="J158" s="240">
        <f t="shared" si="1"/>
        <v>0</v>
      </c>
      <c r="K158" s="240">
        <f t="shared" si="1"/>
        <v>0</v>
      </c>
      <c r="L158" s="240">
        <f t="shared" si="1"/>
        <v>0</v>
      </c>
      <c r="M158" s="240">
        <f t="shared" si="1"/>
        <v>0</v>
      </c>
      <c r="N158" s="240">
        <f t="shared" si="1"/>
        <v>0</v>
      </c>
      <c r="O158" s="240">
        <f t="shared" si="1"/>
        <v>0</v>
      </c>
      <c r="P158" s="240">
        <f t="shared" si="1"/>
        <v>0</v>
      </c>
      <c r="Q158" s="240">
        <f t="shared" si="1"/>
        <v>0</v>
      </c>
    </row>
    <row r="159" spans="1:17" x14ac:dyDescent="0.25">
      <c r="A159" s="76" t="s">
        <v>82</v>
      </c>
      <c r="B159" s="239">
        <f t="shared" ref="B159:Q159" si="2">IF(B$7=0,0,B$7/B$5)</f>
        <v>0</v>
      </c>
      <c r="C159" s="239">
        <f t="shared" si="2"/>
        <v>0</v>
      </c>
      <c r="D159" s="239">
        <f t="shared" si="2"/>
        <v>0</v>
      </c>
      <c r="E159" s="239">
        <f t="shared" si="2"/>
        <v>0</v>
      </c>
      <c r="F159" s="239">
        <f t="shared" si="2"/>
        <v>0</v>
      </c>
      <c r="G159" s="239">
        <f t="shared" si="2"/>
        <v>0</v>
      </c>
      <c r="H159" s="239">
        <f t="shared" si="2"/>
        <v>0</v>
      </c>
      <c r="I159" s="239">
        <f t="shared" si="2"/>
        <v>0</v>
      </c>
      <c r="J159" s="239">
        <f t="shared" si="2"/>
        <v>0</v>
      </c>
      <c r="K159" s="239">
        <f t="shared" si="2"/>
        <v>0</v>
      </c>
      <c r="L159" s="239">
        <f t="shared" si="2"/>
        <v>0</v>
      </c>
      <c r="M159" s="239">
        <f t="shared" si="2"/>
        <v>0</v>
      </c>
      <c r="N159" s="239">
        <f t="shared" si="2"/>
        <v>0</v>
      </c>
      <c r="O159" s="239">
        <f t="shared" si="2"/>
        <v>0</v>
      </c>
      <c r="P159" s="239">
        <f t="shared" si="2"/>
        <v>0</v>
      </c>
      <c r="Q159" s="239">
        <f t="shared" si="2"/>
        <v>0</v>
      </c>
    </row>
    <row r="160" spans="1:17" x14ac:dyDescent="0.25">
      <c r="A160" s="76" t="s">
        <v>81</v>
      </c>
      <c r="B160" s="239">
        <f t="shared" ref="B160:Q160" si="3">IF(B$8=0,0,B$8/B$5)</f>
        <v>0</v>
      </c>
      <c r="C160" s="239">
        <f t="shared" si="3"/>
        <v>0</v>
      </c>
      <c r="D160" s="239">
        <f t="shared" si="3"/>
        <v>0</v>
      </c>
      <c r="E160" s="239">
        <f t="shared" si="3"/>
        <v>0</v>
      </c>
      <c r="F160" s="239">
        <f t="shared" si="3"/>
        <v>0</v>
      </c>
      <c r="G160" s="239">
        <f t="shared" si="3"/>
        <v>0</v>
      </c>
      <c r="H160" s="239">
        <f t="shared" si="3"/>
        <v>0</v>
      </c>
      <c r="I160" s="239">
        <f t="shared" si="3"/>
        <v>0</v>
      </c>
      <c r="J160" s="239">
        <f t="shared" si="3"/>
        <v>0</v>
      </c>
      <c r="K160" s="239">
        <f t="shared" si="3"/>
        <v>0</v>
      </c>
      <c r="L160" s="239">
        <f t="shared" si="3"/>
        <v>0</v>
      </c>
      <c r="M160" s="239">
        <f t="shared" si="3"/>
        <v>0</v>
      </c>
      <c r="N160" s="239">
        <f t="shared" si="3"/>
        <v>0</v>
      </c>
      <c r="O160" s="239">
        <f t="shared" si="3"/>
        <v>0</v>
      </c>
      <c r="P160" s="239">
        <f t="shared" si="3"/>
        <v>0</v>
      </c>
      <c r="Q160" s="239">
        <f t="shared" si="3"/>
        <v>0</v>
      </c>
    </row>
    <row r="161" spans="1:17" x14ac:dyDescent="0.25">
      <c r="A161" s="76" t="s">
        <v>80</v>
      </c>
      <c r="B161" s="239">
        <f t="shared" ref="B161:Q161" si="4">IF(B$9=0,0,B$9/B$5)</f>
        <v>0</v>
      </c>
      <c r="C161" s="239">
        <f t="shared" si="4"/>
        <v>0</v>
      </c>
      <c r="D161" s="239">
        <f t="shared" si="4"/>
        <v>0</v>
      </c>
      <c r="E161" s="239">
        <f t="shared" si="4"/>
        <v>0</v>
      </c>
      <c r="F161" s="239">
        <f t="shared" si="4"/>
        <v>0</v>
      </c>
      <c r="G161" s="239">
        <f t="shared" si="4"/>
        <v>0</v>
      </c>
      <c r="H161" s="239">
        <f t="shared" si="4"/>
        <v>0</v>
      </c>
      <c r="I161" s="239">
        <f t="shared" si="4"/>
        <v>0</v>
      </c>
      <c r="J161" s="239">
        <f t="shared" si="4"/>
        <v>0</v>
      </c>
      <c r="K161" s="239">
        <f t="shared" si="4"/>
        <v>0</v>
      </c>
      <c r="L161" s="239">
        <f t="shared" si="4"/>
        <v>0</v>
      </c>
      <c r="M161" s="239">
        <f t="shared" si="4"/>
        <v>0</v>
      </c>
      <c r="N161" s="239">
        <f t="shared" si="4"/>
        <v>0</v>
      </c>
      <c r="O161" s="239">
        <f t="shared" si="4"/>
        <v>0</v>
      </c>
      <c r="P161" s="239">
        <f t="shared" si="4"/>
        <v>0</v>
      </c>
      <c r="Q161" s="239">
        <f t="shared" si="4"/>
        <v>0</v>
      </c>
    </row>
    <row r="162" spans="1:17" x14ac:dyDescent="0.25">
      <c r="A162" s="129" t="s">
        <v>79</v>
      </c>
      <c r="B162" s="238">
        <f t="shared" ref="B162:Q162" si="5">IF(B$10=0,0,B$10/B$5)</f>
        <v>0</v>
      </c>
      <c r="C162" s="238">
        <f t="shared" si="5"/>
        <v>0</v>
      </c>
      <c r="D162" s="238">
        <f t="shared" si="5"/>
        <v>0</v>
      </c>
      <c r="E162" s="238">
        <f t="shared" si="5"/>
        <v>0</v>
      </c>
      <c r="F162" s="238">
        <f t="shared" si="5"/>
        <v>6.7608382760655132E-3</v>
      </c>
      <c r="G162" s="238">
        <f t="shared" si="5"/>
        <v>7.083213106267432E-3</v>
      </c>
      <c r="H162" s="238">
        <f t="shared" si="5"/>
        <v>6.7962852897979747E-3</v>
      </c>
      <c r="I162" s="238">
        <f t="shared" si="5"/>
        <v>5.8137080219801025E-3</v>
      </c>
      <c r="J162" s="238">
        <f t="shared" si="5"/>
        <v>6.8812156296130123E-3</v>
      </c>
      <c r="K162" s="238">
        <f t="shared" si="5"/>
        <v>5.5740518717808767E-3</v>
      </c>
      <c r="L162" s="238">
        <f t="shared" si="5"/>
        <v>4.5624484610152539E-3</v>
      </c>
      <c r="M162" s="238">
        <f t="shared" si="5"/>
        <v>4.1452123891576971E-3</v>
      </c>
      <c r="N162" s="238">
        <f t="shared" si="5"/>
        <v>2.7576223235913698E-3</v>
      </c>
      <c r="O162" s="238">
        <f t="shared" si="5"/>
        <v>0</v>
      </c>
      <c r="P162" s="238">
        <f t="shared" si="5"/>
        <v>4.5836623572296925E-3</v>
      </c>
      <c r="Q162" s="238">
        <f t="shared" si="5"/>
        <v>4.606497014527062E-3</v>
      </c>
    </row>
    <row r="163" spans="1:17" x14ac:dyDescent="0.25">
      <c r="A163" s="232" t="s">
        <v>185</v>
      </c>
      <c r="B163" s="241">
        <f t="shared" ref="B163:Q163" si="6">IF(B$15=0,0,B$15/B$5)</f>
        <v>0</v>
      </c>
      <c r="C163" s="241">
        <f t="shared" si="6"/>
        <v>0</v>
      </c>
      <c r="D163" s="241">
        <f t="shared" si="6"/>
        <v>0</v>
      </c>
      <c r="E163" s="241">
        <f t="shared" si="6"/>
        <v>0</v>
      </c>
      <c r="F163" s="241">
        <f t="shared" si="6"/>
        <v>0</v>
      </c>
      <c r="G163" s="241">
        <f t="shared" si="6"/>
        <v>0</v>
      </c>
      <c r="H163" s="241">
        <f t="shared" si="6"/>
        <v>0</v>
      </c>
      <c r="I163" s="241">
        <f t="shared" si="6"/>
        <v>0</v>
      </c>
      <c r="J163" s="241">
        <f t="shared" si="6"/>
        <v>0</v>
      </c>
      <c r="K163" s="241">
        <f t="shared" si="6"/>
        <v>0</v>
      </c>
      <c r="L163" s="241">
        <f t="shared" si="6"/>
        <v>0</v>
      </c>
      <c r="M163" s="241">
        <f t="shared" si="6"/>
        <v>0</v>
      </c>
      <c r="N163" s="241">
        <f t="shared" si="6"/>
        <v>0</v>
      </c>
      <c r="O163" s="241">
        <f t="shared" si="6"/>
        <v>0</v>
      </c>
      <c r="P163" s="241">
        <f t="shared" si="6"/>
        <v>0</v>
      </c>
      <c r="Q163" s="241">
        <f t="shared" si="6"/>
        <v>0</v>
      </c>
    </row>
    <row r="164" spans="1:17" x14ac:dyDescent="0.25">
      <c r="A164" s="127" t="s">
        <v>184</v>
      </c>
      <c r="B164" s="237">
        <f t="shared" ref="B164:Q164" si="7">IF(B$24=0,0,B$24/B$5)</f>
        <v>0.47596372681025512</v>
      </c>
      <c r="C164" s="237">
        <f t="shared" si="7"/>
        <v>0.5789919133658894</v>
      </c>
      <c r="D164" s="237">
        <f t="shared" si="7"/>
        <v>0.55888092384014509</v>
      </c>
      <c r="E164" s="237">
        <f t="shared" si="7"/>
        <v>0.40588084503498606</v>
      </c>
      <c r="F164" s="237">
        <f t="shared" si="7"/>
        <v>0.41977153697529279</v>
      </c>
      <c r="G164" s="237">
        <f t="shared" si="7"/>
        <v>0.4285928310333208</v>
      </c>
      <c r="H164" s="237">
        <f t="shared" si="7"/>
        <v>0.42504291912411385</v>
      </c>
      <c r="I164" s="237">
        <f t="shared" si="7"/>
        <v>0.36681625174573662</v>
      </c>
      <c r="J164" s="237">
        <f t="shared" si="7"/>
        <v>0.41489229267842964</v>
      </c>
      <c r="K164" s="237">
        <f t="shared" si="7"/>
        <v>0.32228502643341922</v>
      </c>
      <c r="L164" s="237">
        <f t="shared" si="7"/>
        <v>0.25882506445232017</v>
      </c>
      <c r="M164" s="237">
        <f t="shared" si="7"/>
        <v>0.23975406512044828</v>
      </c>
      <c r="N164" s="237">
        <f t="shared" si="7"/>
        <v>0.12984027865511774</v>
      </c>
      <c r="O164" s="237">
        <f t="shared" si="7"/>
        <v>0.22084524092814892</v>
      </c>
      <c r="P164" s="237">
        <f t="shared" si="7"/>
        <v>0.25614935512944087</v>
      </c>
      <c r="Q164" s="237">
        <f t="shared" si="7"/>
        <v>0.43453480833160552</v>
      </c>
    </row>
    <row r="165" spans="1:17" x14ac:dyDescent="0.25">
      <c r="A165" s="127" t="s">
        <v>181</v>
      </c>
      <c r="B165" s="237">
        <f t="shared" ref="B165:Q165" si="8">IF(B$35=0,0,B$35/B$5)</f>
        <v>9.1151193903044464E-2</v>
      </c>
      <c r="C165" s="237">
        <f t="shared" si="8"/>
        <v>0.12539260331833749</v>
      </c>
      <c r="D165" s="237">
        <f t="shared" si="8"/>
        <v>0.1095761589154509</v>
      </c>
      <c r="E165" s="237">
        <f t="shared" si="8"/>
        <v>0.14350138494231449</v>
      </c>
      <c r="F165" s="237">
        <f t="shared" si="8"/>
        <v>0.1649996741951692</v>
      </c>
      <c r="G165" s="237">
        <f t="shared" si="8"/>
        <v>0.17519056531988697</v>
      </c>
      <c r="H165" s="237">
        <f t="shared" si="8"/>
        <v>0.17375080202887694</v>
      </c>
      <c r="I165" s="237">
        <f t="shared" si="8"/>
        <v>0.21096419347679776</v>
      </c>
      <c r="J165" s="237">
        <f t="shared" si="8"/>
        <v>0.13401687013632124</v>
      </c>
      <c r="K165" s="237">
        <f t="shared" si="8"/>
        <v>0.10208510644068104</v>
      </c>
      <c r="L165" s="237">
        <f t="shared" si="8"/>
        <v>9.0031807959292026E-2</v>
      </c>
      <c r="M165" s="237">
        <f t="shared" si="8"/>
        <v>8.6813824616196966E-2</v>
      </c>
      <c r="N165" s="237">
        <f t="shared" si="8"/>
        <v>2.700167966904447E-2</v>
      </c>
      <c r="O165" s="237">
        <f t="shared" si="8"/>
        <v>5.0670353127771784E-4</v>
      </c>
      <c r="P165" s="237">
        <f t="shared" si="8"/>
        <v>4.3750709504666009E-2</v>
      </c>
      <c r="Q165" s="237">
        <f t="shared" si="8"/>
        <v>8.195967739351398E-2</v>
      </c>
    </row>
    <row r="166" spans="1:17" x14ac:dyDescent="0.25">
      <c r="A166" s="142" t="s">
        <v>190</v>
      </c>
      <c r="B166" s="235">
        <f t="shared" ref="B166:Q166" si="9">IF(B$36=0,0,B$36/B$5)</f>
        <v>9.1151193903044464E-2</v>
      </c>
      <c r="C166" s="235">
        <f t="shared" si="9"/>
        <v>0.12539260331833749</v>
      </c>
      <c r="D166" s="235">
        <f t="shared" si="9"/>
        <v>0.1095761589154509</v>
      </c>
      <c r="E166" s="235">
        <f t="shared" si="9"/>
        <v>0.14350138494231449</v>
      </c>
      <c r="F166" s="235">
        <f t="shared" si="9"/>
        <v>0.1649996741951692</v>
      </c>
      <c r="G166" s="235">
        <f t="shared" si="9"/>
        <v>0.17519056531988697</v>
      </c>
      <c r="H166" s="235">
        <f t="shared" si="9"/>
        <v>0.17375080202887694</v>
      </c>
      <c r="I166" s="235">
        <f t="shared" si="9"/>
        <v>0.21096419347679776</v>
      </c>
      <c r="J166" s="235">
        <f t="shared" si="9"/>
        <v>0.13401687013632124</v>
      </c>
      <c r="K166" s="235">
        <f t="shared" si="9"/>
        <v>0.10208510644068104</v>
      </c>
      <c r="L166" s="235">
        <f t="shared" si="9"/>
        <v>9.0031807959292026E-2</v>
      </c>
      <c r="M166" s="235">
        <f t="shared" si="9"/>
        <v>8.6813824616196966E-2</v>
      </c>
      <c r="N166" s="235">
        <f t="shared" si="9"/>
        <v>2.700167966904447E-2</v>
      </c>
      <c r="O166" s="235">
        <f t="shared" si="9"/>
        <v>5.0670353127771784E-4</v>
      </c>
      <c r="P166" s="235">
        <f t="shared" si="9"/>
        <v>4.3750709504666009E-2</v>
      </c>
      <c r="Q166" s="235">
        <f t="shared" si="9"/>
        <v>8.195967739351398E-2</v>
      </c>
    </row>
    <row r="167" spans="1:17" x14ac:dyDescent="0.25">
      <c r="A167" s="142" t="s">
        <v>189</v>
      </c>
      <c r="B167" s="235">
        <f t="shared" ref="B167:Q167" si="10">IF(B$42=0,0,B$42/B$5)</f>
        <v>0</v>
      </c>
      <c r="C167" s="235">
        <f t="shared" si="10"/>
        <v>0</v>
      </c>
      <c r="D167" s="235">
        <f t="shared" si="10"/>
        <v>0</v>
      </c>
      <c r="E167" s="235">
        <f t="shared" si="10"/>
        <v>0</v>
      </c>
      <c r="F167" s="235">
        <f t="shared" si="10"/>
        <v>0</v>
      </c>
      <c r="G167" s="235">
        <f t="shared" si="10"/>
        <v>0</v>
      </c>
      <c r="H167" s="235">
        <f t="shared" si="10"/>
        <v>0</v>
      </c>
      <c r="I167" s="235">
        <f t="shared" si="10"/>
        <v>0</v>
      </c>
      <c r="J167" s="235">
        <f t="shared" si="10"/>
        <v>0</v>
      </c>
      <c r="K167" s="235">
        <f t="shared" si="10"/>
        <v>0</v>
      </c>
      <c r="L167" s="235">
        <f t="shared" si="10"/>
        <v>0</v>
      </c>
      <c r="M167" s="235">
        <f t="shared" si="10"/>
        <v>0</v>
      </c>
      <c r="N167" s="235">
        <f t="shared" si="10"/>
        <v>0</v>
      </c>
      <c r="O167" s="235">
        <f t="shared" si="10"/>
        <v>0</v>
      </c>
      <c r="P167" s="235">
        <f t="shared" si="10"/>
        <v>0</v>
      </c>
      <c r="Q167" s="235">
        <f t="shared" si="10"/>
        <v>0</v>
      </c>
    </row>
    <row r="168" spans="1:17" x14ac:dyDescent="0.25">
      <c r="A168" s="127" t="s">
        <v>180</v>
      </c>
      <c r="B168" s="236">
        <f t="shared" ref="B168:Q168" si="11">IF(B$43=0,0,B$43/B$5)</f>
        <v>3.1730915120683663E-2</v>
      </c>
      <c r="C168" s="236">
        <f t="shared" si="11"/>
        <v>3.8599460891059291E-2</v>
      </c>
      <c r="D168" s="236">
        <f t="shared" si="11"/>
        <v>3.7258728256009677E-2</v>
      </c>
      <c r="E168" s="236">
        <f t="shared" si="11"/>
        <v>2.7058723002332415E-2</v>
      </c>
      <c r="F168" s="236">
        <f t="shared" si="11"/>
        <v>3.120454125346676E-2</v>
      </c>
      <c r="G168" s="236">
        <f t="shared" si="11"/>
        <v>3.2037333346527447E-2</v>
      </c>
      <c r="H168" s="236">
        <f t="shared" si="11"/>
        <v>3.1772539745205719E-2</v>
      </c>
      <c r="I168" s="236">
        <f t="shared" si="11"/>
        <v>2.8530152913557292E-2</v>
      </c>
      <c r="J168" s="236">
        <f t="shared" si="11"/>
        <v>3.0292365559418038E-2</v>
      </c>
      <c r="K168" s="236">
        <f t="shared" si="11"/>
        <v>2.3480019197131271E-2</v>
      </c>
      <c r="L168" s="236">
        <f t="shared" si="11"/>
        <v>1.9009858296106942E-2</v>
      </c>
      <c r="M168" s="236">
        <f t="shared" si="11"/>
        <v>1.7716197551944236E-2</v>
      </c>
      <c r="N168" s="236">
        <f t="shared" si="11"/>
        <v>1.2902559103407435E-2</v>
      </c>
      <c r="O168" s="236">
        <f t="shared" si="11"/>
        <v>1.472301606187658E-2</v>
      </c>
      <c r="P168" s="236">
        <f t="shared" si="11"/>
        <v>1.7956971714957234E-2</v>
      </c>
      <c r="Q168" s="236">
        <f t="shared" si="11"/>
        <v>3.0666720136401725E-2</v>
      </c>
    </row>
    <row r="169" spans="1:17" x14ac:dyDescent="0.25">
      <c r="A169" s="142" t="s">
        <v>188</v>
      </c>
      <c r="B169" s="235">
        <f t="shared" ref="B169:Q169" si="12">IF(B$44=0,0,B$44/B$5)</f>
        <v>0</v>
      </c>
      <c r="C169" s="235">
        <f t="shared" si="12"/>
        <v>0</v>
      </c>
      <c r="D169" s="235">
        <f t="shared" si="12"/>
        <v>0</v>
      </c>
      <c r="E169" s="235">
        <f t="shared" si="12"/>
        <v>0</v>
      </c>
      <c r="F169" s="235">
        <f t="shared" si="12"/>
        <v>3.2197721217805519E-3</v>
      </c>
      <c r="G169" s="235">
        <f t="shared" si="12"/>
        <v>3.4644779443061069E-3</v>
      </c>
      <c r="H169" s="235">
        <f t="shared" si="12"/>
        <v>3.4363451369314431E-3</v>
      </c>
      <c r="I169" s="235">
        <f t="shared" si="12"/>
        <v>0</v>
      </c>
      <c r="J169" s="235">
        <f t="shared" si="12"/>
        <v>2.6328793808560996E-3</v>
      </c>
      <c r="K169" s="235">
        <f t="shared" si="12"/>
        <v>1.9943507682366204E-3</v>
      </c>
      <c r="L169" s="235">
        <f t="shared" si="12"/>
        <v>1.7548539992855953E-3</v>
      </c>
      <c r="M169" s="235">
        <f t="shared" si="12"/>
        <v>1.7325932105810198E-3</v>
      </c>
      <c r="N169" s="235">
        <f t="shared" si="12"/>
        <v>3.463920345244805E-4</v>
      </c>
      <c r="O169" s="235">
        <f t="shared" si="12"/>
        <v>0</v>
      </c>
      <c r="P169" s="235">
        <f t="shared" si="12"/>
        <v>8.8034803966118382E-4</v>
      </c>
      <c r="Q169" s="235">
        <f t="shared" si="12"/>
        <v>1.6977329142946885E-3</v>
      </c>
    </row>
    <row r="170" spans="1:17" x14ac:dyDescent="0.25">
      <c r="A170" s="142" t="s">
        <v>187</v>
      </c>
      <c r="B170" s="235">
        <f t="shared" ref="B170:Q170" si="13">IF(B$45=0,0,B$45/B$5)</f>
        <v>3.1730915120683663E-2</v>
      </c>
      <c r="C170" s="235">
        <f t="shared" si="13"/>
        <v>3.8599460891059291E-2</v>
      </c>
      <c r="D170" s="235">
        <f t="shared" si="13"/>
        <v>3.7258728256009677E-2</v>
      </c>
      <c r="E170" s="235">
        <f t="shared" si="13"/>
        <v>2.7058723002332415E-2</v>
      </c>
      <c r="F170" s="235">
        <f t="shared" si="13"/>
        <v>2.798476913168621E-2</v>
      </c>
      <c r="G170" s="235">
        <f t="shared" si="13"/>
        <v>2.8572855402221337E-2</v>
      </c>
      <c r="H170" s="235">
        <f t="shared" si="13"/>
        <v>2.8336194608274277E-2</v>
      </c>
      <c r="I170" s="235">
        <f t="shared" si="13"/>
        <v>2.8530152913557292E-2</v>
      </c>
      <c r="J170" s="235">
        <f t="shared" si="13"/>
        <v>2.7659486178561937E-2</v>
      </c>
      <c r="K170" s="235">
        <f t="shared" si="13"/>
        <v>2.1485668428894648E-2</v>
      </c>
      <c r="L170" s="235">
        <f t="shared" si="13"/>
        <v>1.7255004296821346E-2</v>
      </c>
      <c r="M170" s="235">
        <f t="shared" si="13"/>
        <v>1.5983604341363217E-2</v>
      </c>
      <c r="N170" s="235">
        <f t="shared" si="13"/>
        <v>1.2556167068882955E-2</v>
      </c>
      <c r="O170" s="235">
        <f t="shared" si="13"/>
        <v>1.472301606187658E-2</v>
      </c>
      <c r="P170" s="235">
        <f t="shared" si="13"/>
        <v>1.7076623675296051E-2</v>
      </c>
      <c r="Q170" s="235">
        <f t="shared" si="13"/>
        <v>2.8968987222107032E-2</v>
      </c>
    </row>
    <row r="171" spans="1:17" x14ac:dyDescent="0.25">
      <c r="A171" s="142" t="s">
        <v>186</v>
      </c>
      <c r="B171" s="235">
        <f t="shared" ref="B171:Q171" si="14">IF(B$56=0,0,B$56/B$5)</f>
        <v>0</v>
      </c>
      <c r="C171" s="235">
        <f t="shared" si="14"/>
        <v>0</v>
      </c>
      <c r="D171" s="235">
        <f t="shared" si="14"/>
        <v>0</v>
      </c>
      <c r="E171" s="235">
        <f t="shared" si="14"/>
        <v>0</v>
      </c>
      <c r="F171" s="235">
        <f t="shared" si="14"/>
        <v>0</v>
      </c>
      <c r="G171" s="235">
        <f t="shared" si="14"/>
        <v>0</v>
      </c>
      <c r="H171" s="235">
        <f t="shared" si="14"/>
        <v>0</v>
      </c>
      <c r="I171" s="235">
        <f t="shared" si="14"/>
        <v>0</v>
      </c>
      <c r="J171" s="235">
        <f t="shared" si="14"/>
        <v>0</v>
      </c>
      <c r="K171" s="235">
        <f t="shared" si="14"/>
        <v>0</v>
      </c>
      <c r="L171" s="235">
        <f t="shared" si="14"/>
        <v>0</v>
      </c>
      <c r="M171" s="235">
        <f t="shared" si="14"/>
        <v>0</v>
      </c>
      <c r="N171" s="235">
        <f t="shared" si="14"/>
        <v>0</v>
      </c>
      <c r="O171" s="235">
        <f t="shared" si="14"/>
        <v>0</v>
      </c>
      <c r="P171" s="235">
        <f t="shared" si="14"/>
        <v>0</v>
      </c>
      <c r="Q171" s="235">
        <f t="shared" si="14"/>
        <v>0</v>
      </c>
    </row>
    <row r="172" spans="1:17" x14ac:dyDescent="0.25">
      <c r="A172" s="127" t="s">
        <v>179</v>
      </c>
      <c r="B172" s="236">
        <f t="shared" ref="B172:Q172" si="15">IF(B$57=0,0,B$57/B$5)</f>
        <v>0</v>
      </c>
      <c r="C172" s="236">
        <f t="shared" si="15"/>
        <v>0</v>
      </c>
      <c r="D172" s="236">
        <f t="shared" si="15"/>
        <v>0</v>
      </c>
      <c r="E172" s="236">
        <f t="shared" si="15"/>
        <v>0</v>
      </c>
      <c r="F172" s="236">
        <f t="shared" si="15"/>
        <v>0</v>
      </c>
      <c r="G172" s="236">
        <f t="shared" si="15"/>
        <v>0</v>
      </c>
      <c r="H172" s="236">
        <f t="shared" si="15"/>
        <v>0</v>
      </c>
      <c r="I172" s="236">
        <f t="shared" si="15"/>
        <v>0</v>
      </c>
      <c r="J172" s="236">
        <f t="shared" si="15"/>
        <v>0</v>
      </c>
      <c r="K172" s="236">
        <f t="shared" si="15"/>
        <v>0</v>
      </c>
      <c r="L172" s="236">
        <f t="shared" si="15"/>
        <v>0</v>
      </c>
      <c r="M172" s="236">
        <f t="shared" si="15"/>
        <v>0</v>
      </c>
      <c r="N172" s="236">
        <f t="shared" si="15"/>
        <v>0</v>
      </c>
      <c r="O172" s="236">
        <f t="shared" si="15"/>
        <v>0</v>
      </c>
      <c r="P172" s="236">
        <f t="shared" si="15"/>
        <v>0</v>
      </c>
      <c r="Q172" s="236">
        <f t="shared" si="15"/>
        <v>0</v>
      </c>
    </row>
    <row r="173" spans="1:17" x14ac:dyDescent="0.25">
      <c r="A173" s="177" t="s">
        <v>98</v>
      </c>
      <c r="B173" s="209">
        <f t="shared" ref="B173:Q173" si="16">IF(B$58=0,0,B$58/B$5)</f>
        <v>0.40115416416601679</v>
      </c>
      <c r="C173" s="209">
        <f t="shared" si="16"/>
        <v>0.25701602242471389</v>
      </c>
      <c r="D173" s="209">
        <f t="shared" si="16"/>
        <v>0.29428418898839431</v>
      </c>
      <c r="E173" s="209">
        <f t="shared" si="16"/>
        <v>0.42355904702036712</v>
      </c>
      <c r="F173" s="209">
        <f t="shared" si="16"/>
        <v>0.37726340930000579</v>
      </c>
      <c r="G173" s="209">
        <f t="shared" si="16"/>
        <v>0.35709605719399734</v>
      </c>
      <c r="H173" s="209">
        <f t="shared" si="16"/>
        <v>0.36263745381200546</v>
      </c>
      <c r="I173" s="209">
        <f t="shared" si="16"/>
        <v>0.38787569384192822</v>
      </c>
      <c r="J173" s="209">
        <f t="shared" si="16"/>
        <v>0.41391725599621793</v>
      </c>
      <c r="K173" s="209">
        <f t="shared" si="16"/>
        <v>0.54657579605698769</v>
      </c>
      <c r="L173" s="209">
        <f t="shared" si="16"/>
        <v>0.62757082083126559</v>
      </c>
      <c r="M173" s="209">
        <f t="shared" si="16"/>
        <v>0.65157070032225273</v>
      </c>
      <c r="N173" s="209">
        <f t="shared" si="16"/>
        <v>0.82749786024883898</v>
      </c>
      <c r="O173" s="209">
        <f t="shared" si="16"/>
        <v>0.76392503947869672</v>
      </c>
      <c r="P173" s="209">
        <f t="shared" si="16"/>
        <v>0.67755930129370623</v>
      </c>
      <c r="Q173" s="209">
        <f t="shared" si="16"/>
        <v>0.44823229712395191</v>
      </c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7">SUM(B$176:B$180,B$182:B$183,B$185:B$186,B$188:B$191,B192)</f>
        <v>1</v>
      </c>
      <c r="C175" s="77">
        <f t="shared" si="17"/>
        <v>1</v>
      </c>
      <c r="D175" s="77">
        <f t="shared" si="17"/>
        <v>1</v>
      </c>
      <c r="E175" s="77">
        <f t="shared" si="17"/>
        <v>1</v>
      </c>
      <c r="F175" s="77">
        <f t="shared" si="17"/>
        <v>1</v>
      </c>
      <c r="G175" s="77">
        <f t="shared" si="17"/>
        <v>1</v>
      </c>
      <c r="H175" s="77">
        <f t="shared" si="17"/>
        <v>1</v>
      </c>
      <c r="I175" s="77">
        <f t="shared" si="17"/>
        <v>1</v>
      </c>
      <c r="J175" s="77">
        <f t="shared" si="17"/>
        <v>0.99999999999999989</v>
      </c>
      <c r="K175" s="77">
        <f t="shared" si="17"/>
        <v>1</v>
      </c>
      <c r="L175" s="77">
        <f t="shared" si="17"/>
        <v>1</v>
      </c>
      <c r="M175" s="77">
        <f t="shared" si="17"/>
        <v>1</v>
      </c>
      <c r="N175" s="77">
        <f t="shared" si="17"/>
        <v>0.99999999999999978</v>
      </c>
      <c r="O175" s="77">
        <f t="shared" si="17"/>
        <v>1</v>
      </c>
      <c r="P175" s="77">
        <f t="shared" si="17"/>
        <v>1</v>
      </c>
      <c r="Q175" s="77">
        <f t="shared" si="17"/>
        <v>1</v>
      </c>
    </row>
    <row r="176" spans="1:17" x14ac:dyDescent="0.25">
      <c r="A176" s="132" t="s">
        <v>83</v>
      </c>
      <c r="B176" s="240">
        <f t="shared" ref="B176:Q176" si="18">IF(B$61=0,0,B$61/B$60)</f>
        <v>0</v>
      </c>
      <c r="C176" s="240">
        <f t="shared" si="18"/>
        <v>0</v>
      </c>
      <c r="D176" s="240">
        <f t="shared" si="18"/>
        <v>0</v>
      </c>
      <c r="E176" s="240">
        <f t="shared" si="18"/>
        <v>0</v>
      </c>
      <c r="F176" s="240">
        <f t="shared" si="18"/>
        <v>0</v>
      </c>
      <c r="G176" s="240">
        <f t="shared" si="18"/>
        <v>0</v>
      </c>
      <c r="H176" s="240">
        <f t="shared" si="18"/>
        <v>0</v>
      </c>
      <c r="I176" s="240">
        <f t="shared" si="18"/>
        <v>0</v>
      </c>
      <c r="J176" s="240">
        <f t="shared" si="18"/>
        <v>0</v>
      </c>
      <c r="K176" s="240">
        <f t="shared" si="18"/>
        <v>0</v>
      </c>
      <c r="L176" s="240">
        <f t="shared" si="18"/>
        <v>0</v>
      </c>
      <c r="M176" s="240">
        <f t="shared" si="18"/>
        <v>0</v>
      </c>
      <c r="N176" s="240">
        <f t="shared" si="18"/>
        <v>0</v>
      </c>
      <c r="O176" s="240">
        <f t="shared" si="18"/>
        <v>0</v>
      </c>
      <c r="P176" s="240">
        <f t="shared" si="18"/>
        <v>0</v>
      </c>
      <c r="Q176" s="240">
        <f t="shared" si="18"/>
        <v>0</v>
      </c>
    </row>
    <row r="177" spans="1:17" x14ac:dyDescent="0.25">
      <c r="A177" s="76" t="s">
        <v>82</v>
      </c>
      <c r="B177" s="239">
        <f t="shared" ref="B177:Q177" si="19">IF(B$62=0,0,B$62/B$60)</f>
        <v>0</v>
      </c>
      <c r="C177" s="239">
        <f t="shared" si="19"/>
        <v>0</v>
      </c>
      <c r="D177" s="239">
        <f t="shared" si="19"/>
        <v>0</v>
      </c>
      <c r="E177" s="239">
        <f t="shared" si="19"/>
        <v>0</v>
      </c>
      <c r="F177" s="239">
        <f t="shared" si="19"/>
        <v>0</v>
      </c>
      <c r="G177" s="239">
        <f t="shared" si="19"/>
        <v>0</v>
      </c>
      <c r="H177" s="239">
        <f t="shared" si="19"/>
        <v>0</v>
      </c>
      <c r="I177" s="239">
        <f t="shared" si="19"/>
        <v>0</v>
      </c>
      <c r="J177" s="239">
        <f t="shared" si="19"/>
        <v>0</v>
      </c>
      <c r="K177" s="239">
        <f t="shared" si="19"/>
        <v>0</v>
      </c>
      <c r="L177" s="239">
        <f t="shared" si="19"/>
        <v>0</v>
      </c>
      <c r="M177" s="239">
        <f t="shared" si="19"/>
        <v>0</v>
      </c>
      <c r="N177" s="239">
        <f t="shared" si="19"/>
        <v>0</v>
      </c>
      <c r="O177" s="239">
        <f t="shared" si="19"/>
        <v>0</v>
      </c>
      <c r="P177" s="239">
        <f t="shared" si="19"/>
        <v>0</v>
      </c>
      <c r="Q177" s="239">
        <f t="shared" si="19"/>
        <v>0</v>
      </c>
    </row>
    <row r="178" spans="1:17" x14ac:dyDescent="0.25">
      <c r="A178" s="76" t="s">
        <v>81</v>
      </c>
      <c r="B178" s="239">
        <f t="shared" ref="B178:Q178" si="20">IF(B$63=0,0,B$63/B$60)</f>
        <v>0</v>
      </c>
      <c r="C178" s="239">
        <f t="shared" si="20"/>
        <v>0</v>
      </c>
      <c r="D178" s="239">
        <f t="shared" si="20"/>
        <v>0</v>
      </c>
      <c r="E178" s="239">
        <f t="shared" si="20"/>
        <v>0</v>
      </c>
      <c r="F178" s="239">
        <f t="shared" si="20"/>
        <v>0</v>
      </c>
      <c r="G178" s="239">
        <f t="shared" si="20"/>
        <v>0</v>
      </c>
      <c r="H178" s="239">
        <f t="shared" si="20"/>
        <v>0</v>
      </c>
      <c r="I178" s="239">
        <f t="shared" si="20"/>
        <v>0</v>
      </c>
      <c r="J178" s="239">
        <f t="shared" si="20"/>
        <v>0</v>
      </c>
      <c r="K178" s="239">
        <f t="shared" si="20"/>
        <v>0</v>
      </c>
      <c r="L178" s="239">
        <f t="shared" si="20"/>
        <v>0</v>
      </c>
      <c r="M178" s="239">
        <f t="shared" si="20"/>
        <v>0</v>
      </c>
      <c r="N178" s="239">
        <f t="shared" si="20"/>
        <v>0</v>
      </c>
      <c r="O178" s="239">
        <f t="shared" si="20"/>
        <v>0</v>
      </c>
      <c r="P178" s="239">
        <f t="shared" si="20"/>
        <v>0</v>
      </c>
      <c r="Q178" s="239">
        <f t="shared" si="20"/>
        <v>0</v>
      </c>
    </row>
    <row r="179" spans="1:17" x14ac:dyDescent="0.25">
      <c r="A179" s="76" t="s">
        <v>80</v>
      </c>
      <c r="B179" s="239">
        <f t="shared" ref="B179:Q179" si="21">IF(B$64=0,0,B$64/B$60)</f>
        <v>0</v>
      </c>
      <c r="C179" s="239">
        <f t="shared" si="21"/>
        <v>0</v>
      </c>
      <c r="D179" s="239">
        <f t="shared" si="21"/>
        <v>0</v>
      </c>
      <c r="E179" s="239">
        <f t="shared" si="21"/>
        <v>0</v>
      </c>
      <c r="F179" s="239">
        <f t="shared" si="21"/>
        <v>0</v>
      </c>
      <c r="G179" s="239">
        <f t="shared" si="21"/>
        <v>0</v>
      </c>
      <c r="H179" s="239">
        <f t="shared" si="21"/>
        <v>0</v>
      </c>
      <c r="I179" s="239">
        <f t="shared" si="21"/>
        <v>0</v>
      </c>
      <c r="J179" s="239">
        <f t="shared" si="21"/>
        <v>0</v>
      </c>
      <c r="K179" s="239">
        <f t="shared" si="21"/>
        <v>0</v>
      </c>
      <c r="L179" s="239">
        <f t="shared" si="21"/>
        <v>0</v>
      </c>
      <c r="M179" s="239">
        <f t="shared" si="21"/>
        <v>0</v>
      </c>
      <c r="N179" s="239">
        <f t="shared" si="21"/>
        <v>0</v>
      </c>
      <c r="O179" s="239">
        <f t="shared" si="21"/>
        <v>0</v>
      </c>
      <c r="P179" s="239">
        <f t="shared" si="21"/>
        <v>0</v>
      </c>
      <c r="Q179" s="239">
        <f t="shared" si="21"/>
        <v>0</v>
      </c>
    </row>
    <row r="180" spans="1:17" x14ac:dyDescent="0.25">
      <c r="A180" s="129" t="s">
        <v>79</v>
      </c>
      <c r="B180" s="238">
        <f t="shared" ref="B180:Q180" si="22">IF(B$65=0,0,B$65/B$60)</f>
        <v>0</v>
      </c>
      <c r="C180" s="238">
        <f t="shared" si="22"/>
        <v>0</v>
      </c>
      <c r="D180" s="238">
        <f t="shared" si="22"/>
        <v>0</v>
      </c>
      <c r="E180" s="238">
        <f t="shared" si="22"/>
        <v>0</v>
      </c>
      <c r="F180" s="238">
        <f t="shared" si="22"/>
        <v>3.498736535129901E-2</v>
      </c>
      <c r="G180" s="238">
        <f t="shared" si="22"/>
        <v>3.4809133100267689E-2</v>
      </c>
      <c r="H180" s="238">
        <f t="shared" si="22"/>
        <v>3.3419832070147648E-2</v>
      </c>
      <c r="I180" s="238">
        <f t="shared" si="22"/>
        <v>2.4187555151352649E-2</v>
      </c>
      <c r="J180" s="238">
        <f t="shared" si="22"/>
        <v>4.1464670110246592E-2</v>
      </c>
      <c r="K180" s="238">
        <f t="shared" si="22"/>
        <v>4.3340852812325283E-2</v>
      </c>
      <c r="L180" s="238">
        <f t="shared" si="22"/>
        <v>4.1152790934622333E-2</v>
      </c>
      <c r="M180" s="238">
        <f t="shared" si="22"/>
        <v>3.966702052895902E-2</v>
      </c>
      <c r="N180" s="238">
        <f t="shared" si="22"/>
        <v>6.7742688762136766E-2</v>
      </c>
      <c r="O180" s="238">
        <f t="shared" si="22"/>
        <v>0</v>
      </c>
      <c r="P180" s="238">
        <f t="shared" si="22"/>
        <v>6.5024350766649988E-2</v>
      </c>
      <c r="Q180" s="238">
        <f t="shared" si="22"/>
        <v>4.1075980944334199E-2</v>
      </c>
    </row>
    <row r="181" spans="1:17" x14ac:dyDescent="0.25">
      <c r="A181" s="127" t="s">
        <v>183</v>
      </c>
      <c r="B181" s="237">
        <f t="shared" ref="B181:Q181" si="23">IF(B$70=0,0,B$70/B$60)</f>
        <v>0.19021779175681763</v>
      </c>
      <c r="C181" s="237">
        <f t="shared" si="23"/>
        <v>0.17459612037198885</v>
      </c>
      <c r="D181" s="237">
        <f t="shared" si="23"/>
        <v>0.18351512374715326</v>
      </c>
      <c r="E181" s="237">
        <f t="shared" si="23"/>
        <v>0.12065125701601881</v>
      </c>
      <c r="F181" s="237">
        <f t="shared" si="23"/>
        <v>0.10234856490118113</v>
      </c>
      <c r="G181" s="237">
        <f t="shared" si="23"/>
        <v>9.9391187338491185E-2</v>
      </c>
      <c r="H181" s="237">
        <f t="shared" si="23"/>
        <v>9.6264447035961154E-2</v>
      </c>
      <c r="I181" s="237">
        <f t="shared" si="23"/>
        <v>9.0313679375066819E-2</v>
      </c>
      <c r="J181" s="237">
        <f t="shared" si="23"/>
        <v>0.11897939634228399</v>
      </c>
      <c r="K181" s="237">
        <f t="shared" si="23"/>
        <v>0.12397269306627623</v>
      </c>
      <c r="L181" s="237">
        <f t="shared" si="23"/>
        <v>0.11721407620488626</v>
      </c>
      <c r="M181" s="237">
        <f t="shared" si="23"/>
        <v>0.10991437313981907</v>
      </c>
      <c r="N181" s="237">
        <f t="shared" si="23"/>
        <v>0.27487413575125047</v>
      </c>
      <c r="O181" s="237">
        <f t="shared" si="23"/>
        <v>0.47497778117098638</v>
      </c>
      <c r="P181" s="237">
        <f t="shared" si="23"/>
        <v>0.18735366752953037</v>
      </c>
      <c r="Q181" s="237">
        <f t="shared" si="23"/>
        <v>0.15183901696444599</v>
      </c>
    </row>
    <row r="182" spans="1:17" x14ac:dyDescent="0.25">
      <c r="A182" s="142" t="s">
        <v>192</v>
      </c>
      <c r="B182" s="235">
        <f t="shared" ref="B182:Q182" si="24">IF(B$71=0,0,B$71/B$60)</f>
        <v>0.19021779175681763</v>
      </c>
      <c r="C182" s="235">
        <f t="shared" si="24"/>
        <v>0.17459612037198885</v>
      </c>
      <c r="D182" s="235">
        <f t="shared" si="24"/>
        <v>0.18351512374715326</v>
      </c>
      <c r="E182" s="235">
        <f t="shared" si="24"/>
        <v>0.12065125701601881</v>
      </c>
      <c r="F182" s="235">
        <f t="shared" si="24"/>
        <v>0.10234856490118113</v>
      </c>
      <c r="G182" s="235">
        <f t="shared" si="24"/>
        <v>9.9391187338491185E-2</v>
      </c>
      <c r="H182" s="235">
        <f t="shared" si="24"/>
        <v>9.6264447035961154E-2</v>
      </c>
      <c r="I182" s="235">
        <f t="shared" si="24"/>
        <v>9.0313679375066819E-2</v>
      </c>
      <c r="J182" s="235">
        <f t="shared" si="24"/>
        <v>0.11897939634228399</v>
      </c>
      <c r="K182" s="235">
        <f t="shared" si="24"/>
        <v>0.12397269306627623</v>
      </c>
      <c r="L182" s="235">
        <f t="shared" si="24"/>
        <v>0.11721407620488626</v>
      </c>
      <c r="M182" s="235">
        <f t="shared" si="24"/>
        <v>0.10991437313981907</v>
      </c>
      <c r="N182" s="235">
        <f t="shared" si="24"/>
        <v>0.27487413575125047</v>
      </c>
      <c r="O182" s="235">
        <f t="shared" si="24"/>
        <v>0.47497778117098638</v>
      </c>
      <c r="P182" s="235">
        <f t="shared" si="24"/>
        <v>0.18735366752953037</v>
      </c>
      <c r="Q182" s="235">
        <f t="shared" si="24"/>
        <v>0.15183901696444599</v>
      </c>
    </row>
    <row r="183" spans="1:17" x14ac:dyDescent="0.25">
      <c r="A183" s="142" t="s">
        <v>191</v>
      </c>
      <c r="B183" s="235">
        <f t="shared" ref="B183:Q183" si="25">IF(B$82=0,0,B$82/B$60)</f>
        <v>0</v>
      </c>
      <c r="C183" s="235">
        <f t="shared" si="25"/>
        <v>0</v>
      </c>
      <c r="D183" s="235">
        <f t="shared" si="25"/>
        <v>0</v>
      </c>
      <c r="E183" s="235">
        <f t="shared" si="25"/>
        <v>0</v>
      </c>
      <c r="F183" s="235">
        <f t="shared" si="25"/>
        <v>0</v>
      </c>
      <c r="G183" s="235">
        <f t="shared" si="25"/>
        <v>0</v>
      </c>
      <c r="H183" s="235">
        <f t="shared" si="25"/>
        <v>0</v>
      </c>
      <c r="I183" s="235">
        <f t="shared" si="25"/>
        <v>0</v>
      </c>
      <c r="J183" s="235">
        <f t="shared" si="25"/>
        <v>0</v>
      </c>
      <c r="K183" s="235">
        <f t="shared" si="25"/>
        <v>0</v>
      </c>
      <c r="L183" s="235">
        <f t="shared" si="25"/>
        <v>0</v>
      </c>
      <c r="M183" s="235">
        <f t="shared" si="25"/>
        <v>0</v>
      </c>
      <c r="N183" s="235">
        <f t="shared" si="25"/>
        <v>0</v>
      </c>
      <c r="O183" s="235">
        <f t="shared" si="25"/>
        <v>0</v>
      </c>
      <c r="P183" s="235">
        <f t="shared" si="25"/>
        <v>0</v>
      </c>
      <c r="Q183" s="235">
        <f t="shared" si="25"/>
        <v>0</v>
      </c>
    </row>
    <row r="184" spans="1:17" x14ac:dyDescent="0.25">
      <c r="A184" s="127" t="s">
        <v>181</v>
      </c>
      <c r="B184" s="237">
        <f t="shared" ref="B184:Q184" si="26">IF(B$83=0,0,B$83/B$60)</f>
        <v>0.60688323036924363</v>
      </c>
      <c r="C184" s="237">
        <f t="shared" si="26"/>
        <v>0.63916801789788968</v>
      </c>
      <c r="D184" s="237">
        <f t="shared" si="26"/>
        <v>0.6207354109225498</v>
      </c>
      <c r="E184" s="237">
        <f t="shared" si="26"/>
        <v>0.75065406883356112</v>
      </c>
      <c r="F184" s="237">
        <f t="shared" si="26"/>
        <v>0.74953264537494191</v>
      </c>
      <c r="G184" s="237">
        <f t="shared" si="26"/>
        <v>0.75573648106337077</v>
      </c>
      <c r="H184" s="237">
        <f t="shared" si="26"/>
        <v>0.76361807297053175</v>
      </c>
      <c r="I184" s="237">
        <f t="shared" si="26"/>
        <v>0.78515023283461738</v>
      </c>
      <c r="J184" s="237">
        <f t="shared" si="26"/>
        <v>0.70887439914178574</v>
      </c>
      <c r="K184" s="237">
        <f t="shared" si="26"/>
        <v>0.69676384375584732</v>
      </c>
      <c r="L184" s="237">
        <f t="shared" si="26"/>
        <v>0.71284329248341094</v>
      </c>
      <c r="M184" s="237">
        <f t="shared" si="26"/>
        <v>0.72923659870514868</v>
      </c>
      <c r="N184" s="237">
        <f t="shared" si="26"/>
        <v>0.36216194710819261</v>
      </c>
      <c r="O184" s="237">
        <f t="shared" si="26"/>
        <v>1.8379252246628085E-2</v>
      </c>
      <c r="P184" s="237">
        <f t="shared" si="26"/>
        <v>0.54481026245525044</v>
      </c>
      <c r="Q184" s="237">
        <f t="shared" si="26"/>
        <v>0.6415258542161334</v>
      </c>
    </row>
    <row r="185" spans="1:17" x14ac:dyDescent="0.25">
      <c r="A185" s="142" t="s">
        <v>190</v>
      </c>
      <c r="B185" s="235">
        <f t="shared" ref="B185:Q185" si="27">IF(B$84=0,0,B$84/B$60)</f>
        <v>0.60688323036924363</v>
      </c>
      <c r="C185" s="235">
        <f t="shared" si="27"/>
        <v>0.63916801789788968</v>
      </c>
      <c r="D185" s="235">
        <f t="shared" si="27"/>
        <v>0.6207354109225498</v>
      </c>
      <c r="E185" s="235">
        <f t="shared" si="27"/>
        <v>0.75065406883356112</v>
      </c>
      <c r="F185" s="235">
        <f t="shared" si="27"/>
        <v>0.74953264537494191</v>
      </c>
      <c r="G185" s="235">
        <f t="shared" si="27"/>
        <v>0.75573648106337077</v>
      </c>
      <c r="H185" s="235">
        <f t="shared" si="27"/>
        <v>0.76361807297053175</v>
      </c>
      <c r="I185" s="235">
        <f t="shared" si="27"/>
        <v>0.78515023283461738</v>
      </c>
      <c r="J185" s="235">
        <f t="shared" si="27"/>
        <v>0.70887439914178574</v>
      </c>
      <c r="K185" s="235">
        <f t="shared" si="27"/>
        <v>0.69676384375584732</v>
      </c>
      <c r="L185" s="235">
        <f t="shared" si="27"/>
        <v>0.71284329248341094</v>
      </c>
      <c r="M185" s="235">
        <f t="shared" si="27"/>
        <v>0.72923659870514868</v>
      </c>
      <c r="N185" s="235">
        <f t="shared" si="27"/>
        <v>0.36216194710819261</v>
      </c>
      <c r="O185" s="235">
        <f t="shared" si="27"/>
        <v>1.8379252246628085E-2</v>
      </c>
      <c r="P185" s="235">
        <f t="shared" si="27"/>
        <v>0.54481026245525044</v>
      </c>
      <c r="Q185" s="235">
        <f t="shared" si="27"/>
        <v>0.6415258542161334</v>
      </c>
    </row>
    <row r="186" spans="1:17" x14ac:dyDescent="0.25">
      <c r="A186" s="142" t="s">
        <v>189</v>
      </c>
      <c r="B186" s="235">
        <f t="shared" ref="B186:Q186" si="28">IF(B$90=0,0,B$90/B$60)</f>
        <v>0</v>
      </c>
      <c r="C186" s="235">
        <f t="shared" si="28"/>
        <v>0</v>
      </c>
      <c r="D186" s="235">
        <f t="shared" si="28"/>
        <v>0</v>
      </c>
      <c r="E186" s="235">
        <f t="shared" si="28"/>
        <v>0</v>
      </c>
      <c r="F186" s="235">
        <f t="shared" si="28"/>
        <v>0</v>
      </c>
      <c r="G186" s="235">
        <f t="shared" si="28"/>
        <v>0</v>
      </c>
      <c r="H186" s="235">
        <f t="shared" si="28"/>
        <v>0</v>
      </c>
      <c r="I186" s="235">
        <f t="shared" si="28"/>
        <v>0</v>
      </c>
      <c r="J186" s="235">
        <f t="shared" si="28"/>
        <v>0</v>
      </c>
      <c r="K186" s="235">
        <f t="shared" si="28"/>
        <v>0</v>
      </c>
      <c r="L186" s="235">
        <f t="shared" si="28"/>
        <v>0</v>
      </c>
      <c r="M186" s="235">
        <f t="shared" si="28"/>
        <v>0</v>
      </c>
      <c r="N186" s="235">
        <f t="shared" si="28"/>
        <v>0</v>
      </c>
      <c r="O186" s="235">
        <f t="shared" si="28"/>
        <v>0</v>
      </c>
      <c r="P186" s="235">
        <f t="shared" si="28"/>
        <v>0</v>
      </c>
      <c r="Q186" s="235">
        <f t="shared" si="28"/>
        <v>0</v>
      </c>
    </row>
    <row r="187" spans="1:17" x14ac:dyDescent="0.25">
      <c r="A187" s="127" t="s">
        <v>180</v>
      </c>
      <c r="B187" s="236">
        <f t="shared" ref="B187:Q187" si="29">IF(B$91=0,0,B$91/B$60)</f>
        <v>0.20289897787393882</v>
      </c>
      <c r="C187" s="236">
        <f t="shared" si="29"/>
        <v>0.18623586173012152</v>
      </c>
      <c r="D187" s="236">
        <f t="shared" si="29"/>
        <v>0.19574946533029686</v>
      </c>
      <c r="E187" s="236">
        <f t="shared" si="29"/>
        <v>0.12869467415042007</v>
      </c>
      <c r="F187" s="236">
        <f t="shared" si="29"/>
        <v>0.11313142437257792</v>
      </c>
      <c r="G187" s="236">
        <f t="shared" si="29"/>
        <v>0.1100631984978703</v>
      </c>
      <c r="H187" s="236">
        <f t="shared" si="29"/>
        <v>0.10669764792335948</v>
      </c>
      <c r="I187" s="236">
        <f t="shared" si="29"/>
        <v>0.10034853263896314</v>
      </c>
      <c r="J187" s="236">
        <f t="shared" si="29"/>
        <v>0.13068153440568356</v>
      </c>
      <c r="K187" s="236">
        <f t="shared" si="29"/>
        <v>0.13592261036555114</v>
      </c>
      <c r="L187" s="236">
        <f t="shared" si="29"/>
        <v>0.12878984037708058</v>
      </c>
      <c r="M187" s="236">
        <f t="shared" si="29"/>
        <v>0.12118200762607328</v>
      </c>
      <c r="N187" s="236">
        <f t="shared" si="29"/>
        <v>0.29522122837841996</v>
      </c>
      <c r="O187" s="236">
        <f t="shared" si="29"/>
        <v>0.50664296658238561</v>
      </c>
      <c r="P187" s="236">
        <f t="shared" si="29"/>
        <v>0.20281171924856931</v>
      </c>
      <c r="Q187" s="236">
        <f t="shared" si="29"/>
        <v>0.16555914787508638</v>
      </c>
    </row>
    <row r="188" spans="1:17" x14ac:dyDescent="0.25">
      <c r="A188" s="142" t="s">
        <v>188</v>
      </c>
      <c r="B188" s="235">
        <f t="shared" ref="B188:Q188" si="30">IF(B$92=0,0,B$92/B$60)</f>
        <v>0</v>
      </c>
      <c r="C188" s="235">
        <f t="shared" si="30"/>
        <v>0</v>
      </c>
      <c r="D188" s="235">
        <f t="shared" si="30"/>
        <v>0</v>
      </c>
      <c r="E188" s="235">
        <f t="shared" si="30"/>
        <v>0</v>
      </c>
      <c r="F188" s="235">
        <f t="shared" si="30"/>
        <v>3.9596218113180639E-3</v>
      </c>
      <c r="G188" s="235">
        <f t="shared" si="30"/>
        <v>4.0459320034797594E-3</v>
      </c>
      <c r="H188" s="235">
        <f t="shared" si="30"/>
        <v>4.0155710850009125E-3</v>
      </c>
      <c r="I188" s="235">
        <f t="shared" si="30"/>
        <v>0</v>
      </c>
      <c r="J188" s="235">
        <f t="shared" si="30"/>
        <v>3.7701783072472943E-3</v>
      </c>
      <c r="K188" s="235">
        <f t="shared" si="30"/>
        <v>3.6850710948565573E-3</v>
      </c>
      <c r="L188" s="235">
        <f t="shared" si="30"/>
        <v>3.7614924252018797E-3</v>
      </c>
      <c r="M188" s="235">
        <f t="shared" si="30"/>
        <v>3.9400096102662477E-3</v>
      </c>
      <c r="N188" s="235">
        <f t="shared" si="30"/>
        <v>2.0221502437527948E-3</v>
      </c>
      <c r="O188" s="235">
        <f t="shared" si="30"/>
        <v>0</v>
      </c>
      <c r="P188" s="235">
        <f t="shared" si="30"/>
        <v>2.9678072170702509E-3</v>
      </c>
      <c r="Q188" s="235">
        <f t="shared" si="30"/>
        <v>3.5975297796773942E-3</v>
      </c>
    </row>
    <row r="189" spans="1:17" x14ac:dyDescent="0.25">
      <c r="A189" s="142" t="s">
        <v>187</v>
      </c>
      <c r="B189" s="235">
        <f t="shared" ref="B189:Q189" si="31">IF(B$93=0,0,B$93/B$60)</f>
        <v>0.20289897787393882</v>
      </c>
      <c r="C189" s="235">
        <f t="shared" si="31"/>
        <v>0.18623586173012152</v>
      </c>
      <c r="D189" s="235">
        <f t="shared" si="31"/>
        <v>0.19574946533029686</v>
      </c>
      <c r="E189" s="235">
        <f t="shared" si="31"/>
        <v>0.12869467415042007</v>
      </c>
      <c r="F189" s="235">
        <f t="shared" si="31"/>
        <v>0.10917180256125986</v>
      </c>
      <c r="G189" s="235">
        <f t="shared" si="31"/>
        <v>0.10601726649439054</v>
      </c>
      <c r="H189" s="235">
        <f t="shared" si="31"/>
        <v>0.10268207683835856</v>
      </c>
      <c r="I189" s="235">
        <f t="shared" si="31"/>
        <v>0.10034853263896314</v>
      </c>
      <c r="J189" s="235">
        <f t="shared" si="31"/>
        <v>0.12691135609843626</v>
      </c>
      <c r="K189" s="235">
        <f t="shared" si="31"/>
        <v>0.13223753927069459</v>
      </c>
      <c r="L189" s="235">
        <f t="shared" si="31"/>
        <v>0.12502834795187867</v>
      </c>
      <c r="M189" s="235">
        <f t="shared" si="31"/>
        <v>0.11724199801580704</v>
      </c>
      <c r="N189" s="235">
        <f t="shared" si="31"/>
        <v>0.29319907813466717</v>
      </c>
      <c r="O189" s="235">
        <f t="shared" si="31"/>
        <v>0.50664296658238561</v>
      </c>
      <c r="P189" s="235">
        <f t="shared" si="31"/>
        <v>0.19984391203149904</v>
      </c>
      <c r="Q189" s="235">
        <f t="shared" si="31"/>
        <v>0.16196161809540902</v>
      </c>
    </row>
    <row r="190" spans="1:17" x14ac:dyDescent="0.25">
      <c r="A190" s="142" t="s">
        <v>186</v>
      </c>
      <c r="B190" s="235">
        <f t="shared" ref="B190:Q190" si="32">IF(B$104=0,0,B$104/B$60)</f>
        <v>0</v>
      </c>
      <c r="C190" s="235">
        <f t="shared" si="32"/>
        <v>0</v>
      </c>
      <c r="D190" s="235">
        <f t="shared" si="32"/>
        <v>0</v>
      </c>
      <c r="E190" s="235">
        <f t="shared" si="32"/>
        <v>0</v>
      </c>
      <c r="F190" s="235">
        <f t="shared" si="32"/>
        <v>0</v>
      </c>
      <c r="G190" s="235">
        <f t="shared" si="32"/>
        <v>0</v>
      </c>
      <c r="H190" s="235">
        <f t="shared" si="32"/>
        <v>0</v>
      </c>
      <c r="I190" s="235">
        <f t="shared" si="32"/>
        <v>0</v>
      </c>
      <c r="J190" s="235">
        <f t="shared" si="32"/>
        <v>0</v>
      </c>
      <c r="K190" s="235">
        <f t="shared" si="32"/>
        <v>0</v>
      </c>
      <c r="L190" s="235">
        <f t="shared" si="32"/>
        <v>0</v>
      </c>
      <c r="M190" s="235">
        <f t="shared" si="32"/>
        <v>0</v>
      </c>
      <c r="N190" s="235">
        <f t="shared" si="32"/>
        <v>0</v>
      </c>
      <c r="O190" s="235">
        <f t="shared" si="32"/>
        <v>0</v>
      </c>
      <c r="P190" s="235">
        <f t="shared" si="32"/>
        <v>0</v>
      </c>
      <c r="Q190" s="235">
        <f t="shared" si="32"/>
        <v>0</v>
      </c>
    </row>
    <row r="191" spans="1:17" x14ac:dyDescent="0.25">
      <c r="A191" s="72" t="s">
        <v>179</v>
      </c>
      <c r="B191" s="234">
        <f t="shared" ref="B191:Q191" si="33">IF(B$105=0,0,B$105/B$60)</f>
        <v>0</v>
      </c>
      <c r="C191" s="234">
        <f t="shared" si="33"/>
        <v>0</v>
      </c>
      <c r="D191" s="234">
        <f t="shared" si="33"/>
        <v>0</v>
      </c>
      <c r="E191" s="234">
        <f t="shared" si="33"/>
        <v>0</v>
      </c>
      <c r="F191" s="234">
        <f t="shared" si="33"/>
        <v>0</v>
      </c>
      <c r="G191" s="234">
        <f t="shared" si="33"/>
        <v>0</v>
      </c>
      <c r="H191" s="234">
        <f t="shared" si="33"/>
        <v>0</v>
      </c>
      <c r="I191" s="234">
        <f t="shared" si="33"/>
        <v>0</v>
      </c>
      <c r="J191" s="234">
        <f t="shared" si="33"/>
        <v>0</v>
      </c>
      <c r="K191" s="234">
        <f t="shared" si="33"/>
        <v>0</v>
      </c>
      <c r="L191" s="234">
        <f t="shared" si="33"/>
        <v>0</v>
      </c>
      <c r="M191" s="234">
        <f t="shared" si="33"/>
        <v>0</v>
      </c>
      <c r="N191" s="234">
        <f t="shared" si="33"/>
        <v>0</v>
      </c>
      <c r="O191" s="234">
        <f t="shared" si="33"/>
        <v>0</v>
      </c>
      <c r="P191" s="234">
        <f t="shared" si="33"/>
        <v>0</v>
      </c>
      <c r="Q191" s="234">
        <f t="shared" si="33"/>
        <v>0</v>
      </c>
    </row>
    <row r="192" spans="1:17" x14ac:dyDescent="0.25">
      <c r="A192" s="177" t="s">
        <v>98</v>
      </c>
      <c r="B192" s="209">
        <f t="shared" ref="B192:Q192" si="34">IF(B$106=0,0,B$106/B$60)</f>
        <v>0</v>
      </c>
      <c r="C192" s="209">
        <f t="shared" si="34"/>
        <v>0</v>
      </c>
      <c r="D192" s="209">
        <f t="shared" si="34"/>
        <v>0</v>
      </c>
      <c r="E192" s="209">
        <f t="shared" si="34"/>
        <v>0</v>
      </c>
      <c r="F192" s="209">
        <f t="shared" si="34"/>
        <v>0</v>
      </c>
      <c r="G192" s="209">
        <f t="shared" si="34"/>
        <v>0</v>
      </c>
      <c r="H192" s="209">
        <f t="shared" si="34"/>
        <v>0</v>
      </c>
      <c r="I192" s="209">
        <f t="shared" si="34"/>
        <v>0</v>
      </c>
      <c r="J192" s="209">
        <f t="shared" si="34"/>
        <v>0</v>
      </c>
      <c r="K192" s="209">
        <f t="shared" si="34"/>
        <v>0</v>
      </c>
      <c r="L192" s="209">
        <f t="shared" si="34"/>
        <v>0</v>
      </c>
      <c r="M192" s="209">
        <f t="shared" si="34"/>
        <v>0</v>
      </c>
      <c r="N192" s="209">
        <f t="shared" si="34"/>
        <v>0</v>
      </c>
      <c r="O192" s="209">
        <f t="shared" si="34"/>
        <v>0</v>
      </c>
      <c r="P192" s="209">
        <f t="shared" si="34"/>
        <v>0</v>
      </c>
      <c r="Q192" s="209">
        <f t="shared" si="34"/>
        <v>0</v>
      </c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5">SUM(B$195:B$199,B$201:B$202,B$204:B$205,B$207:B$210)</f>
        <v>1</v>
      </c>
      <c r="C194" s="77">
        <f t="shared" si="35"/>
        <v>1</v>
      </c>
      <c r="D194" s="77">
        <f t="shared" si="35"/>
        <v>0.99999999999999978</v>
      </c>
      <c r="E194" s="77">
        <f t="shared" si="35"/>
        <v>1</v>
      </c>
      <c r="F194" s="77">
        <f t="shared" si="35"/>
        <v>1</v>
      </c>
      <c r="G194" s="77">
        <f t="shared" si="35"/>
        <v>1</v>
      </c>
      <c r="H194" s="77">
        <f t="shared" si="35"/>
        <v>0.99999999999999989</v>
      </c>
      <c r="I194" s="77">
        <f t="shared" si="35"/>
        <v>0.99999999999999989</v>
      </c>
      <c r="J194" s="77">
        <f t="shared" si="35"/>
        <v>1</v>
      </c>
      <c r="K194" s="77">
        <f t="shared" si="35"/>
        <v>0.99999999999999989</v>
      </c>
      <c r="L194" s="77">
        <f t="shared" si="35"/>
        <v>1.0000000000000002</v>
      </c>
      <c r="M194" s="77">
        <f t="shared" si="35"/>
        <v>0.99999999999999989</v>
      </c>
      <c r="N194" s="77">
        <f t="shared" si="35"/>
        <v>1</v>
      </c>
      <c r="O194" s="77">
        <f t="shared" si="35"/>
        <v>1</v>
      </c>
      <c r="P194" s="77">
        <f t="shared" si="35"/>
        <v>1</v>
      </c>
      <c r="Q194" s="77">
        <f t="shared" si="35"/>
        <v>1</v>
      </c>
    </row>
    <row r="195" spans="1:17" x14ac:dyDescent="0.25">
      <c r="A195" s="132" t="s">
        <v>83</v>
      </c>
      <c r="B195" s="240">
        <f t="shared" ref="B195:Q195" si="36">IF(B$109=0,0,B$109/B$108)</f>
        <v>0</v>
      </c>
      <c r="C195" s="240">
        <f t="shared" si="36"/>
        <v>0</v>
      </c>
      <c r="D195" s="240">
        <f t="shared" si="36"/>
        <v>0</v>
      </c>
      <c r="E195" s="240">
        <f t="shared" si="36"/>
        <v>0</v>
      </c>
      <c r="F195" s="240">
        <f t="shared" si="36"/>
        <v>0</v>
      </c>
      <c r="G195" s="240">
        <f t="shared" si="36"/>
        <v>0</v>
      </c>
      <c r="H195" s="240">
        <f t="shared" si="36"/>
        <v>0</v>
      </c>
      <c r="I195" s="240">
        <f t="shared" si="36"/>
        <v>0</v>
      </c>
      <c r="J195" s="240">
        <f t="shared" si="36"/>
        <v>0</v>
      </c>
      <c r="K195" s="240">
        <f t="shared" si="36"/>
        <v>0</v>
      </c>
      <c r="L195" s="240">
        <f t="shared" si="36"/>
        <v>0</v>
      </c>
      <c r="M195" s="240">
        <f t="shared" si="36"/>
        <v>0</v>
      </c>
      <c r="N195" s="240">
        <f t="shared" si="36"/>
        <v>0</v>
      </c>
      <c r="O195" s="240">
        <f t="shared" si="36"/>
        <v>0</v>
      </c>
      <c r="P195" s="240">
        <f t="shared" si="36"/>
        <v>0</v>
      </c>
      <c r="Q195" s="240">
        <f t="shared" si="36"/>
        <v>0</v>
      </c>
    </row>
    <row r="196" spans="1:17" x14ac:dyDescent="0.25">
      <c r="A196" s="76" t="s">
        <v>82</v>
      </c>
      <c r="B196" s="239">
        <f t="shared" ref="B196:Q196" si="37">IF(B$110=0,0,B$110/B$108)</f>
        <v>0</v>
      </c>
      <c r="C196" s="239">
        <f t="shared" si="37"/>
        <v>0</v>
      </c>
      <c r="D196" s="239">
        <f t="shared" si="37"/>
        <v>0</v>
      </c>
      <c r="E196" s="239">
        <f t="shared" si="37"/>
        <v>0</v>
      </c>
      <c r="F196" s="239">
        <f t="shared" si="37"/>
        <v>0</v>
      </c>
      <c r="G196" s="239">
        <f t="shared" si="37"/>
        <v>0</v>
      </c>
      <c r="H196" s="239">
        <f t="shared" si="37"/>
        <v>0</v>
      </c>
      <c r="I196" s="239">
        <f t="shared" si="37"/>
        <v>0</v>
      </c>
      <c r="J196" s="239">
        <f t="shared" si="37"/>
        <v>0</v>
      </c>
      <c r="K196" s="239">
        <f t="shared" si="37"/>
        <v>0</v>
      </c>
      <c r="L196" s="239">
        <f t="shared" si="37"/>
        <v>0</v>
      </c>
      <c r="M196" s="239">
        <f t="shared" si="37"/>
        <v>0</v>
      </c>
      <c r="N196" s="239">
        <f t="shared" si="37"/>
        <v>0</v>
      </c>
      <c r="O196" s="239">
        <f t="shared" si="37"/>
        <v>0</v>
      </c>
      <c r="P196" s="239">
        <f t="shared" si="37"/>
        <v>0</v>
      </c>
      <c r="Q196" s="239">
        <f t="shared" si="37"/>
        <v>0</v>
      </c>
    </row>
    <row r="197" spans="1:17" x14ac:dyDescent="0.25">
      <c r="A197" s="76" t="s">
        <v>81</v>
      </c>
      <c r="B197" s="239">
        <f t="shared" ref="B197:Q197" si="38">IF(B$111=0,0,B$111/B$108)</f>
        <v>0</v>
      </c>
      <c r="C197" s="239">
        <f t="shared" si="38"/>
        <v>0</v>
      </c>
      <c r="D197" s="239">
        <f t="shared" si="38"/>
        <v>0</v>
      </c>
      <c r="E197" s="239">
        <f t="shared" si="38"/>
        <v>0</v>
      </c>
      <c r="F197" s="239">
        <f t="shared" si="38"/>
        <v>0</v>
      </c>
      <c r="G197" s="239">
        <f t="shared" si="38"/>
        <v>0</v>
      </c>
      <c r="H197" s="239">
        <f t="shared" si="38"/>
        <v>0</v>
      </c>
      <c r="I197" s="239">
        <f t="shared" si="38"/>
        <v>0</v>
      </c>
      <c r="J197" s="239">
        <f t="shared" si="38"/>
        <v>0</v>
      </c>
      <c r="K197" s="239">
        <f t="shared" si="38"/>
        <v>0</v>
      </c>
      <c r="L197" s="239">
        <f t="shared" si="38"/>
        <v>0</v>
      </c>
      <c r="M197" s="239">
        <f t="shared" si="38"/>
        <v>0</v>
      </c>
      <c r="N197" s="239">
        <f t="shared" si="38"/>
        <v>0</v>
      </c>
      <c r="O197" s="239">
        <f t="shared" si="38"/>
        <v>0</v>
      </c>
      <c r="P197" s="239">
        <f t="shared" si="38"/>
        <v>0</v>
      </c>
      <c r="Q197" s="239">
        <f t="shared" si="38"/>
        <v>0</v>
      </c>
    </row>
    <row r="198" spans="1:17" x14ac:dyDescent="0.25">
      <c r="A198" s="76" t="s">
        <v>80</v>
      </c>
      <c r="B198" s="239">
        <f t="shared" ref="B198:Q198" si="39">IF(B$112=0,0,B$112/B$108)</f>
        <v>0</v>
      </c>
      <c r="C198" s="239">
        <f t="shared" si="39"/>
        <v>0</v>
      </c>
      <c r="D198" s="239">
        <f t="shared" si="39"/>
        <v>0</v>
      </c>
      <c r="E198" s="239">
        <f t="shared" si="39"/>
        <v>0</v>
      </c>
      <c r="F198" s="239">
        <f t="shared" si="39"/>
        <v>0</v>
      </c>
      <c r="G198" s="239">
        <f t="shared" si="39"/>
        <v>0</v>
      </c>
      <c r="H198" s="239">
        <f t="shared" si="39"/>
        <v>0</v>
      </c>
      <c r="I198" s="239">
        <f t="shared" si="39"/>
        <v>0</v>
      </c>
      <c r="J198" s="239">
        <f t="shared" si="39"/>
        <v>0</v>
      </c>
      <c r="K198" s="239">
        <f t="shared" si="39"/>
        <v>0</v>
      </c>
      <c r="L198" s="239">
        <f t="shared" si="39"/>
        <v>0</v>
      </c>
      <c r="M198" s="239">
        <f t="shared" si="39"/>
        <v>0</v>
      </c>
      <c r="N198" s="239">
        <f t="shared" si="39"/>
        <v>0</v>
      </c>
      <c r="O198" s="239">
        <f t="shared" si="39"/>
        <v>0</v>
      </c>
      <c r="P198" s="239">
        <f t="shared" si="39"/>
        <v>0</v>
      </c>
      <c r="Q198" s="239">
        <f t="shared" si="39"/>
        <v>0</v>
      </c>
    </row>
    <row r="199" spans="1:17" x14ac:dyDescent="0.25">
      <c r="A199" s="129" t="s">
        <v>79</v>
      </c>
      <c r="B199" s="238">
        <f t="shared" ref="B199:Q199" si="40">IF(B$113=0,0,B$113/B$108)</f>
        <v>0</v>
      </c>
      <c r="C199" s="238">
        <f t="shared" si="40"/>
        <v>0</v>
      </c>
      <c r="D199" s="238">
        <f t="shared" si="40"/>
        <v>0</v>
      </c>
      <c r="E199" s="238">
        <f t="shared" si="40"/>
        <v>0</v>
      </c>
      <c r="F199" s="238">
        <f t="shared" si="40"/>
        <v>4.2643727159791797E-2</v>
      </c>
      <c r="G199" s="238">
        <f t="shared" si="40"/>
        <v>4.2600904037404977E-2</v>
      </c>
      <c r="H199" s="238">
        <f t="shared" si="40"/>
        <v>4.1700691632103028E-2</v>
      </c>
      <c r="I199" s="238">
        <f t="shared" si="40"/>
        <v>2.918811868517673E-2</v>
      </c>
      <c r="J199" s="238">
        <f t="shared" si="40"/>
        <v>4.7969989152348166E-2</v>
      </c>
      <c r="K199" s="238">
        <f t="shared" si="40"/>
        <v>4.9501096578973086E-2</v>
      </c>
      <c r="L199" s="238">
        <f t="shared" si="40"/>
        <v>4.7962621477365575E-2</v>
      </c>
      <c r="M199" s="238">
        <f t="shared" si="40"/>
        <v>4.6861227514602727E-2</v>
      </c>
      <c r="N199" s="238">
        <f t="shared" si="40"/>
        <v>5.4174690785442944E-2</v>
      </c>
      <c r="O199" s="238">
        <f t="shared" si="40"/>
        <v>0</v>
      </c>
      <c r="P199" s="238">
        <f t="shared" si="40"/>
        <v>6.2469907663958046E-2</v>
      </c>
      <c r="Q199" s="238">
        <f t="shared" si="40"/>
        <v>4.3271011223361584E-2</v>
      </c>
    </row>
    <row r="200" spans="1:17" x14ac:dyDescent="0.25">
      <c r="A200" s="127" t="s">
        <v>183</v>
      </c>
      <c r="B200" s="237">
        <f t="shared" ref="B200:Q200" si="41">IF(B$118=0,0,B$118/B$108)</f>
        <v>0.46036807881628528</v>
      </c>
      <c r="C200" s="237">
        <f t="shared" si="41"/>
        <v>0.45035264284142917</v>
      </c>
      <c r="D200" s="237">
        <f t="shared" si="41"/>
        <v>0.45622636145465123</v>
      </c>
      <c r="E200" s="237">
        <f t="shared" si="41"/>
        <v>0.40266062441009598</v>
      </c>
      <c r="F200" s="237">
        <f t="shared" si="41"/>
        <v>0.23868360939953526</v>
      </c>
      <c r="G200" s="237">
        <f t="shared" si="41"/>
        <v>0.23273966765742538</v>
      </c>
      <c r="H200" s="237">
        <f t="shared" si="41"/>
        <v>0.2298274182781741</v>
      </c>
      <c r="I200" s="237">
        <f t="shared" si="41"/>
        <v>0.16074748959951035</v>
      </c>
      <c r="J200" s="237">
        <f t="shared" si="41"/>
        <v>0.26336623189541009</v>
      </c>
      <c r="K200" s="237">
        <f t="shared" si="41"/>
        <v>0.27091953775577043</v>
      </c>
      <c r="L200" s="237">
        <f t="shared" si="41"/>
        <v>0.26138478896736761</v>
      </c>
      <c r="M200" s="237">
        <f t="shared" si="41"/>
        <v>0.24844799157214256</v>
      </c>
      <c r="N200" s="237">
        <f t="shared" si="41"/>
        <v>0.42059568336219461</v>
      </c>
      <c r="O200" s="237">
        <f t="shared" si="41"/>
        <v>0.54098258395768506</v>
      </c>
      <c r="P200" s="237">
        <f t="shared" si="41"/>
        <v>0.34439271930264015</v>
      </c>
      <c r="Q200" s="237">
        <f t="shared" si="41"/>
        <v>0.30297266047211557</v>
      </c>
    </row>
    <row r="201" spans="1:17" x14ac:dyDescent="0.25">
      <c r="A201" s="142" t="s">
        <v>192</v>
      </c>
      <c r="B201" s="235">
        <f t="shared" ref="B201:Q201" si="42">IF(B$119=0,0,B$119/B$108)</f>
        <v>0.46036807881628528</v>
      </c>
      <c r="C201" s="235">
        <f t="shared" si="42"/>
        <v>0.45035264284142917</v>
      </c>
      <c r="D201" s="235">
        <f t="shared" si="42"/>
        <v>0.45622636145465123</v>
      </c>
      <c r="E201" s="235">
        <f t="shared" si="42"/>
        <v>0.40266062441009598</v>
      </c>
      <c r="F201" s="235">
        <f t="shared" si="42"/>
        <v>0.23868360939953526</v>
      </c>
      <c r="G201" s="235">
        <f t="shared" si="42"/>
        <v>0.23273966765742538</v>
      </c>
      <c r="H201" s="235">
        <f t="shared" si="42"/>
        <v>0.2298274182781741</v>
      </c>
      <c r="I201" s="235">
        <f t="shared" si="42"/>
        <v>0.16074748959951035</v>
      </c>
      <c r="J201" s="235">
        <f t="shared" si="42"/>
        <v>0.26336623189541009</v>
      </c>
      <c r="K201" s="235">
        <f t="shared" si="42"/>
        <v>0.27091953775577043</v>
      </c>
      <c r="L201" s="235">
        <f t="shared" si="42"/>
        <v>0.26138478896736761</v>
      </c>
      <c r="M201" s="235">
        <f t="shared" si="42"/>
        <v>0.24844799157214256</v>
      </c>
      <c r="N201" s="235">
        <f t="shared" si="42"/>
        <v>0.42059568336219461</v>
      </c>
      <c r="O201" s="235">
        <f t="shared" si="42"/>
        <v>0.54098258395768506</v>
      </c>
      <c r="P201" s="235">
        <f t="shared" si="42"/>
        <v>0.34439271930264015</v>
      </c>
      <c r="Q201" s="235">
        <f t="shared" si="42"/>
        <v>0.30297266047211557</v>
      </c>
    </row>
    <row r="202" spans="1:17" x14ac:dyDescent="0.25">
      <c r="A202" s="142" t="s">
        <v>191</v>
      </c>
      <c r="B202" s="235">
        <f t="shared" ref="B202:Q202" si="43">IF(B$130=0,0,B$130/B$108)</f>
        <v>0</v>
      </c>
      <c r="C202" s="235">
        <f t="shared" si="43"/>
        <v>0</v>
      </c>
      <c r="D202" s="235">
        <f t="shared" si="43"/>
        <v>0</v>
      </c>
      <c r="E202" s="235">
        <f t="shared" si="43"/>
        <v>0</v>
      </c>
      <c r="F202" s="235">
        <f t="shared" si="43"/>
        <v>0</v>
      </c>
      <c r="G202" s="235">
        <f t="shared" si="43"/>
        <v>0</v>
      </c>
      <c r="H202" s="235">
        <f t="shared" si="43"/>
        <v>0</v>
      </c>
      <c r="I202" s="235">
        <f t="shared" si="43"/>
        <v>0</v>
      </c>
      <c r="J202" s="235">
        <f t="shared" si="43"/>
        <v>0</v>
      </c>
      <c r="K202" s="235">
        <f t="shared" si="43"/>
        <v>0</v>
      </c>
      <c r="L202" s="235">
        <f t="shared" si="43"/>
        <v>0</v>
      </c>
      <c r="M202" s="235">
        <f t="shared" si="43"/>
        <v>0</v>
      </c>
      <c r="N202" s="235">
        <f t="shared" si="43"/>
        <v>0</v>
      </c>
      <c r="O202" s="235">
        <f t="shared" si="43"/>
        <v>0</v>
      </c>
      <c r="P202" s="235">
        <f t="shared" si="43"/>
        <v>0</v>
      </c>
      <c r="Q202" s="235">
        <f t="shared" si="43"/>
        <v>0</v>
      </c>
    </row>
    <row r="203" spans="1:17" x14ac:dyDescent="0.25">
      <c r="A203" s="127" t="s">
        <v>181</v>
      </c>
      <c r="B203" s="237">
        <f t="shared" ref="B203:Q203" si="44">IF(B$131=0,0,B$131/B$108)</f>
        <v>0.15084446246938737</v>
      </c>
      <c r="C203" s="237">
        <f t="shared" si="44"/>
        <v>0.1693180780612846</v>
      </c>
      <c r="D203" s="237">
        <f t="shared" si="44"/>
        <v>0.15848391966537953</v>
      </c>
      <c r="E203" s="237">
        <f t="shared" si="44"/>
        <v>0.25728669146104166</v>
      </c>
      <c r="F203" s="237">
        <f t="shared" si="44"/>
        <v>0.17951533744024012</v>
      </c>
      <c r="G203" s="237">
        <f t="shared" si="44"/>
        <v>0.18174525693470428</v>
      </c>
      <c r="H203" s="237">
        <f t="shared" si="44"/>
        <v>0.18389178967566797</v>
      </c>
      <c r="I203" s="237">
        <f t="shared" si="44"/>
        <v>0.42811566065976853</v>
      </c>
      <c r="J203" s="237">
        <f t="shared" si="44"/>
        <v>0.16114906453114872</v>
      </c>
      <c r="K203" s="237">
        <f t="shared" si="44"/>
        <v>0.1563759871822076</v>
      </c>
      <c r="L203" s="237">
        <f t="shared" si="44"/>
        <v>0.16325435544276162</v>
      </c>
      <c r="M203" s="237">
        <f t="shared" si="44"/>
        <v>0.16928544804167087</v>
      </c>
      <c r="N203" s="237">
        <f t="shared" si="44"/>
        <v>5.6912009231754657E-2</v>
      </c>
      <c r="O203" s="237">
        <f t="shared" si="44"/>
        <v>2.1498491892450165E-3</v>
      </c>
      <c r="P203" s="237">
        <f t="shared" si="44"/>
        <v>0.10285069006105706</v>
      </c>
      <c r="Q203" s="237">
        <f t="shared" si="44"/>
        <v>0.13279763947196943</v>
      </c>
    </row>
    <row r="204" spans="1:17" x14ac:dyDescent="0.25">
      <c r="A204" s="142" t="s">
        <v>190</v>
      </c>
      <c r="B204" s="235">
        <f t="shared" ref="B204:Q204" si="45">IF(B$132=0,0,B$132/B$108)</f>
        <v>0.15084446246938737</v>
      </c>
      <c r="C204" s="235">
        <f t="shared" si="45"/>
        <v>0.1693180780612846</v>
      </c>
      <c r="D204" s="235">
        <f t="shared" si="45"/>
        <v>0.15848391966537953</v>
      </c>
      <c r="E204" s="235">
        <f t="shared" si="45"/>
        <v>0.25728669146104166</v>
      </c>
      <c r="F204" s="235">
        <f t="shared" si="45"/>
        <v>0.17951533744024012</v>
      </c>
      <c r="G204" s="235">
        <f t="shared" si="45"/>
        <v>0.18174525693470428</v>
      </c>
      <c r="H204" s="235">
        <f t="shared" si="45"/>
        <v>0.18389178967566797</v>
      </c>
      <c r="I204" s="235">
        <f t="shared" si="45"/>
        <v>0.42811566065976853</v>
      </c>
      <c r="J204" s="235">
        <f t="shared" si="45"/>
        <v>0.16114906453114872</v>
      </c>
      <c r="K204" s="235">
        <f t="shared" si="45"/>
        <v>0.1563759871822076</v>
      </c>
      <c r="L204" s="235">
        <f t="shared" si="45"/>
        <v>0.16325435544276162</v>
      </c>
      <c r="M204" s="235">
        <f t="shared" si="45"/>
        <v>0.16928544804167087</v>
      </c>
      <c r="N204" s="235">
        <f t="shared" si="45"/>
        <v>5.6912009231754657E-2</v>
      </c>
      <c r="O204" s="235">
        <f t="shared" si="45"/>
        <v>2.1498491892450165E-3</v>
      </c>
      <c r="P204" s="235">
        <f t="shared" si="45"/>
        <v>0.10285069006105706</v>
      </c>
      <c r="Q204" s="235">
        <f t="shared" si="45"/>
        <v>0.13279763947196943</v>
      </c>
    </row>
    <row r="205" spans="1:17" x14ac:dyDescent="0.25">
      <c r="A205" s="142" t="s">
        <v>189</v>
      </c>
      <c r="B205" s="235">
        <f t="shared" ref="B205:Q205" si="46">IF(B$138=0,0,B$138/B$108)</f>
        <v>0</v>
      </c>
      <c r="C205" s="235">
        <f t="shared" si="46"/>
        <v>0</v>
      </c>
      <c r="D205" s="235">
        <f t="shared" si="46"/>
        <v>0</v>
      </c>
      <c r="E205" s="235">
        <f t="shared" si="46"/>
        <v>0</v>
      </c>
      <c r="F205" s="235">
        <f t="shared" si="46"/>
        <v>0</v>
      </c>
      <c r="G205" s="235">
        <f t="shared" si="46"/>
        <v>0</v>
      </c>
      <c r="H205" s="235">
        <f t="shared" si="46"/>
        <v>0</v>
      </c>
      <c r="I205" s="235">
        <f t="shared" si="46"/>
        <v>0</v>
      </c>
      <c r="J205" s="235">
        <f t="shared" si="46"/>
        <v>0</v>
      </c>
      <c r="K205" s="235">
        <f t="shared" si="46"/>
        <v>0</v>
      </c>
      <c r="L205" s="235">
        <f t="shared" si="46"/>
        <v>0</v>
      </c>
      <c r="M205" s="235">
        <f t="shared" si="46"/>
        <v>0</v>
      </c>
      <c r="N205" s="235">
        <f t="shared" si="46"/>
        <v>0</v>
      </c>
      <c r="O205" s="235">
        <f t="shared" si="46"/>
        <v>0</v>
      </c>
      <c r="P205" s="235">
        <f t="shared" si="46"/>
        <v>0</v>
      </c>
      <c r="Q205" s="235">
        <f t="shared" si="46"/>
        <v>0</v>
      </c>
    </row>
    <row r="206" spans="1:17" x14ac:dyDescent="0.25">
      <c r="A206" s="127" t="s">
        <v>180</v>
      </c>
      <c r="B206" s="236">
        <f t="shared" ref="B206:Q206" si="47">IF(B$139=0,0,B$139/B$108)</f>
        <v>0.38878745871432741</v>
      </c>
      <c r="C206" s="236">
        <f t="shared" si="47"/>
        <v>0.38032927909728614</v>
      </c>
      <c r="D206" s="236">
        <f t="shared" si="47"/>
        <v>0.38528971887996905</v>
      </c>
      <c r="E206" s="236">
        <f t="shared" si="47"/>
        <v>0.34005268412886236</v>
      </c>
      <c r="F206" s="236">
        <f t="shared" si="47"/>
        <v>0.53915732600043287</v>
      </c>
      <c r="G206" s="236">
        <f t="shared" si="47"/>
        <v>0.54291417137046527</v>
      </c>
      <c r="H206" s="236">
        <f t="shared" si="47"/>
        <v>0.5445801004140548</v>
      </c>
      <c r="I206" s="236">
        <f t="shared" si="47"/>
        <v>0.38194873105554428</v>
      </c>
      <c r="J206" s="236">
        <f t="shared" si="47"/>
        <v>0.52751471442109299</v>
      </c>
      <c r="K206" s="236">
        <f t="shared" si="47"/>
        <v>0.52320337848304876</v>
      </c>
      <c r="L206" s="236">
        <f t="shared" si="47"/>
        <v>0.5273982341125053</v>
      </c>
      <c r="M206" s="236">
        <f t="shared" si="47"/>
        <v>0.53540533287158376</v>
      </c>
      <c r="N206" s="236">
        <f t="shared" si="47"/>
        <v>0.46831761662060789</v>
      </c>
      <c r="O206" s="236">
        <f t="shared" si="47"/>
        <v>0.4568675668530699</v>
      </c>
      <c r="P206" s="236">
        <f t="shared" si="47"/>
        <v>0.49028668297234484</v>
      </c>
      <c r="Q206" s="236">
        <f t="shared" si="47"/>
        <v>0.52095868883255336</v>
      </c>
    </row>
    <row r="207" spans="1:17" x14ac:dyDescent="0.25">
      <c r="A207" s="142" t="s">
        <v>188</v>
      </c>
      <c r="B207" s="235">
        <f t="shared" ref="B207:Q207" si="48">IF(B$140=0,0,B$140/B$108)</f>
        <v>0</v>
      </c>
      <c r="C207" s="235">
        <f t="shared" si="48"/>
        <v>0</v>
      </c>
      <c r="D207" s="235">
        <f t="shared" si="48"/>
        <v>0</v>
      </c>
      <c r="E207" s="235">
        <f t="shared" si="48"/>
        <v>0</v>
      </c>
      <c r="F207" s="235">
        <f t="shared" si="48"/>
        <v>0.33758558763444557</v>
      </c>
      <c r="G207" s="235">
        <f t="shared" si="48"/>
        <v>0.34636217722871465</v>
      </c>
      <c r="H207" s="235">
        <f t="shared" si="48"/>
        <v>0.35048754272631005</v>
      </c>
      <c r="I207" s="235">
        <f t="shared" si="48"/>
        <v>0.24619516591524418</v>
      </c>
      <c r="J207" s="235">
        <f t="shared" si="48"/>
        <v>0.3050981466324173</v>
      </c>
      <c r="K207" s="235">
        <f t="shared" si="48"/>
        <v>0.29440793534338805</v>
      </c>
      <c r="L207" s="235">
        <f t="shared" si="48"/>
        <v>0.30665502335275729</v>
      </c>
      <c r="M207" s="235">
        <f t="shared" si="48"/>
        <v>0.32558743343255991</v>
      </c>
      <c r="N207" s="235">
        <f t="shared" si="48"/>
        <v>0.11311851745400632</v>
      </c>
      <c r="O207" s="235">
        <f t="shared" si="48"/>
        <v>0</v>
      </c>
      <c r="P207" s="235">
        <f t="shared" si="48"/>
        <v>0.19944208210065287</v>
      </c>
      <c r="Q207" s="235">
        <f t="shared" si="48"/>
        <v>0.26509392290928729</v>
      </c>
    </row>
    <row r="208" spans="1:17" x14ac:dyDescent="0.25">
      <c r="A208" s="142" t="s">
        <v>187</v>
      </c>
      <c r="B208" s="235">
        <f t="shared" ref="B208:Q208" si="49">IF(B$141=0,0,B$141/B$108)</f>
        <v>0.38878745871432741</v>
      </c>
      <c r="C208" s="235">
        <f t="shared" si="49"/>
        <v>0.38032927909728614</v>
      </c>
      <c r="D208" s="235">
        <f t="shared" si="49"/>
        <v>0.38528971887996905</v>
      </c>
      <c r="E208" s="235">
        <f t="shared" si="49"/>
        <v>0.34005268412886236</v>
      </c>
      <c r="F208" s="235">
        <f t="shared" si="49"/>
        <v>0.20157173836598727</v>
      </c>
      <c r="G208" s="235">
        <f t="shared" si="49"/>
        <v>0.1965519941417507</v>
      </c>
      <c r="H208" s="235">
        <f t="shared" si="49"/>
        <v>0.19409255768774472</v>
      </c>
      <c r="I208" s="235">
        <f t="shared" si="49"/>
        <v>0.1357535651403001</v>
      </c>
      <c r="J208" s="235">
        <f t="shared" si="49"/>
        <v>0.22241656778867575</v>
      </c>
      <c r="K208" s="235">
        <f t="shared" si="49"/>
        <v>0.22879544313966069</v>
      </c>
      <c r="L208" s="235">
        <f t="shared" si="49"/>
        <v>0.22074321075974804</v>
      </c>
      <c r="M208" s="235">
        <f t="shared" si="49"/>
        <v>0.20981789943902387</v>
      </c>
      <c r="N208" s="235">
        <f t="shared" si="49"/>
        <v>0.35519909916660153</v>
      </c>
      <c r="O208" s="235">
        <f t="shared" si="49"/>
        <v>0.4568675668530699</v>
      </c>
      <c r="P208" s="235">
        <f t="shared" si="49"/>
        <v>0.29084460087169201</v>
      </c>
      <c r="Q208" s="235">
        <f t="shared" si="49"/>
        <v>0.25586476592326612</v>
      </c>
    </row>
    <row r="209" spans="1:17" x14ac:dyDescent="0.25">
      <c r="A209" s="142" t="s">
        <v>186</v>
      </c>
      <c r="B209" s="235">
        <f t="shared" ref="B209:Q209" si="50">IF(B$152=0,0,B$152/B$108)</f>
        <v>0</v>
      </c>
      <c r="C209" s="235">
        <f t="shared" si="50"/>
        <v>0</v>
      </c>
      <c r="D209" s="235">
        <f t="shared" si="50"/>
        <v>0</v>
      </c>
      <c r="E209" s="235">
        <f t="shared" si="50"/>
        <v>0</v>
      </c>
      <c r="F209" s="235">
        <f t="shared" si="50"/>
        <v>0</v>
      </c>
      <c r="G209" s="235">
        <f t="shared" si="50"/>
        <v>0</v>
      </c>
      <c r="H209" s="235">
        <f t="shared" si="50"/>
        <v>0</v>
      </c>
      <c r="I209" s="235">
        <f t="shared" si="50"/>
        <v>0</v>
      </c>
      <c r="J209" s="235">
        <f t="shared" si="50"/>
        <v>0</v>
      </c>
      <c r="K209" s="235">
        <f t="shared" si="50"/>
        <v>0</v>
      </c>
      <c r="L209" s="235">
        <f t="shared" si="50"/>
        <v>0</v>
      </c>
      <c r="M209" s="235">
        <f t="shared" si="50"/>
        <v>0</v>
      </c>
      <c r="N209" s="235">
        <f t="shared" si="50"/>
        <v>0</v>
      </c>
      <c r="O209" s="235">
        <f t="shared" si="50"/>
        <v>0</v>
      </c>
      <c r="P209" s="235">
        <f t="shared" si="50"/>
        <v>0</v>
      </c>
      <c r="Q209" s="235">
        <f t="shared" si="50"/>
        <v>0</v>
      </c>
    </row>
    <row r="210" spans="1:17" x14ac:dyDescent="0.25">
      <c r="A210" s="72" t="s">
        <v>179</v>
      </c>
      <c r="B210" s="234">
        <f t="shared" ref="B210:Q210" si="51">IF(B$153=0,0,B$153/B$108)</f>
        <v>0</v>
      </c>
      <c r="C210" s="234">
        <f t="shared" si="51"/>
        <v>0</v>
      </c>
      <c r="D210" s="234">
        <f t="shared" si="51"/>
        <v>0</v>
      </c>
      <c r="E210" s="234">
        <f t="shared" si="51"/>
        <v>0</v>
      </c>
      <c r="F210" s="234">
        <f t="shared" si="51"/>
        <v>0</v>
      </c>
      <c r="G210" s="234">
        <f t="shared" si="51"/>
        <v>0</v>
      </c>
      <c r="H210" s="234">
        <f t="shared" si="51"/>
        <v>0</v>
      </c>
      <c r="I210" s="234">
        <f t="shared" si="51"/>
        <v>0</v>
      </c>
      <c r="J210" s="234">
        <f t="shared" si="51"/>
        <v>0</v>
      </c>
      <c r="K210" s="234">
        <f t="shared" si="51"/>
        <v>0</v>
      </c>
      <c r="L210" s="234">
        <f t="shared" si="51"/>
        <v>0</v>
      </c>
      <c r="M210" s="234">
        <f t="shared" si="51"/>
        <v>0</v>
      </c>
      <c r="N210" s="234">
        <f t="shared" si="51"/>
        <v>0</v>
      </c>
      <c r="O210" s="234">
        <f t="shared" si="51"/>
        <v>0</v>
      </c>
      <c r="P210" s="234">
        <f t="shared" si="51"/>
        <v>0</v>
      </c>
      <c r="Q210" s="234">
        <f t="shared" si="51"/>
        <v>0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137" t="s">
        <v>133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196</v>
      </c>
      <c r="B214" s="230">
        <f>IF(B$5=0,0,(B$5-B$15-B$58)/(CHI_fec!B$5-CHI_fec!B$15))</f>
        <v>2.0964221302755455</v>
      </c>
      <c r="C214" s="230">
        <f>IF(C$5=0,0,(C$5-C$15-C$58)/(CHI_fec!C$5-CHI_fec!C$15))</f>
        <v>2.1585329796199164</v>
      </c>
      <c r="D214" s="230">
        <f>IF(D$5=0,0,(D$5-D$15-D$58)/(CHI_fec!D$5-CHI_fec!D$15))</f>
        <v>2.1123305170121269</v>
      </c>
      <c r="E214" s="230">
        <f>IF(E$5=0,0,(E$5-E$15-E$58)/(CHI_fec!E$5-CHI_fec!E$15))</f>
        <v>2.3777803787439877</v>
      </c>
      <c r="F214" s="230">
        <f>IF(F$5=0,0,(F$5-F$15-F$58)/(CHI_fec!F$5-CHI_fec!F$15))</f>
        <v>2.5810089347959297</v>
      </c>
      <c r="G214" s="230">
        <f>IF(G$5=0,0,(G$5-G$15-G$58)/(CHI_fec!G$5-CHI_fec!G$15))</f>
        <v>2.5433226073464636</v>
      </c>
      <c r="H214" s="230">
        <f>IF(H$5=0,0,(H$5-H$15-H$58)/(CHI_fec!H$5-CHI_fec!H$15))</f>
        <v>2.6278502240659378</v>
      </c>
      <c r="I214" s="230">
        <f>IF(I$5=0,0,(I$5-I$15-I$58)/(CHI_fec!I$5-CHI_fec!I$15))</f>
        <v>2.9503400772843458</v>
      </c>
      <c r="J214" s="230">
        <f>IF(J$5=0,0,(J$5-J$15-J$58)/(CHI_fec!J$5-CHI_fec!J$15))</f>
        <v>2.3865989117470483</v>
      </c>
      <c r="K214" s="230">
        <f>IF(K$5=0,0,(K$5-K$15-K$58)/(CHI_fec!K$5-CHI_fec!K$15))</f>
        <v>2.2793938069799293</v>
      </c>
      <c r="L214" s="230">
        <f>IF(L$5=0,0,(L$5-L$15-L$58)/(CHI_fec!L$5-CHI_fec!L$15))</f>
        <v>2.2873435508419804</v>
      </c>
      <c r="M214" s="230">
        <f>IF(M$5=0,0,(M$5-M$15-M$58)/(CHI_fec!M$5-CHI_fec!M$15))</f>
        <v>2.3553396940187512</v>
      </c>
      <c r="N214" s="230">
        <f>IF(N$5=0,0,(N$5-N$15-N$58)/(CHI_fec!N$5-CHI_fec!N$15))</f>
        <v>1.1823337892280819</v>
      </c>
      <c r="O214" s="230">
        <f>IF(O$5=0,0,(O$5-O$15-O$58)/(CHI_fec!O$5-CHI_fec!O$15))</f>
        <v>1.60978229022238</v>
      </c>
      <c r="P214" s="230">
        <f>IF(P$5=0,0,(P$5-P$15-P$58)/(CHI_fec!P$5-CHI_fec!P$15))</f>
        <v>1.9711646641252767</v>
      </c>
      <c r="Q214" s="230">
        <f>IF(Q$5=0,0,(Q$5-Q$15-Q$58)/(CHI_fec!Q$5-CHI_fec!Q$15))</f>
        <v>3.3563802166872376</v>
      </c>
    </row>
    <row r="215" spans="1:17" x14ac:dyDescent="0.25">
      <c r="A215" s="132" t="s">
        <v>83</v>
      </c>
      <c r="B215" s="229">
        <f>IF(B$6=0,0,B$6/CHI_fec!B$6)</f>
        <v>0</v>
      </c>
      <c r="C215" s="229">
        <f>IF(C$6=0,0,C$6/CHI_fec!C$6)</f>
        <v>0</v>
      </c>
      <c r="D215" s="229">
        <f>IF(D$6=0,0,D$6/CHI_fec!D$6)</f>
        <v>0</v>
      </c>
      <c r="E215" s="229">
        <f>IF(E$6=0,0,E$6/CHI_fec!E$6)</f>
        <v>0</v>
      </c>
      <c r="F215" s="229">
        <f>IF(F$6=0,0,F$6/CHI_fec!F$6)</f>
        <v>0</v>
      </c>
      <c r="G215" s="229">
        <f>IF(G$6=0,0,G$6/CHI_fec!G$6)</f>
        <v>0</v>
      </c>
      <c r="H215" s="229">
        <f>IF(H$6=0,0,H$6/CHI_fec!H$6)</f>
        <v>0</v>
      </c>
      <c r="I215" s="229">
        <f>IF(I$6=0,0,I$6/CHI_fec!I$6)</f>
        <v>0</v>
      </c>
      <c r="J215" s="229">
        <f>IF(J$6=0,0,J$6/CHI_fec!J$6)</f>
        <v>0</v>
      </c>
      <c r="K215" s="229">
        <f>IF(K$6=0,0,K$6/CHI_fec!K$6)</f>
        <v>0</v>
      </c>
      <c r="L215" s="229">
        <f>IF(L$6=0,0,L$6/CHI_fec!L$6)</f>
        <v>0</v>
      </c>
      <c r="M215" s="229">
        <f>IF(M$6=0,0,M$6/CHI_fec!M$6)</f>
        <v>0</v>
      </c>
      <c r="N215" s="229">
        <f>IF(N$6=0,0,N$6/CHI_fec!N$6)</f>
        <v>0</v>
      </c>
      <c r="O215" s="229">
        <f>IF(O$6=0,0,O$6/CHI_fec!O$6)</f>
        <v>0</v>
      </c>
      <c r="P215" s="229">
        <f>IF(P$6=0,0,P$6/CHI_fec!P$6)</f>
        <v>0</v>
      </c>
      <c r="Q215" s="229">
        <f>IF(Q$6=0,0,Q$6/CHI_fec!Q$6)</f>
        <v>0</v>
      </c>
    </row>
    <row r="216" spans="1:17" x14ac:dyDescent="0.25">
      <c r="A216" s="76" t="s">
        <v>82</v>
      </c>
      <c r="B216" s="228">
        <f>IF(B$7=0,0,B$7/CHI_fec!B$7)</f>
        <v>0</v>
      </c>
      <c r="C216" s="228">
        <f>IF(C$7=0,0,C$7/CHI_fec!C$7)</f>
        <v>0</v>
      </c>
      <c r="D216" s="228">
        <f>IF(D$7=0,0,D$7/CHI_fec!D$7)</f>
        <v>0</v>
      </c>
      <c r="E216" s="228">
        <f>IF(E$7=0,0,E$7/CHI_fec!E$7)</f>
        <v>0</v>
      </c>
      <c r="F216" s="228">
        <f>IF(F$7=0,0,F$7/CHI_fec!F$7)</f>
        <v>0</v>
      </c>
      <c r="G216" s="228">
        <f>IF(G$7=0,0,G$7/CHI_fec!G$7)</f>
        <v>0</v>
      </c>
      <c r="H216" s="228">
        <f>IF(H$7=0,0,H$7/CHI_fec!H$7)</f>
        <v>0</v>
      </c>
      <c r="I216" s="228">
        <f>IF(I$7=0,0,I$7/CHI_fec!I$7)</f>
        <v>0</v>
      </c>
      <c r="J216" s="228">
        <f>IF(J$7=0,0,J$7/CHI_fec!J$7)</f>
        <v>0</v>
      </c>
      <c r="K216" s="228">
        <f>IF(K$7=0,0,K$7/CHI_fec!K$7)</f>
        <v>0</v>
      </c>
      <c r="L216" s="228">
        <f>IF(L$7=0,0,L$7/CHI_fec!L$7)</f>
        <v>0</v>
      </c>
      <c r="M216" s="228">
        <f>IF(M$7=0,0,M$7/CHI_fec!M$7)</f>
        <v>0</v>
      </c>
      <c r="N216" s="228">
        <f>IF(N$7=0,0,N$7/CHI_fec!N$7)</f>
        <v>0</v>
      </c>
      <c r="O216" s="228">
        <f>IF(O$7=0,0,O$7/CHI_fec!O$7)</f>
        <v>0</v>
      </c>
      <c r="P216" s="228">
        <f>IF(P$7=0,0,P$7/CHI_fec!P$7)</f>
        <v>0</v>
      </c>
      <c r="Q216" s="228">
        <f>IF(Q$7=0,0,Q$7/CHI_fec!Q$7)</f>
        <v>0</v>
      </c>
    </row>
    <row r="217" spans="1:17" x14ac:dyDescent="0.25">
      <c r="A217" s="76" t="s">
        <v>81</v>
      </c>
      <c r="B217" s="228">
        <f>IF(B$8=0,0,B$8/CHI_fec!B$8)</f>
        <v>0</v>
      </c>
      <c r="C217" s="228">
        <f>IF(C$8=0,0,C$8/CHI_fec!C$8)</f>
        <v>0</v>
      </c>
      <c r="D217" s="228">
        <f>IF(D$8=0,0,D$8/CHI_fec!D$8)</f>
        <v>0</v>
      </c>
      <c r="E217" s="228">
        <f>IF(E$8=0,0,E$8/CHI_fec!E$8)</f>
        <v>0</v>
      </c>
      <c r="F217" s="228">
        <f>IF(F$8=0,0,F$8/CHI_fec!F$8)</f>
        <v>0</v>
      </c>
      <c r="G217" s="228">
        <f>IF(G$8=0,0,G$8/CHI_fec!G$8)</f>
        <v>0</v>
      </c>
      <c r="H217" s="228">
        <f>IF(H$8=0,0,H$8/CHI_fec!H$8)</f>
        <v>0</v>
      </c>
      <c r="I217" s="228">
        <f>IF(I$8=0,0,I$8/CHI_fec!I$8)</f>
        <v>0</v>
      </c>
      <c r="J217" s="228">
        <f>IF(J$8=0,0,J$8/CHI_fec!J$8)</f>
        <v>0</v>
      </c>
      <c r="K217" s="228">
        <f>IF(K$8=0,0,K$8/CHI_fec!K$8)</f>
        <v>0</v>
      </c>
      <c r="L217" s="228">
        <f>IF(L$8=0,0,L$8/CHI_fec!L$8)</f>
        <v>0</v>
      </c>
      <c r="M217" s="228">
        <f>IF(M$8=0,0,M$8/CHI_fec!M$8)</f>
        <v>0</v>
      </c>
      <c r="N217" s="228">
        <f>IF(N$8=0,0,N$8/CHI_fec!N$8)</f>
        <v>0</v>
      </c>
      <c r="O217" s="228">
        <f>IF(O$8=0,0,O$8/CHI_fec!O$8)</f>
        <v>0</v>
      </c>
      <c r="P217" s="228">
        <f>IF(P$8=0,0,P$8/CHI_fec!P$8)</f>
        <v>0</v>
      </c>
      <c r="Q217" s="228">
        <f>IF(Q$8=0,0,Q$8/CHI_fec!Q$8)</f>
        <v>0</v>
      </c>
    </row>
    <row r="218" spans="1:17" x14ac:dyDescent="0.25">
      <c r="A218" s="76" t="s">
        <v>80</v>
      </c>
      <c r="B218" s="228">
        <f>IF(B$9=0,0,B$9/CHI_fec!B$9)</f>
        <v>0</v>
      </c>
      <c r="C218" s="228">
        <f>IF(C$9=0,0,C$9/CHI_fec!C$9)</f>
        <v>0</v>
      </c>
      <c r="D218" s="228">
        <f>IF(D$9=0,0,D$9/CHI_fec!D$9)</f>
        <v>0</v>
      </c>
      <c r="E218" s="228">
        <f>IF(E$9=0,0,E$9/CHI_fec!E$9)</f>
        <v>0</v>
      </c>
      <c r="F218" s="228">
        <f>IF(F$9=0,0,F$9/CHI_fec!F$9)</f>
        <v>0</v>
      </c>
      <c r="G218" s="228">
        <f>IF(G$9=0,0,G$9/CHI_fec!G$9)</f>
        <v>0</v>
      </c>
      <c r="H218" s="228">
        <f>IF(H$9=0,0,H$9/CHI_fec!H$9)</f>
        <v>0</v>
      </c>
      <c r="I218" s="228">
        <f>IF(I$9=0,0,I$9/CHI_fec!I$9)</f>
        <v>0</v>
      </c>
      <c r="J218" s="228">
        <f>IF(J$9=0,0,J$9/CHI_fec!J$9)</f>
        <v>0</v>
      </c>
      <c r="K218" s="228">
        <f>IF(K$9=0,0,K$9/CHI_fec!K$9)</f>
        <v>0</v>
      </c>
      <c r="L218" s="228">
        <f>IF(L$9=0,0,L$9/CHI_fec!L$9)</f>
        <v>0</v>
      </c>
      <c r="M218" s="228">
        <f>IF(M$9=0,0,M$9/CHI_fec!M$9)</f>
        <v>0</v>
      </c>
      <c r="N218" s="228">
        <f>IF(N$9=0,0,N$9/CHI_fec!N$9)</f>
        <v>0</v>
      </c>
      <c r="O218" s="228">
        <f>IF(O$9=0,0,O$9/CHI_fec!O$9)</f>
        <v>0</v>
      </c>
      <c r="P218" s="228">
        <f>IF(P$9=0,0,P$9/CHI_fec!P$9)</f>
        <v>0</v>
      </c>
      <c r="Q218" s="228">
        <f>IF(Q$9=0,0,Q$9/CHI_fec!Q$9)</f>
        <v>0</v>
      </c>
    </row>
    <row r="219" spans="1:17" x14ac:dyDescent="0.25">
      <c r="A219" s="129" t="s">
        <v>79</v>
      </c>
      <c r="B219" s="227">
        <f>IF(B$10=0,0,B$10/CHI_fec!B$10)</f>
        <v>0</v>
      </c>
      <c r="C219" s="227">
        <f>IF(C$10=0,0,C$10/CHI_fec!C$10)</f>
        <v>0</v>
      </c>
      <c r="D219" s="227">
        <f>IF(D$10=0,0,D$10/CHI_fec!D$10)</f>
        <v>0</v>
      </c>
      <c r="E219" s="227">
        <f>IF(E$10=0,0,E$10/CHI_fec!E$10)</f>
        <v>0</v>
      </c>
      <c r="F219" s="227">
        <f>IF(F$10=0,0,F$10/CHI_fec!F$10)</f>
        <v>1.3251222000000002</v>
      </c>
      <c r="G219" s="227">
        <f>IF(G$10=0,0,G$10/CHI_fec!G$10)</f>
        <v>1.3251222</v>
      </c>
      <c r="H219" s="227">
        <f>IF(H$10=0,0,H$10/CHI_fec!H$10)</f>
        <v>1.3251222000000002</v>
      </c>
      <c r="I219" s="227">
        <f>IF(I$10=0,0,I$10/CHI_fec!I$10)</f>
        <v>1.3251222000000002</v>
      </c>
      <c r="J219" s="227">
        <f>IF(J$10=0,0,J$10/CHI_fec!J$10)</f>
        <v>1.3251222</v>
      </c>
      <c r="K219" s="227">
        <f>IF(K$10=0,0,K$10/CHI_fec!K$10)</f>
        <v>1.3251221999999998</v>
      </c>
      <c r="L219" s="227">
        <f>IF(L$10=0,0,L$10/CHI_fec!L$10)</f>
        <v>1.3251221999999998</v>
      </c>
      <c r="M219" s="227">
        <f>IF(M$10=0,0,M$10/CHI_fec!M$10)</f>
        <v>1.3251222</v>
      </c>
      <c r="N219" s="227">
        <f>IF(N$10=0,0,N$10/CHI_fec!N$10)</f>
        <v>0.89382121804094827</v>
      </c>
      <c r="O219" s="227">
        <f>IF(O$10=0,0,O$10/CHI_fec!O$10)</f>
        <v>0</v>
      </c>
      <c r="P219" s="227">
        <f>IF(P$10=0,0,P$10/CHI_fec!P$10)</f>
        <v>1.3251222</v>
      </c>
      <c r="Q219" s="227">
        <f>IF(Q$10=0,0,Q$10/CHI_fec!Q$10)</f>
        <v>1.3251222000000002</v>
      </c>
    </row>
    <row r="220" spans="1:17" x14ac:dyDescent="0.25">
      <c r="A220" s="232" t="s">
        <v>185</v>
      </c>
      <c r="B220" s="231">
        <f>IF(B$15=0,0,B$15/CHI_fec!B$15)</f>
        <v>0</v>
      </c>
      <c r="C220" s="231">
        <f>IF(C$15=0,0,C$15/CHI_fec!C$15)</f>
        <v>0</v>
      </c>
      <c r="D220" s="231">
        <f>IF(D$15=0,0,D$15/CHI_fec!D$15)</f>
        <v>0</v>
      </c>
      <c r="E220" s="231">
        <f>IF(E$15=0,0,E$15/CHI_fec!E$15)</f>
        <v>0</v>
      </c>
      <c r="F220" s="231">
        <f>IF(F$15=0,0,F$15/CHI_fec!F$15)</f>
        <v>0</v>
      </c>
      <c r="G220" s="231">
        <f>IF(G$15=0,0,G$15/CHI_fec!G$15)</f>
        <v>0</v>
      </c>
      <c r="H220" s="231">
        <f>IF(H$15=0,0,H$15/CHI_fec!H$15)</f>
        <v>0</v>
      </c>
      <c r="I220" s="231">
        <f>IF(I$15=0,0,I$15/CHI_fec!I$15)</f>
        <v>0</v>
      </c>
      <c r="J220" s="231">
        <f>IF(J$15=0,0,J$15/CHI_fec!J$15)</f>
        <v>0</v>
      </c>
      <c r="K220" s="231">
        <f>IF(K$15=0,0,K$15/CHI_fec!K$15)</f>
        <v>0</v>
      </c>
      <c r="L220" s="231">
        <f>IF(L$15=0,0,L$15/CHI_fec!L$15)</f>
        <v>0</v>
      </c>
      <c r="M220" s="231">
        <f>IF(M$15=0,0,M$15/CHI_fec!M$15)</f>
        <v>0</v>
      </c>
      <c r="N220" s="231">
        <f>IF(N$15=0,0,N$15/CHI_fec!N$15)</f>
        <v>0</v>
      </c>
      <c r="O220" s="231">
        <f>IF(O$15=0,0,O$15/CHI_fec!O$15)</f>
        <v>0</v>
      </c>
      <c r="P220" s="231">
        <f>IF(P$15=0,0,P$15/CHI_fec!P$15)</f>
        <v>0</v>
      </c>
      <c r="Q220" s="231">
        <f>IF(Q$15=0,0,Q$15/CHI_fec!Q$15)</f>
        <v>0</v>
      </c>
    </row>
    <row r="221" spans="1:17" x14ac:dyDescent="0.25">
      <c r="A221" s="127" t="s">
        <v>184</v>
      </c>
      <c r="B221" s="226">
        <f>IF(B$24=0,0,B$24/CHI_fec!B$24)</f>
        <v>3.0540750943712798</v>
      </c>
      <c r="C221" s="226">
        <f>IF(C$24=0,0,C$24/CHI_fec!C$24)</f>
        <v>3.0831445857330002</v>
      </c>
      <c r="D221" s="226">
        <f>IF(D$24=0,0,D$24/CHI_fec!D$24)</f>
        <v>3.0661504808407822</v>
      </c>
      <c r="E221" s="226">
        <f>IF(E$24=0,0,E$24/CHI_fec!E$24)</f>
        <v>3.068722522403923</v>
      </c>
      <c r="F221" s="226">
        <f>IF(F$24=0,0,F$24/CHI_fec!F$24)</f>
        <v>3.188895327248547</v>
      </c>
      <c r="G221" s="226">
        <f>IF(G$24=0,0,G$24/CHI_fec!G$24)</f>
        <v>3.1077238323661778</v>
      </c>
      <c r="H221" s="226">
        <f>IF(H$24=0,0,H$24/CHI_fec!H$24)</f>
        <v>3.2120996388881511</v>
      </c>
      <c r="I221" s="226">
        <f>IF(I$24=0,0,I$24/CHI_fec!I$24)</f>
        <v>3.2405832000000001</v>
      </c>
      <c r="J221" s="226">
        <f>IF(J$24=0,0,J$24/CHI_fec!J$24)</f>
        <v>3.0966920855027422</v>
      </c>
      <c r="K221" s="226">
        <f>IF(K$24=0,0,K$24/CHI_fec!K$24)</f>
        <v>2.9695931077093674</v>
      </c>
      <c r="L221" s="226">
        <f>IF(L$24=0,0,L$24/CHI_fec!L$24)</f>
        <v>2.913641963376338</v>
      </c>
      <c r="M221" s="226">
        <f>IF(M$24=0,0,M$24/CHI_fec!M$24)</f>
        <v>2.9706194217956448</v>
      </c>
      <c r="N221" s="226">
        <f>IF(N$24=0,0,N$24/CHI_fec!N$24)</f>
        <v>2.3661164385910354</v>
      </c>
      <c r="O221" s="226">
        <f>IF(O$24=0,0,O$24/CHI_fec!O$24)</f>
        <v>2.7602436398677566</v>
      </c>
      <c r="P221" s="226">
        <f>IF(P$24=0,0,P$24/CHI_fec!P$24)</f>
        <v>2.8701756252429274</v>
      </c>
      <c r="Q221" s="226">
        <f>IF(Q$24=0,0,Q$24/CHI_fec!Q$24)</f>
        <v>4.8448641207525478</v>
      </c>
    </row>
    <row r="222" spans="1:17" x14ac:dyDescent="0.25">
      <c r="A222" s="127" t="s">
        <v>181</v>
      </c>
      <c r="B222" s="226">
        <f>IF(B$35=0,0,B$35/CHI_fec!B$35)</f>
        <v>1.1443342436508752</v>
      </c>
      <c r="C222" s="226">
        <f>IF(C$35=0,0,C$35/CHI_fec!C$35)</f>
        <v>1.3064054706214132</v>
      </c>
      <c r="D222" s="226">
        <f>IF(D$35=0,0,D$35/CHI_fec!D$35)</f>
        <v>1.176183085402934</v>
      </c>
      <c r="E222" s="226">
        <f>IF(E$35=0,0,E$35/CHI_fec!E$35)</f>
        <v>2.1227548173523765</v>
      </c>
      <c r="F222" s="226">
        <f>IF(F$35=0,0,F$35/CHI_fec!F$35)</f>
        <v>2.4524210833457203</v>
      </c>
      <c r="G222" s="226">
        <f>IF(G$35=0,0,G$35/CHI_fec!G$35)</f>
        <v>2.4853806206571343</v>
      </c>
      <c r="H222" s="226">
        <f>IF(H$35=0,0,H$35/CHI_fec!H$35)</f>
        <v>2.5690213807687368</v>
      </c>
      <c r="I222" s="226">
        <f>IF(I$35=0,0,I$35/CHI_fec!I$35)</f>
        <v>2.6173558362917375</v>
      </c>
      <c r="J222" s="226">
        <f>IF(J$35=0,0,J$35/CHI_fec!J$35)</f>
        <v>1.9570720105830823</v>
      </c>
      <c r="K222" s="226">
        <f>IF(K$35=0,0,K$35/CHI_fec!K$35)</f>
        <v>1.8403646466012149</v>
      </c>
      <c r="L222" s="226">
        <f>IF(L$35=0,0,L$35/CHI_fec!L$35)</f>
        <v>1.9829442383638904</v>
      </c>
      <c r="M222" s="226">
        <f>IF(M$35=0,0,M$35/CHI_fec!M$35)</f>
        <v>2.104527494801157</v>
      </c>
      <c r="N222" s="226">
        <f>IF(N$35=0,0,N$35/CHI_fec!N$35)</f>
        <v>0.41281060395273839</v>
      </c>
      <c r="O222" s="226">
        <f>IF(O$35=0,0,O$35/CHI_fec!O$35)</f>
        <v>1.2390761042584783E-2</v>
      </c>
      <c r="P222" s="226">
        <f>IF(P$35=0,0,P$35/CHI_fec!P$35)</f>
        <v>0.95914658130272945</v>
      </c>
      <c r="Q222" s="226">
        <f>IF(Q$35=0,0,Q$35/CHI_fec!Q$35)</f>
        <v>1.7878947458137497</v>
      </c>
    </row>
    <row r="223" spans="1:17" x14ac:dyDescent="0.25">
      <c r="A223" s="127" t="s">
        <v>180</v>
      </c>
      <c r="B223" s="225">
        <f>IF(B$43=0,0,B$43/CHI_fec!B$43)</f>
        <v>2.6177786523182389</v>
      </c>
      <c r="C223" s="225">
        <f>IF(C$43=0,0,C$43/CHI_fec!C$43)</f>
        <v>2.6426953591997138</v>
      </c>
      <c r="D223" s="225">
        <f>IF(D$43=0,0,D$43/CHI_fec!D$43)</f>
        <v>2.6281289835778123</v>
      </c>
      <c r="E223" s="225">
        <f>IF(E$43=0,0,E$43/CHI_fec!E$43)</f>
        <v>2.6303335906319334</v>
      </c>
      <c r="F223" s="225">
        <f>IF(F$43=0,0,F$43/CHI_fec!F$43)</f>
        <v>3.0478216405257315</v>
      </c>
      <c r="G223" s="225">
        <f>IF(G$43=0,0,G$43/CHI_fec!G$43)</f>
        <v>2.9867463756344255</v>
      </c>
      <c r="H223" s="225">
        <f>IF(H$43=0,0,H$43/CHI_fec!H$43)</f>
        <v>3.0871136928678831</v>
      </c>
      <c r="I223" s="225">
        <f>IF(I$43=0,0,I$43/CHI_fec!I$43)</f>
        <v>3.2405832000000006</v>
      </c>
      <c r="J223" s="225">
        <f>IF(J$43=0,0,J$43/CHI_fec!J$43)</f>
        <v>2.9069684315304891</v>
      </c>
      <c r="K223" s="225">
        <f>IF(K$43=0,0,K$43/CHI_fec!K$43)</f>
        <v>2.7816323933365203</v>
      </c>
      <c r="L223" s="225">
        <f>IF(L$43=0,0,L$43/CHI_fec!L$43)</f>
        <v>2.7513966331947795</v>
      </c>
      <c r="M223" s="225">
        <f>IF(M$43=0,0,M$43/CHI_fec!M$43)</f>
        <v>2.8222535009281939</v>
      </c>
      <c r="N223" s="225">
        <f>IF(N$43=0,0,N$43/CHI_fec!N$43)</f>
        <v>2.0840498100813707</v>
      </c>
      <c r="O223" s="225">
        <f>IF(O$43=0,0,O$43/CHI_fec!O$43)</f>
        <v>2.3659231198866477</v>
      </c>
      <c r="P223" s="225">
        <f>IF(P$43=0,0,P$43/CHI_fec!P$43)</f>
        <v>2.5869782240388619</v>
      </c>
      <c r="Q223" s="225">
        <f>IF(Q$43=0,0,Q$43/CHI_fec!Q$43)</f>
        <v>4.3961128188826857</v>
      </c>
    </row>
    <row r="224" spans="1:17" x14ac:dyDescent="0.25">
      <c r="A224" s="72" t="s">
        <v>179</v>
      </c>
      <c r="B224" s="224">
        <f>IF(B$57=0,0,B$57/CHI_fec!B$57)</f>
        <v>0</v>
      </c>
      <c r="C224" s="224">
        <f>IF(C$57=0,0,C$57/CHI_fec!C$57)</f>
        <v>0</v>
      </c>
      <c r="D224" s="224">
        <f>IF(D$57=0,0,D$57/CHI_fec!D$57)</f>
        <v>0</v>
      </c>
      <c r="E224" s="224">
        <f>IF(E$57=0,0,E$57/CHI_fec!E$57)</f>
        <v>0</v>
      </c>
      <c r="F224" s="224">
        <f>IF(F$57=0,0,F$57/CHI_fec!F$57)</f>
        <v>0</v>
      </c>
      <c r="G224" s="224">
        <f>IF(G$57=0,0,G$57/CHI_fec!G$57)</f>
        <v>0</v>
      </c>
      <c r="H224" s="224">
        <f>IF(H$57=0,0,H$57/CHI_fec!H$57)</f>
        <v>0</v>
      </c>
      <c r="I224" s="224">
        <f>IF(I$57=0,0,I$57/CHI_fec!I$57)</f>
        <v>0</v>
      </c>
      <c r="J224" s="224">
        <f>IF(J$57=0,0,J$57/CHI_fec!J$57)</f>
        <v>0</v>
      </c>
      <c r="K224" s="224">
        <f>IF(K$57=0,0,K$57/CHI_fec!K$57)</f>
        <v>0</v>
      </c>
      <c r="L224" s="224">
        <f>IF(L$57=0,0,L$57/CHI_fec!L$57)</f>
        <v>0</v>
      </c>
      <c r="M224" s="224">
        <f>IF(M$57=0,0,M$57/CHI_fec!M$57)</f>
        <v>0</v>
      </c>
      <c r="N224" s="224">
        <f>IF(N$57=0,0,N$57/CHI_fec!N$57)</f>
        <v>0</v>
      </c>
      <c r="O224" s="224">
        <f>IF(O$57=0,0,O$57/CHI_fec!O$57)</f>
        <v>0</v>
      </c>
      <c r="P224" s="224">
        <f>IF(P$57=0,0,P$57/CHI_fec!P$57)</f>
        <v>0</v>
      </c>
      <c r="Q224" s="224">
        <f>IF(Q$57=0,0,Q$57/CHI_fec!Q$57)</f>
        <v>0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195</v>
      </c>
      <c r="B226" s="230">
        <f>IF(B$60=0,0,(B$60-B$106)/CHI_fec!B$60)</f>
        <v>0.99342492367857027</v>
      </c>
      <c r="C226" s="230">
        <f>IF(C$60=0,0,(C$60-C$106)/CHI_fec!C$60)</f>
        <v>1.0768376928214438</v>
      </c>
      <c r="D226" s="230">
        <f>IF(D$60=0,0,(D$60-D$106)/CHI_fec!D$60)</f>
        <v>0.99828766035800842</v>
      </c>
      <c r="E226" s="230">
        <f>IF(E$60=0,0,(E$60-E$106)/CHI_fec!E$60)</f>
        <v>1.4898662654616011</v>
      </c>
      <c r="F226" s="230">
        <f>IF(F$60=0,0,(F$60-F$106)/CHI_fec!F$60)</f>
        <v>1.7238194739501869</v>
      </c>
      <c r="G226" s="230">
        <f>IF(G$60=0,0,(G$60-G$106)/CHI_fec!G$60)</f>
        <v>1.7326458995991327</v>
      </c>
      <c r="H226" s="230">
        <f>IF(H$60=0,0,(H$60-H$106)/CHI_fec!H$60)</f>
        <v>1.8046739914247816</v>
      </c>
      <c r="I226" s="230">
        <f>IF(I$60=0,0,(I$60-I$106)/CHI_fec!I$60)</f>
        <v>2.4935096316010439</v>
      </c>
      <c r="J226" s="230">
        <f>IF(J$60=0,0,(J$60-J$106)/CHI_fec!J$60)</f>
        <v>1.4545371173681472</v>
      </c>
      <c r="K226" s="230">
        <f>IF(K$60=0,0,(K$60-K$106)/CHI_fec!K$60)</f>
        <v>1.3915716424857181</v>
      </c>
      <c r="L226" s="230">
        <f>IF(L$60=0,0,(L$60-L$106)/CHI_fec!L$60)</f>
        <v>1.4655604240935731</v>
      </c>
      <c r="M226" s="230">
        <f>IF(M$60=0,0,(M$60-M$106)/CHI_fec!M$60)</f>
        <v>1.5204545471407005</v>
      </c>
      <c r="N226" s="230">
        <f>IF(N$60=0,0,(N$60-N$106)/CHI_fec!N$60)</f>
        <v>0.60053085020343433</v>
      </c>
      <c r="O226" s="230">
        <f>IF(O$60=0,0,(O$60-O$106)/CHI_fec!O$60)</f>
        <v>0.35518730738237497</v>
      </c>
      <c r="P226" s="230">
        <f>IF(P$60=0,0,(P$60-P$106)/CHI_fec!P$60)</f>
        <v>0.92752793413067558</v>
      </c>
      <c r="Q226" s="230">
        <f>IF(Q$60=0,0,(Q$60-Q$106)/CHI_fec!Q$60)</f>
        <v>1.4683009473714914</v>
      </c>
    </row>
    <row r="227" spans="1:17" x14ac:dyDescent="0.25">
      <c r="A227" s="132" t="s">
        <v>83</v>
      </c>
      <c r="B227" s="229">
        <f>IF(B$61=0,0,B$61/CHI_fec!B$61)</f>
        <v>0</v>
      </c>
      <c r="C227" s="229">
        <f>IF(C$61=0,0,C$61/CHI_fec!C$61)</f>
        <v>0</v>
      </c>
      <c r="D227" s="229">
        <f>IF(D$61=0,0,D$61/CHI_fec!D$61)</f>
        <v>0</v>
      </c>
      <c r="E227" s="229">
        <f>IF(E$61=0,0,E$61/CHI_fec!E$61)</f>
        <v>0</v>
      </c>
      <c r="F227" s="229">
        <f>IF(F$61=0,0,F$61/CHI_fec!F$61)</f>
        <v>0</v>
      </c>
      <c r="G227" s="229">
        <f>IF(G$61=0,0,G$61/CHI_fec!G$61)</f>
        <v>0</v>
      </c>
      <c r="H227" s="229">
        <f>IF(H$61=0,0,H$61/CHI_fec!H$61)</f>
        <v>0</v>
      </c>
      <c r="I227" s="229">
        <f>IF(I$61=0,0,I$61/CHI_fec!I$61)</f>
        <v>0</v>
      </c>
      <c r="J227" s="229">
        <f>IF(J$61=0,0,J$61/CHI_fec!J$61)</f>
        <v>0</v>
      </c>
      <c r="K227" s="229">
        <f>IF(K$61=0,0,K$61/CHI_fec!K$61)</f>
        <v>0</v>
      </c>
      <c r="L227" s="229">
        <f>IF(L$61=0,0,L$61/CHI_fec!L$61)</f>
        <v>0</v>
      </c>
      <c r="M227" s="229">
        <f>IF(M$61=0,0,M$61/CHI_fec!M$61)</f>
        <v>0</v>
      </c>
      <c r="N227" s="229">
        <f>IF(N$61=0,0,N$61/CHI_fec!N$61)</f>
        <v>0</v>
      </c>
      <c r="O227" s="229">
        <f>IF(O$61=0,0,O$61/CHI_fec!O$61)</f>
        <v>0</v>
      </c>
      <c r="P227" s="229">
        <f>IF(P$61=0,0,P$61/CHI_fec!P$61)</f>
        <v>0</v>
      </c>
      <c r="Q227" s="229">
        <f>IF(Q$61=0,0,Q$61/CHI_fec!Q$61)</f>
        <v>0</v>
      </c>
    </row>
    <row r="228" spans="1:17" x14ac:dyDescent="0.25">
      <c r="A228" s="76" t="s">
        <v>82</v>
      </c>
      <c r="B228" s="228">
        <f>IF(B$62=0,0,B$62/CHI_fec!B$62)</f>
        <v>0</v>
      </c>
      <c r="C228" s="228">
        <f>IF(C$62=0,0,C$62/CHI_fec!C$62)</f>
        <v>0</v>
      </c>
      <c r="D228" s="228">
        <f>IF(D$62=0,0,D$62/CHI_fec!D$62)</f>
        <v>0</v>
      </c>
      <c r="E228" s="228">
        <f>IF(E$62=0,0,E$62/CHI_fec!E$62)</f>
        <v>0</v>
      </c>
      <c r="F228" s="228">
        <f>IF(F$62=0,0,F$62/CHI_fec!F$62)</f>
        <v>0</v>
      </c>
      <c r="G228" s="228">
        <f>IF(G$62=0,0,G$62/CHI_fec!G$62)</f>
        <v>0</v>
      </c>
      <c r="H228" s="228">
        <f>IF(H$62=0,0,H$62/CHI_fec!H$62)</f>
        <v>0</v>
      </c>
      <c r="I228" s="228">
        <f>IF(I$62=0,0,I$62/CHI_fec!I$62)</f>
        <v>0</v>
      </c>
      <c r="J228" s="228">
        <f>IF(J$62=0,0,J$62/CHI_fec!J$62)</f>
        <v>0</v>
      </c>
      <c r="K228" s="228">
        <f>IF(K$62=0,0,K$62/CHI_fec!K$62)</f>
        <v>0</v>
      </c>
      <c r="L228" s="228">
        <f>IF(L$62=0,0,L$62/CHI_fec!L$62)</f>
        <v>0</v>
      </c>
      <c r="M228" s="228">
        <f>IF(M$62=0,0,M$62/CHI_fec!M$62)</f>
        <v>0</v>
      </c>
      <c r="N228" s="228">
        <f>IF(N$62=0,0,N$62/CHI_fec!N$62)</f>
        <v>0</v>
      </c>
      <c r="O228" s="228">
        <f>IF(O$62=0,0,O$62/CHI_fec!O$62)</f>
        <v>0</v>
      </c>
      <c r="P228" s="228">
        <f>IF(P$62=0,0,P$62/CHI_fec!P$62)</f>
        <v>0</v>
      </c>
      <c r="Q228" s="228">
        <f>IF(Q$62=0,0,Q$62/CHI_fec!Q$62)</f>
        <v>0</v>
      </c>
    </row>
    <row r="229" spans="1:17" x14ac:dyDescent="0.25">
      <c r="A229" s="76" t="s">
        <v>81</v>
      </c>
      <c r="B229" s="228">
        <f>IF(B$63=0,0,B$63/CHI_fec!B$63)</f>
        <v>0</v>
      </c>
      <c r="C229" s="228">
        <f>IF(C$63=0,0,C$63/CHI_fec!C$63)</f>
        <v>0</v>
      </c>
      <c r="D229" s="228">
        <f>IF(D$63=0,0,D$63/CHI_fec!D$63)</f>
        <v>0</v>
      </c>
      <c r="E229" s="228">
        <f>IF(E$63=0,0,E$63/CHI_fec!E$63)</f>
        <v>0</v>
      </c>
      <c r="F229" s="228">
        <f>IF(F$63=0,0,F$63/CHI_fec!F$63)</f>
        <v>0</v>
      </c>
      <c r="G229" s="228">
        <f>IF(G$63=0,0,G$63/CHI_fec!G$63)</f>
        <v>0</v>
      </c>
      <c r="H229" s="228">
        <f>IF(H$63=0,0,H$63/CHI_fec!H$63)</f>
        <v>0</v>
      </c>
      <c r="I229" s="228">
        <f>IF(I$63=0,0,I$63/CHI_fec!I$63)</f>
        <v>0</v>
      </c>
      <c r="J229" s="228">
        <f>IF(J$63=0,0,J$63/CHI_fec!J$63)</f>
        <v>0</v>
      </c>
      <c r="K229" s="228">
        <f>IF(K$63=0,0,K$63/CHI_fec!K$63)</f>
        <v>0</v>
      </c>
      <c r="L229" s="228">
        <f>IF(L$63=0,0,L$63/CHI_fec!L$63)</f>
        <v>0</v>
      </c>
      <c r="M229" s="228">
        <f>IF(M$63=0,0,M$63/CHI_fec!M$63)</f>
        <v>0</v>
      </c>
      <c r="N229" s="228">
        <f>IF(N$63=0,0,N$63/CHI_fec!N$63)</f>
        <v>0</v>
      </c>
      <c r="O229" s="228">
        <f>IF(O$63=0,0,O$63/CHI_fec!O$63)</f>
        <v>0</v>
      </c>
      <c r="P229" s="228">
        <f>IF(P$63=0,0,P$63/CHI_fec!P$63)</f>
        <v>0</v>
      </c>
      <c r="Q229" s="228">
        <f>IF(Q$63=0,0,Q$63/CHI_fec!Q$63)</f>
        <v>0</v>
      </c>
    </row>
    <row r="230" spans="1:17" x14ac:dyDescent="0.25">
      <c r="A230" s="76" t="s">
        <v>80</v>
      </c>
      <c r="B230" s="228">
        <f>IF(B$64=0,0,B$64/CHI_fec!B$64)</f>
        <v>0</v>
      </c>
      <c r="C230" s="228">
        <f>IF(C$64=0,0,C$64/CHI_fec!C$64)</f>
        <v>0</v>
      </c>
      <c r="D230" s="228">
        <f>IF(D$64=0,0,D$64/CHI_fec!D$64)</f>
        <v>0</v>
      </c>
      <c r="E230" s="228">
        <f>IF(E$64=0,0,E$64/CHI_fec!E$64)</f>
        <v>0</v>
      </c>
      <c r="F230" s="228">
        <f>IF(F$64=0,0,F$64/CHI_fec!F$64)</f>
        <v>0</v>
      </c>
      <c r="G230" s="228">
        <f>IF(G$64=0,0,G$64/CHI_fec!G$64)</f>
        <v>0</v>
      </c>
      <c r="H230" s="228">
        <f>IF(H$64=0,0,H$64/CHI_fec!H$64)</f>
        <v>0</v>
      </c>
      <c r="I230" s="228">
        <f>IF(I$64=0,0,I$64/CHI_fec!I$64)</f>
        <v>0</v>
      </c>
      <c r="J230" s="228">
        <f>IF(J$64=0,0,J$64/CHI_fec!J$64)</f>
        <v>0</v>
      </c>
      <c r="K230" s="228">
        <f>IF(K$64=0,0,K$64/CHI_fec!K$64)</f>
        <v>0</v>
      </c>
      <c r="L230" s="228">
        <f>IF(L$64=0,0,L$64/CHI_fec!L$64)</f>
        <v>0</v>
      </c>
      <c r="M230" s="228">
        <f>IF(M$64=0,0,M$64/CHI_fec!M$64)</f>
        <v>0</v>
      </c>
      <c r="N230" s="228">
        <f>IF(N$64=0,0,N$64/CHI_fec!N$64)</f>
        <v>0</v>
      </c>
      <c r="O230" s="228">
        <f>IF(O$64=0,0,O$64/CHI_fec!O$64)</f>
        <v>0</v>
      </c>
      <c r="P230" s="228">
        <f>IF(P$64=0,0,P$64/CHI_fec!P$64)</f>
        <v>0</v>
      </c>
      <c r="Q230" s="228">
        <f>IF(Q$64=0,0,Q$64/CHI_fec!Q$64)</f>
        <v>0</v>
      </c>
    </row>
    <row r="231" spans="1:17" x14ac:dyDescent="0.25">
      <c r="A231" s="129" t="s">
        <v>79</v>
      </c>
      <c r="B231" s="227">
        <f>IF(B$65=0,0,B$65/CHI_fec!B$65)</f>
        <v>0</v>
      </c>
      <c r="C231" s="227">
        <f>IF(C$65=0,0,C$65/CHI_fec!C$65)</f>
        <v>0</v>
      </c>
      <c r="D231" s="227">
        <f>IF(D$65=0,0,D$65/CHI_fec!D$65)</f>
        <v>0</v>
      </c>
      <c r="E231" s="227">
        <f>IF(E$65=0,0,E$65/CHI_fec!E$65)</f>
        <v>0</v>
      </c>
      <c r="F231" s="227">
        <f>IF(F$65=0,0,F$65/CHI_fec!F$65)</f>
        <v>1.3251222000000002</v>
      </c>
      <c r="G231" s="227">
        <f>IF(G$65=0,0,G$65/CHI_fec!G$65)</f>
        <v>1.3251222000000002</v>
      </c>
      <c r="H231" s="227">
        <f>IF(H$65=0,0,H$65/CHI_fec!H$65)</f>
        <v>1.3251222000000002</v>
      </c>
      <c r="I231" s="227">
        <f>IF(I$65=0,0,I$65/CHI_fec!I$65)</f>
        <v>1.3251222</v>
      </c>
      <c r="J231" s="227">
        <f>IF(J$65=0,0,J$65/CHI_fec!J$65)</f>
        <v>1.3251222</v>
      </c>
      <c r="K231" s="227">
        <f>IF(K$65=0,0,K$65/CHI_fec!K$65)</f>
        <v>1.3251222</v>
      </c>
      <c r="L231" s="227">
        <f>IF(L$65=0,0,L$65/CHI_fec!L$65)</f>
        <v>1.3251222</v>
      </c>
      <c r="M231" s="227">
        <f>IF(M$65=0,0,M$65/CHI_fec!M$65)</f>
        <v>1.3251222000000002</v>
      </c>
      <c r="N231" s="227">
        <f>IF(N$65=0,0,N$65/CHI_fec!N$65)</f>
        <v>0.89382121804094805</v>
      </c>
      <c r="O231" s="227">
        <f>IF(O$65=0,0,O$65/CHI_fec!O$65)</f>
        <v>0</v>
      </c>
      <c r="P231" s="227">
        <f>IF(P$65=0,0,P$65/CHI_fec!P$65)</f>
        <v>1.3251222</v>
      </c>
      <c r="Q231" s="227">
        <f>IF(Q$65=0,0,Q$65/CHI_fec!Q$65)</f>
        <v>1.3251222</v>
      </c>
    </row>
    <row r="232" spans="1:17" x14ac:dyDescent="0.25">
      <c r="A232" s="127" t="s">
        <v>183</v>
      </c>
      <c r="B232" s="226">
        <f>IF(B$70=0,0,B$70/CHI_fec!B$70)</f>
        <v>2.437786176068697</v>
      </c>
      <c r="C232" s="226">
        <f>IF(C$70=0,0,C$70/CHI_fec!C$70)</f>
        <v>2.4254608041439334</v>
      </c>
      <c r="D232" s="226">
        <f>IF(D$70=0,0,D$70/CHI_fec!D$70)</f>
        <v>2.3633986683892436</v>
      </c>
      <c r="E232" s="226">
        <f>IF(E$70=0,0,E$70/CHI_fec!E$70)</f>
        <v>2.3189349192736417</v>
      </c>
      <c r="F232" s="226">
        <f>IF(F$70=0,0,F$70/CHI_fec!F$70)</f>
        <v>2.276056102632479</v>
      </c>
      <c r="G232" s="226">
        <f>IF(G$70=0,0,G$70/CHI_fec!G$70)</f>
        <v>2.2216063934383183</v>
      </c>
      <c r="H232" s="226">
        <f>IF(H$70=0,0,H$70/CHI_fec!H$70)</f>
        <v>2.2411663988319095</v>
      </c>
      <c r="I232" s="226">
        <f>IF(I$70=0,0,I$70/CHI_fec!I$70)</f>
        <v>2.9051864408838242</v>
      </c>
      <c r="J232" s="226">
        <f>IF(J$70=0,0,J$70/CHI_fec!J$70)</f>
        <v>2.2325746645589049</v>
      </c>
      <c r="K232" s="226">
        <f>IF(K$70=0,0,K$70/CHI_fec!K$70)</f>
        <v>2.2255688200937995</v>
      </c>
      <c r="L232" s="226">
        <f>IF(L$70=0,0,L$70/CHI_fec!L$70)</f>
        <v>2.2161182009797353</v>
      </c>
      <c r="M232" s="226">
        <f>IF(M$70=0,0,M$70/CHI_fec!M$70)</f>
        <v>2.1559433836719544</v>
      </c>
      <c r="N232" s="226">
        <f>IF(N$70=0,0,N$70/CHI_fec!N$70)</f>
        <v>2.1295047947319312</v>
      </c>
      <c r="O232" s="226">
        <f>IF(O$70=0,0,O$70/CHI_fec!O$70)</f>
        <v>2.1764072048320999</v>
      </c>
      <c r="P232" s="226">
        <f>IF(P$70=0,0,P$70/CHI_fec!P$70)</f>
        <v>2.2418090586683204</v>
      </c>
      <c r="Q232" s="226">
        <f>IF(Q$70=0,0,Q$70/CHI_fec!Q$70)</f>
        <v>2.8761258474700688</v>
      </c>
    </row>
    <row r="233" spans="1:17" x14ac:dyDescent="0.25">
      <c r="A233" s="127" t="s">
        <v>181</v>
      </c>
      <c r="B233" s="226">
        <f>IF(B$83=0,0,B$83/CHI_fec!B$83)</f>
        <v>1.144334243650875</v>
      </c>
      <c r="C233" s="226">
        <f>IF(C$83=0,0,C$83/CHI_fec!C$83)</f>
        <v>1.3064054706214132</v>
      </c>
      <c r="D233" s="226">
        <f>IF(D$83=0,0,D$83/CHI_fec!D$83)</f>
        <v>1.1761830854029338</v>
      </c>
      <c r="E233" s="226">
        <f>IF(E$83=0,0,E$83/CHI_fec!E$83)</f>
        <v>2.1227548173523765</v>
      </c>
      <c r="F233" s="226">
        <f>IF(F$83=0,0,F$83/CHI_fec!F$83)</f>
        <v>2.4524210833457207</v>
      </c>
      <c r="G233" s="226">
        <f>IF(G$83=0,0,G$83/CHI_fec!G$83)</f>
        <v>2.4853806206571343</v>
      </c>
      <c r="H233" s="226">
        <f>IF(H$83=0,0,H$83/CHI_fec!H$83)</f>
        <v>2.5690213807687372</v>
      </c>
      <c r="I233" s="226">
        <f>IF(I$83=0,0,I$83/CHI_fec!I$83)</f>
        <v>2.617355836291738</v>
      </c>
      <c r="J233" s="226">
        <f>IF(J$83=0,0,J$83/CHI_fec!J$83)</f>
        <v>1.9570720105830826</v>
      </c>
      <c r="K233" s="226">
        <f>IF(K$83=0,0,K$83/CHI_fec!K$83)</f>
        <v>1.8403646466012151</v>
      </c>
      <c r="L233" s="226">
        <f>IF(L$83=0,0,L$83/CHI_fec!L$83)</f>
        <v>1.98294423836389</v>
      </c>
      <c r="M233" s="226">
        <f>IF(M$83=0,0,M$83/CHI_fec!M$83)</f>
        <v>2.104527494801157</v>
      </c>
      <c r="N233" s="226">
        <f>IF(N$83=0,0,N$83/CHI_fec!N$83)</f>
        <v>0.41281060395273828</v>
      </c>
      <c r="O233" s="226">
        <f>IF(O$83=0,0,O$83/CHI_fec!O$83)</f>
        <v>1.2390761042584781E-2</v>
      </c>
      <c r="P233" s="226">
        <f>IF(P$83=0,0,P$83/CHI_fec!P$83)</f>
        <v>0.95914658130272945</v>
      </c>
      <c r="Q233" s="226">
        <f>IF(Q$83=0,0,Q$83/CHI_fec!Q$83)</f>
        <v>1.7878947458137502</v>
      </c>
    </row>
    <row r="234" spans="1:17" x14ac:dyDescent="0.25">
      <c r="A234" s="127" t="s">
        <v>180</v>
      </c>
      <c r="B234" s="225">
        <f>IF(B$91=0,0,B$91/CHI_fec!B$91)</f>
        <v>2.6003052544732768</v>
      </c>
      <c r="C234" s="225">
        <f>IF(C$91=0,0,C$91/CHI_fec!C$91)</f>
        <v>2.5871581910868624</v>
      </c>
      <c r="D234" s="225">
        <f>IF(D$91=0,0,D$91/CHI_fec!D$91)</f>
        <v>2.5209585796151934</v>
      </c>
      <c r="E234" s="225">
        <f>IF(E$91=0,0,E$91/CHI_fec!E$91)</f>
        <v>2.4735305805585517</v>
      </c>
      <c r="F234" s="225">
        <f>IF(F$91=0,0,F$91/CHI_fec!F$91)</f>
        <v>2.5158483569488643</v>
      </c>
      <c r="G234" s="225">
        <f>IF(G$91=0,0,G$91/CHI_fec!G$91)</f>
        <v>2.4601487517439633</v>
      </c>
      <c r="H234" s="225">
        <f>IF(H$91=0,0,H$91/CHI_fec!H$91)</f>
        <v>2.484065412757221</v>
      </c>
      <c r="I234" s="225">
        <f>IF(I$91=0,0,I$91/CHI_fec!I$91)</f>
        <v>3.2279849343153604</v>
      </c>
      <c r="J234" s="225">
        <f>IF(J$91=0,0,J$91/CHI_fec!J$91)</f>
        <v>2.4521580358373769</v>
      </c>
      <c r="K234" s="225">
        <f>IF(K$91=0,0,K$91/CHI_fec!K$91)</f>
        <v>2.440094799050696</v>
      </c>
      <c r="L234" s="225">
        <f>IF(L$91=0,0,L$91/CHI_fec!L$91)</f>
        <v>2.4349764004626024</v>
      </c>
      <c r="M234" s="225">
        <f>IF(M$91=0,0,M$91/CHI_fec!M$91)</f>
        <v>2.3769552616123582</v>
      </c>
      <c r="N234" s="225">
        <f>IF(N$91=0,0,N$91/CHI_fec!N$91)</f>
        <v>2.2871377826083288</v>
      </c>
      <c r="O234" s="225">
        <f>IF(O$91=0,0,O$91/CHI_fec!O$91)</f>
        <v>2.3215010184875733</v>
      </c>
      <c r="P234" s="225">
        <f>IF(P$91=0,0,P$91/CHI_fec!P$91)</f>
        <v>2.4267747485854536</v>
      </c>
      <c r="Q234" s="225">
        <f>IF(Q$91=0,0,Q$91/CHI_fec!Q$91)</f>
        <v>3.1360117709412805</v>
      </c>
    </row>
    <row r="235" spans="1:17" x14ac:dyDescent="0.25">
      <c r="A235" s="72" t="s">
        <v>179</v>
      </c>
      <c r="B235" s="224">
        <f>IF(B$105=0,0,B$105/CHI_fec!B$105)</f>
        <v>0</v>
      </c>
      <c r="C235" s="224">
        <f>IF(C$105=0,0,C$105/CHI_fec!C$105)</f>
        <v>0</v>
      </c>
      <c r="D235" s="224">
        <f>IF(D$105=0,0,D$105/CHI_fec!D$105)</f>
        <v>0</v>
      </c>
      <c r="E235" s="224">
        <f>IF(E$105=0,0,E$105/CHI_fec!E$105)</f>
        <v>0</v>
      </c>
      <c r="F235" s="224">
        <f>IF(F$105=0,0,F$105/CHI_fec!F$105)</f>
        <v>0</v>
      </c>
      <c r="G235" s="224">
        <f>IF(G$105=0,0,G$105/CHI_fec!G$105)</f>
        <v>0</v>
      </c>
      <c r="H235" s="224">
        <f>IF(H$105=0,0,H$105/CHI_fec!H$105)</f>
        <v>0</v>
      </c>
      <c r="I235" s="224">
        <f>IF(I$105=0,0,I$105/CHI_fec!I$105)</f>
        <v>0</v>
      </c>
      <c r="J235" s="224">
        <f>IF(J$105=0,0,J$105/CHI_fec!J$105)</f>
        <v>0</v>
      </c>
      <c r="K235" s="224">
        <f>IF(K$105=0,0,K$105/CHI_fec!K$105)</f>
        <v>0</v>
      </c>
      <c r="L235" s="224">
        <f>IF(L$105=0,0,L$105/CHI_fec!L$105)</f>
        <v>0</v>
      </c>
      <c r="M235" s="224">
        <f>IF(M$105=0,0,M$105/CHI_fec!M$105)</f>
        <v>0</v>
      </c>
      <c r="N235" s="224">
        <f>IF(N$105=0,0,N$105/CHI_fec!N$105)</f>
        <v>0</v>
      </c>
      <c r="O235" s="224">
        <f>IF(O$105=0,0,O$105/CHI_fec!O$105)</f>
        <v>0</v>
      </c>
      <c r="P235" s="224">
        <f>IF(P$105=0,0,P$105/CHI_fec!P$105)</f>
        <v>0</v>
      </c>
      <c r="Q235" s="224">
        <f>IF(Q$105=0,0,Q$105/CHI_fec!Q$105)</f>
        <v>0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>IF(B$108=0,0,B$108/CHI_fec!B$108)</f>
        <v>0.5540880595965304</v>
      </c>
      <c r="C237" s="230">
        <f>IF(C$108=0,0,C$108/CHI_fec!C$108)</f>
        <v>0.56354672358342139</v>
      </c>
      <c r="D237" s="230">
        <f>IF(D$108=0,0,D$108/CHI_fec!D$108)</f>
        <v>0.5420570469064071</v>
      </c>
      <c r="E237" s="230">
        <f>IF(E$108=0,0,E$108/CHI_fec!E$108)</f>
        <v>0.60261200854385311</v>
      </c>
      <c r="F237" s="230">
        <f>IF(F$108=0,0,F$108/CHI_fec!F$108)</f>
        <v>0.99781206354124674</v>
      </c>
      <c r="G237" s="230">
        <f>IF(G$108=0,0,G$108/CHI_fec!G$108)</f>
        <v>0.99881508047437439</v>
      </c>
      <c r="H237" s="230">
        <f>IF(H$108=0,0,H$108/CHI_fec!H$108)</f>
        <v>1.0203769704779808</v>
      </c>
      <c r="I237" s="230">
        <f>IF(I$108=0,0,I$108/CHI_fec!I$108)</f>
        <v>1.4577995195014446</v>
      </c>
      <c r="J237" s="230">
        <f>IF(J$108=0,0,J$108/CHI_fec!J$108)</f>
        <v>0.88702178479268823</v>
      </c>
      <c r="K237" s="230">
        <f>IF(K$108=0,0,K$108/CHI_fec!K$108)</f>
        <v>0.85958551092939206</v>
      </c>
      <c r="L237" s="230">
        <f>IF(L$108=0,0,L$108/CHI_fec!L$108)</f>
        <v>0.88715804273713605</v>
      </c>
      <c r="M237" s="230">
        <f>IF(M$108=0,0,M$108/CHI_fec!M$108)</f>
        <v>0.90800919333882912</v>
      </c>
      <c r="N237" s="230">
        <f>IF(N$108=0,0,N$108/CHI_fec!N$108)</f>
        <v>0.52978809536675564</v>
      </c>
      <c r="O237" s="230">
        <f>IF(O$108=0,0,O$108/CHI_fec!O$108)</f>
        <v>0.42096428855259643</v>
      </c>
      <c r="P237" s="230">
        <f>IF(P$108=0,0,P$108/CHI_fec!P$108)</f>
        <v>0.68113475728652628</v>
      </c>
      <c r="Q237" s="230">
        <f>IF(Q$108=0,0,Q$108/CHI_fec!Q$108)</f>
        <v>0.98334714607800078</v>
      </c>
    </row>
    <row r="238" spans="1:17" x14ac:dyDescent="0.25">
      <c r="A238" s="132" t="s">
        <v>83</v>
      </c>
      <c r="B238" s="229">
        <f>IF(B$109=0,0,B$109/CHI_fec!B$109)</f>
        <v>0</v>
      </c>
      <c r="C238" s="229">
        <f>IF(C$109=0,0,C$109/CHI_fec!C$109)</f>
        <v>0</v>
      </c>
      <c r="D238" s="229">
        <f>IF(D$109=0,0,D$109/CHI_fec!D$109)</f>
        <v>0</v>
      </c>
      <c r="E238" s="229">
        <f>IF(E$109=0,0,E$109/CHI_fec!E$109)</f>
        <v>0</v>
      </c>
      <c r="F238" s="229">
        <f>IF(F$109=0,0,F$109/CHI_fec!F$109)</f>
        <v>0</v>
      </c>
      <c r="G238" s="229">
        <f>IF(G$109=0,0,G$109/CHI_fec!G$109)</f>
        <v>0</v>
      </c>
      <c r="H238" s="229">
        <f>IF(H$109=0,0,H$109/CHI_fec!H$109)</f>
        <v>0</v>
      </c>
      <c r="I238" s="229">
        <f>IF(I$109=0,0,I$109/CHI_fec!I$109)</f>
        <v>0</v>
      </c>
      <c r="J238" s="229">
        <f>IF(J$109=0,0,J$109/CHI_fec!J$109)</f>
        <v>0</v>
      </c>
      <c r="K238" s="229">
        <f>IF(K$109=0,0,K$109/CHI_fec!K$109)</f>
        <v>0</v>
      </c>
      <c r="L238" s="229">
        <f>IF(L$109=0,0,L$109/CHI_fec!L$109)</f>
        <v>0</v>
      </c>
      <c r="M238" s="229">
        <f>IF(M$109=0,0,M$109/CHI_fec!M$109)</f>
        <v>0</v>
      </c>
      <c r="N238" s="229">
        <f>IF(N$109=0,0,N$109/CHI_fec!N$109)</f>
        <v>0</v>
      </c>
      <c r="O238" s="229">
        <f>IF(O$109=0,0,O$109/CHI_fec!O$109)</f>
        <v>0</v>
      </c>
      <c r="P238" s="229">
        <f>IF(P$109=0,0,P$109/CHI_fec!P$109)</f>
        <v>0</v>
      </c>
      <c r="Q238" s="229">
        <f>IF(Q$109=0,0,Q$109/CHI_fec!Q$109)</f>
        <v>0</v>
      </c>
    </row>
    <row r="239" spans="1:17" x14ac:dyDescent="0.25">
      <c r="A239" s="76" t="s">
        <v>82</v>
      </c>
      <c r="B239" s="228">
        <f>IF(B$110=0,0,B$110/CHI_fec!B$110)</f>
        <v>0</v>
      </c>
      <c r="C239" s="228">
        <f>IF(C$110=0,0,C$110/CHI_fec!C$110)</f>
        <v>0</v>
      </c>
      <c r="D239" s="228">
        <f>IF(D$110=0,0,D$110/CHI_fec!D$110)</f>
        <v>0</v>
      </c>
      <c r="E239" s="228">
        <f>IF(E$110=0,0,E$110/CHI_fec!E$110)</f>
        <v>0</v>
      </c>
      <c r="F239" s="228">
        <f>IF(F$110=0,0,F$110/CHI_fec!F$110)</f>
        <v>0</v>
      </c>
      <c r="G239" s="228">
        <f>IF(G$110=0,0,G$110/CHI_fec!G$110)</f>
        <v>0</v>
      </c>
      <c r="H239" s="228">
        <f>IF(H$110=0,0,H$110/CHI_fec!H$110)</f>
        <v>0</v>
      </c>
      <c r="I239" s="228">
        <f>IF(I$110=0,0,I$110/CHI_fec!I$110)</f>
        <v>0</v>
      </c>
      <c r="J239" s="228">
        <f>IF(J$110=0,0,J$110/CHI_fec!J$110)</f>
        <v>0</v>
      </c>
      <c r="K239" s="228">
        <f>IF(K$110=0,0,K$110/CHI_fec!K$110)</f>
        <v>0</v>
      </c>
      <c r="L239" s="228">
        <f>IF(L$110=0,0,L$110/CHI_fec!L$110)</f>
        <v>0</v>
      </c>
      <c r="M239" s="228">
        <f>IF(M$110=0,0,M$110/CHI_fec!M$110)</f>
        <v>0</v>
      </c>
      <c r="N239" s="228">
        <f>IF(N$110=0,0,N$110/CHI_fec!N$110)</f>
        <v>0</v>
      </c>
      <c r="O239" s="228">
        <f>IF(O$110=0,0,O$110/CHI_fec!O$110)</f>
        <v>0</v>
      </c>
      <c r="P239" s="228">
        <f>IF(P$110=0,0,P$110/CHI_fec!P$110)</f>
        <v>0</v>
      </c>
      <c r="Q239" s="228">
        <f>IF(Q$110=0,0,Q$110/CHI_fec!Q$110)</f>
        <v>0</v>
      </c>
    </row>
    <row r="240" spans="1:17" x14ac:dyDescent="0.25">
      <c r="A240" s="76" t="s">
        <v>81</v>
      </c>
      <c r="B240" s="228">
        <f>IF(B$111=0,0,B$111/CHI_fec!B$111)</f>
        <v>0</v>
      </c>
      <c r="C240" s="228">
        <f>IF(C$111=0,0,C$111/CHI_fec!C$111)</f>
        <v>0</v>
      </c>
      <c r="D240" s="228">
        <f>IF(D$111=0,0,D$111/CHI_fec!D$111)</f>
        <v>0</v>
      </c>
      <c r="E240" s="228">
        <f>IF(E$111=0,0,E$111/CHI_fec!E$111)</f>
        <v>0</v>
      </c>
      <c r="F240" s="228">
        <f>IF(F$111=0,0,F$111/CHI_fec!F$111)</f>
        <v>0</v>
      </c>
      <c r="G240" s="228">
        <f>IF(G$111=0,0,G$111/CHI_fec!G$111)</f>
        <v>0</v>
      </c>
      <c r="H240" s="228">
        <f>IF(H$111=0,0,H$111/CHI_fec!H$111)</f>
        <v>0</v>
      </c>
      <c r="I240" s="228">
        <f>IF(I$111=0,0,I$111/CHI_fec!I$111)</f>
        <v>0</v>
      </c>
      <c r="J240" s="228">
        <f>IF(J$111=0,0,J$111/CHI_fec!J$111)</f>
        <v>0</v>
      </c>
      <c r="K240" s="228">
        <f>IF(K$111=0,0,K$111/CHI_fec!K$111)</f>
        <v>0</v>
      </c>
      <c r="L240" s="228">
        <f>IF(L$111=0,0,L$111/CHI_fec!L$111)</f>
        <v>0</v>
      </c>
      <c r="M240" s="228">
        <f>IF(M$111=0,0,M$111/CHI_fec!M$111)</f>
        <v>0</v>
      </c>
      <c r="N240" s="228">
        <f>IF(N$111=0,0,N$111/CHI_fec!N$111)</f>
        <v>0</v>
      </c>
      <c r="O240" s="228">
        <f>IF(O$111=0,0,O$111/CHI_fec!O$111)</f>
        <v>0</v>
      </c>
      <c r="P240" s="228">
        <f>IF(P$111=0,0,P$111/CHI_fec!P$111)</f>
        <v>0</v>
      </c>
      <c r="Q240" s="228">
        <f>IF(Q$111=0,0,Q$111/CHI_fec!Q$111)</f>
        <v>0</v>
      </c>
    </row>
    <row r="241" spans="1:17" x14ac:dyDescent="0.25">
      <c r="A241" s="76" t="s">
        <v>80</v>
      </c>
      <c r="B241" s="228">
        <f>IF(B$112=0,0,B$112/CHI_fec!B$112)</f>
        <v>0</v>
      </c>
      <c r="C241" s="228">
        <f>IF(C$112=0,0,C$112/CHI_fec!C$112)</f>
        <v>0</v>
      </c>
      <c r="D241" s="228">
        <f>IF(D$112=0,0,D$112/CHI_fec!D$112)</f>
        <v>0</v>
      </c>
      <c r="E241" s="228">
        <f>IF(E$112=0,0,E$112/CHI_fec!E$112)</f>
        <v>0</v>
      </c>
      <c r="F241" s="228">
        <f>IF(F$112=0,0,F$112/CHI_fec!F$112)</f>
        <v>0</v>
      </c>
      <c r="G241" s="228">
        <f>IF(G$112=0,0,G$112/CHI_fec!G$112)</f>
        <v>0</v>
      </c>
      <c r="H241" s="228">
        <f>IF(H$112=0,0,H$112/CHI_fec!H$112)</f>
        <v>0</v>
      </c>
      <c r="I241" s="228">
        <f>IF(I$112=0,0,I$112/CHI_fec!I$112)</f>
        <v>0</v>
      </c>
      <c r="J241" s="228">
        <f>IF(J$112=0,0,J$112/CHI_fec!J$112)</f>
        <v>0</v>
      </c>
      <c r="K241" s="228">
        <f>IF(K$112=0,0,K$112/CHI_fec!K$112)</f>
        <v>0</v>
      </c>
      <c r="L241" s="228">
        <f>IF(L$112=0,0,L$112/CHI_fec!L$112)</f>
        <v>0</v>
      </c>
      <c r="M241" s="228">
        <f>IF(M$112=0,0,M$112/CHI_fec!M$112)</f>
        <v>0</v>
      </c>
      <c r="N241" s="228">
        <f>IF(N$112=0,0,N$112/CHI_fec!N$112)</f>
        <v>0</v>
      </c>
      <c r="O241" s="228">
        <f>IF(O$112=0,0,O$112/CHI_fec!O$112)</f>
        <v>0</v>
      </c>
      <c r="P241" s="228">
        <f>IF(P$112=0,0,P$112/CHI_fec!P$112)</f>
        <v>0</v>
      </c>
      <c r="Q241" s="228">
        <f>IF(Q$112=0,0,Q$112/CHI_fec!Q$112)</f>
        <v>0</v>
      </c>
    </row>
    <row r="242" spans="1:17" x14ac:dyDescent="0.25">
      <c r="A242" s="129" t="s">
        <v>79</v>
      </c>
      <c r="B242" s="227">
        <f>IF(B$113=0,0,B$113/CHI_fec!B$113)</f>
        <v>0</v>
      </c>
      <c r="C242" s="227">
        <f>IF(C$113=0,0,C$113/CHI_fec!C$113)</f>
        <v>0</v>
      </c>
      <c r="D242" s="227">
        <f>IF(D$113=0,0,D$113/CHI_fec!D$113)</f>
        <v>0</v>
      </c>
      <c r="E242" s="227">
        <f>IF(E$113=0,0,E$113/CHI_fec!E$113)</f>
        <v>0</v>
      </c>
      <c r="F242" s="227">
        <f>IF(F$113=0,0,F$113/CHI_fec!F$113)</f>
        <v>1.3251222000000002</v>
      </c>
      <c r="G242" s="227">
        <f>IF(G$113=0,0,G$113/CHI_fec!G$113)</f>
        <v>1.3251221999999996</v>
      </c>
      <c r="H242" s="227">
        <f>IF(H$113=0,0,H$113/CHI_fec!H$113)</f>
        <v>1.3251222000000002</v>
      </c>
      <c r="I242" s="227">
        <f>IF(I$113=0,0,I$113/CHI_fec!I$113)</f>
        <v>1.3251222000000002</v>
      </c>
      <c r="J242" s="227">
        <f>IF(J$113=0,0,J$113/CHI_fec!J$113)</f>
        <v>1.3251222000000002</v>
      </c>
      <c r="K242" s="227">
        <f>IF(K$113=0,0,K$113/CHI_fec!K$113)</f>
        <v>1.3251221999999998</v>
      </c>
      <c r="L242" s="227">
        <f>IF(L$113=0,0,L$113/CHI_fec!L$113)</f>
        <v>1.3251222000000002</v>
      </c>
      <c r="M242" s="227">
        <f>IF(M$113=0,0,M$113/CHI_fec!M$113)</f>
        <v>1.3251222</v>
      </c>
      <c r="N242" s="227">
        <f>IF(N$113=0,0,N$113/CHI_fec!N$113)</f>
        <v>0.89382121804094838</v>
      </c>
      <c r="O242" s="227">
        <f>IF(O$113=0,0,O$113/CHI_fec!O$113)</f>
        <v>0</v>
      </c>
      <c r="P242" s="227">
        <f>IF(P$113=0,0,P$113/CHI_fec!P$113)</f>
        <v>1.3251222</v>
      </c>
      <c r="Q242" s="227">
        <f>IF(Q$113=0,0,Q$113/CHI_fec!Q$113)</f>
        <v>1.3251222</v>
      </c>
    </row>
    <row r="243" spans="1:17" x14ac:dyDescent="0.25">
      <c r="A243" s="127" t="s">
        <v>182</v>
      </c>
      <c r="B243" s="226">
        <f>IF(B$118=0,0,B$118/CHI_fec!B$118)</f>
        <v>2.3023536107315472</v>
      </c>
      <c r="C243" s="226">
        <f>IF(C$118=0,0,C$118/CHI_fec!C$118)</f>
        <v>2.2907129816914931</v>
      </c>
      <c r="D243" s="226">
        <f>IF(D$118=0,0,D$118/CHI_fec!D$118)</f>
        <v>2.2320987423676191</v>
      </c>
      <c r="E243" s="226">
        <f>IF(E$118=0,0,E$118/CHI_fec!E$118)</f>
        <v>2.1901052015362179</v>
      </c>
      <c r="F243" s="226">
        <f>IF(F$118=0,0,F$118/CHI_fec!F$118)</f>
        <v>2.1496085413751187</v>
      </c>
      <c r="G243" s="226">
        <f>IF(G$118=0,0,G$118/CHI_fec!G$118)</f>
        <v>2.0981838160250788</v>
      </c>
      <c r="H243" s="226">
        <f>IF(H$118=0,0,H$118/CHI_fec!H$118)</f>
        <v>2.1166571544523589</v>
      </c>
      <c r="I243" s="226">
        <f>IF(I$118=0,0,I$118/CHI_fec!I$118)</f>
        <v>2.1150957576370457</v>
      </c>
      <c r="J243" s="226">
        <f>IF(J$118=0,0,J$118/CHI_fec!J$118)</f>
        <v>2.1085427387500766</v>
      </c>
      <c r="K243" s="226">
        <f>IF(K$118=0,0,K$118/CHI_fec!K$118)</f>
        <v>2.1019261078663662</v>
      </c>
      <c r="L243" s="226">
        <f>IF(L$118=0,0,L$118/CHI_fec!L$118)</f>
        <v>2.0930005231475279</v>
      </c>
      <c r="M243" s="226">
        <f>IF(M$118=0,0,M$118/CHI_fec!M$118)</f>
        <v>2.0361687512457349</v>
      </c>
      <c r="N243" s="226">
        <f>IF(N$118=0,0,N$118/CHI_fec!N$118)</f>
        <v>2.0111989728023798</v>
      </c>
      <c r="O243" s="226">
        <f>IF(O$118=0,0,O$118/CHI_fec!O$118)</f>
        <v>2.055495693452539</v>
      </c>
      <c r="P243" s="226">
        <f>IF(P$118=0,0,P$118/CHI_fec!P$118)</f>
        <v>2.1172641109645247</v>
      </c>
      <c r="Q243" s="226">
        <f>IF(Q$118=0,0,Q$118/CHI_fec!Q$118)</f>
        <v>2.6890466371442763</v>
      </c>
    </row>
    <row r="244" spans="1:17" x14ac:dyDescent="0.25">
      <c r="A244" s="127" t="s">
        <v>181</v>
      </c>
      <c r="B244" s="226">
        <f>IF(B$131=0,0,B$131/CHI_fec!B$131)</f>
        <v>1.1443342436508752</v>
      </c>
      <c r="C244" s="226">
        <f>IF(C$131=0,0,C$131/CHI_fec!C$131)</f>
        <v>1.3064054706214134</v>
      </c>
      <c r="D244" s="226">
        <f>IF(D$131=0,0,D$131/CHI_fec!D$131)</f>
        <v>1.176183085402934</v>
      </c>
      <c r="E244" s="226">
        <f>IF(E$131=0,0,E$131/CHI_fec!E$131)</f>
        <v>2.1227548173523765</v>
      </c>
      <c r="F244" s="226">
        <f>IF(F$131=0,0,F$131/CHI_fec!F$131)</f>
        <v>2.4524210833457203</v>
      </c>
      <c r="G244" s="226">
        <f>IF(G$131=0,0,G$131/CHI_fec!G$131)</f>
        <v>2.4853806206571347</v>
      </c>
      <c r="H244" s="226">
        <f>IF(H$131=0,0,H$131/CHI_fec!H$131)</f>
        <v>2.5690213807687372</v>
      </c>
      <c r="I244" s="226">
        <f>IF(I$131=0,0,I$131/CHI_fec!I$131)</f>
        <v>2.6173558362917375</v>
      </c>
      <c r="J244" s="226">
        <f>IF(J$131=0,0,J$131/CHI_fec!J$131)</f>
        <v>1.9570720105830823</v>
      </c>
      <c r="K244" s="226">
        <f>IF(K$131=0,0,K$131/CHI_fec!K$131)</f>
        <v>1.8403646466012153</v>
      </c>
      <c r="L244" s="226">
        <f>IF(L$131=0,0,L$131/CHI_fec!L$131)</f>
        <v>1.9829442383638904</v>
      </c>
      <c r="M244" s="226">
        <f>IF(M$131=0,0,M$131/CHI_fec!M$131)</f>
        <v>2.104527494801157</v>
      </c>
      <c r="N244" s="226">
        <f>IF(N$131=0,0,N$131/CHI_fec!N$131)</f>
        <v>0.41281060395273822</v>
      </c>
      <c r="O244" s="226">
        <f>IF(O$131=0,0,O$131/CHI_fec!O$131)</f>
        <v>1.2390761042584783E-2</v>
      </c>
      <c r="P244" s="226">
        <f>IF(P$131=0,0,P$131/CHI_fec!P$131)</f>
        <v>0.95914658130272945</v>
      </c>
      <c r="Q244" s="226">
        <f>IF(Q$131=0,0,Q$131/CHI_fec!Q$131)</f>
        <v>1.7878947458137502</v>
      </c>
    </row>
    <row r="245" spans="1:17" x14ac:dyDescent="0.25">
      <c r="A245" s="127" t="s">
        <v>180</v>
      </c>
      <c r="B245" s="225">
        <f>IF(B$139=0,0,B$139/CHI_fec!B$139)</f>
        <v>0.92635874690610498</v>
      </c>
      <c r="C245" s="225">
        <f>IF(C$139=0,0,C$139/CHI_fec!C$139)</f>
        <v>0.9216751055746949</v>
      </c>
      <c r="D245" s="225">
        <f>IF(D$139=0,0,D$139/CHI_fec!D$139)</f>
        <v>0.89809149398791244</v>
      </c>
      <c r="E245" s="225">
        <f>IF(E$139=0,0,E$139/CHI_fec!E$139)</f>
        <v>0.88119526932398395</v>
      </c>
      <c r="F245" s="225">
        <f>IF(F$139=0,0,F$139/CHI_fec!F$139)</f>
        <v>2.3134090432845964</v>
      </c>
      <c r="G245" s="225">
        <f>IF(G$139=0,0,G$139/CHI_fec!G$139)</f>
        <v>2.3318705454970594</v>
      </c>
      <c r="H245" s="225">
        <f>IF(H$139=0,0,H$139/CHI_fec!H$139)</f>
        <v>2.3895195265751763</v>
      </c>
      <c r="I245" s="225">
        <f>IF(I$139=0,0,I$139/CHI_fec!I$139)</f>
        <v>2.3943687859999927</v>
      </c>
      <c r="J245" s="225">
        <f>IF(J$139=0,0,J$139/CHI_fec!J$139)</f>
        <v>2.0121346145969885</v>
      </c>
      <c r="K245" s="225">
        <f>IF(K$139=0,0,K$139/CHI_fec!K$139)</f>
        <v>1.9339613661070725</v>
      </c>
      <c r="L245" s="225">
        <f>IF(L$139=0,0,L$139/CHI_fec!L$139)</f>
        <v>2.0119993374576706</v>
      </c>
      <c r="M245" s="225">
        <f>IF(M$139=0,0,M$139/CHI_fec!M$139)</f>
        <v>2.0905526338214009</v>
      </c>
      <c r="N245" s="225">
        <f>IF(N$139=0,0,N$139/CHI_fec!N$139)</f>
        <v>1.0669175476755239</v>
      </c>
      <c r="O245" s="225">
        <f>IF(O$139=0,0,O$139/CHI_fec!O$139)</f>
        <v>0.82703473783619785</v>
      </c>
      <c r="P245" s="225">
        <f>IF(P$139=0,0,P$139/CHI_fec!P$139)</f>
        <v>1.4360557737578865</v>
      </c>
      <c r="Q245" s="225">
        <f>IF(Q$139=0,0,Q$139/CHI_fec!Q$139)</f>
        <v>2.2029179184582892</v>
      </c>
    </row>
    <row r="246" spans="1:17" x14ac:dyDescent="0.25">
      <c r="A246" s="72" t="s">
        <v>179</v>
      </c>
      <c r="B246" s="224">
        <f>IF(B$153=0,0,B$153/CHI_fec!B$153)</f>
        <v>0</v>
      </c>
      <c r="C246" s="224">
        <f>IF(C$153=0,0,C$153/CHI_fec!C$153)</f>
        <v>0</v>
      </c>
      <c r="D246" s="224">
        <f>IF(D$153=0,0,D$153/CHI_fec!D$153)</f>
        <v>0</v>
      </c>
      <c r="E246" s="224">
        <f>IF(E$153=0,0,E$153/CHI_fec!E$153)</f>
        <v>0</v>
      </c>
      <c r="F246" s="224">
        <f>IF(F$153=0,0,F$153/CHI_fec!F$153)</f>
        <v>0</v>
      </c>
      <c r="G246" s="224">
        <f>IF(G$153=0,0,G$153/CHI_fec!G$153)</f>
        <v>0</v>
      </c>
      <c r="H246" s="224">
        <f>IF(H$153=0,0,H$153/CHI_fec!H$153)</f>
        <v>0</v>
      </c>
      <c r="I246" s="224">
        <f>IF(I$153=0,0,I$153/CHI_fec!I$153)</f>
        <v>0</v>
      </c>
      <c r="J246" s="224">
        <f>IF(J$153=0,0,J$153/CHI_fec!J$153)</f>
        <v>0</v>
      </c>
      <c r="K246" s="224">
        <f>IF(K$153=0,0,K$153/CHI_fec!K$153)</f>
        <v>0</v>
      </c>
      <c r="L246" s="224">
        <f>IF(L$153=0,0,L$153/CHI_fec!L$153)</f>
        <v>0</v>
      </c>
      <c r="M246" s="224">
        <f>IF(M$153=0,0,M$153/CHI_fec!M$153)</f>
        <v>0</v>
      </c>
      <c r="N246" s="224">
        <f>IF(N$153=0,0,N$153/CHI_fec!N$153)</f>
        <v>0</v>
      </c>
      <c r="O246" s="224">
        <f>IF(O$153=0,0,O$153/CHI_fec!O$153)</f>
        <v>0</v>
      </c>
      <c r="P246" s="224">
        <f>IF(P$153=0,0,P$153/CHI_fec!P$153)</f>
        <v>0</v>
      </c>
      <c r="Q246" s="224">
        <f>IF(Q$153=0,0,Q$153/CHI_fec!Q$153)</f>
        <v>0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79998168889431442"/>
    <pageSetUpPr fitToPage="1"/>
  </sheetPr>
  <dimension ref="A1:Q78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31" t="s">
        <v>78</v>
      </c>
      <c r="B3" s="46">
        <f>SUM(B4:B6)</f>
        <v>1616.8005399039289</v>
      </c>
      <c r="C3" s="46">
        <f t="shared" ref="C3:Q3" si="0">SUM(C4:C6)</f>
        <v>1818.7799969035457</v>
      </c>
      <c r="D3" s="46">
        <f t="shared" si="0"/>
        <v>1793.1060247565438</v>
      </c>
      <c r="E3" s="46">
        <f t="shared" si="0"/>
        <v>1969.4531831608272</v>
      </c>
      <c r="F3" s="46">
        <f t="shared" si="0"/>
        <v>1731.828579431399</v>
      </c>
      <c r="G3" s="46">
        <f t="shared" si="0"/>
        <v>1574.3306689874726</v>
      </c>
      <c r="H3" s="46">
        <f t="shared" si="0"/>
        <v>1792.0329487832423</v>
      </c>
      <c r="I3" s="46">
        <f t="shared" si="0"/>
        <v>1811.9893921895714</v>
      </c>
      <c r="J3" s="46">
        <f t="shared" si="0"/>
        <v>1733.5259701003142</v>
      </c>
      <c r="K3" s="46">
        <f t="shared" si="0"/>
        <v>1521.0046344745106</v>
      </c>
      <c r="L3" s="46">
        <f t="shared" si="0"/>
        <v>941.80000000000007</v>
      </c>
      <c r="M3" s="46">
        <f t="shared" si="0"/>
        <v>774.98476995136355</v>
      </c>
      <c r="N3" s="46">
        <f t="shared" si="0"/>
        <v>810.11486853487304</v>
      </c>
      <c r="O3" s="46">
        <f t="shared" si="0"/>
        <v>813.97269892406484</v>
      </c>
      <c r="P3" s="46">
        <f t="shared" si="0"/>
        <v>822.39508226056023</v>
      </c>
      <c r="Q3" s="46">
        <f t="shared" si="0"/>
        <v>823.34438493581592</v>
      </c>
    </row>
    <row r="4" spans="1:17" x14ac:dyDescent="0.25">
      <c r="A4" s="257" t="s">
        <v>38</v>
      </c>
      <c r="B4" s="215">
        <v>1239.9121429461022</v>
      </c>
      <c r="C4" s="215">
        <v>1178.4777408265311</v>
      </c>
      <c r="D4" s="215">
        <v>1224.4199922515816</v>
      </c>
      <c r="E4" s="215">
        <v>1550.633237718228</v>
      </c>
      <c r="F4" s="215">
        <v>1250.5436433288971</v>
      </c>
      <c r="G4" s="215">
        <v>1221.3520907614245</v>
      </c>
      <c r="H4" s="215">
        <v>1461.837322940373</v>
      </c>
      <c r="I4" s="215">
        <v>1147.10800866923</v>
      </c>
      <c r="J4" s="215">
        <v>1116.7629850501571</v>
      </c>
      <c r="K4" s="215">
        <v>979.6812577735808</v>
      </c>
      <c r="L4" s="215">
        <v>570.9</v>
      </c>
      <c r="M4" s="215">
        <v>387.49238497568172</v>
      </c>
      <c r="N4" s="215">
        <v>503.66710633524207</v>
      </c>
      <c r="O4" s="215">
        <v>481.34179159380915</v>
      </c>
      <c r="P4" s="215">
        <v>524.12637214142251</v>
      </c>
      <c r="Q4" s="215">
        <v>526.16690108684361</v>
      </c>
    </row>
    <row r="5" spans="1:17" x14ac:dyDescent="0.25">
      <c r="A5" s="256" t="s">
        <v>37</v>
      </c>
      <c r="B5" s="214">
        <v>207.58916359778624</v>
      </c>
      <c r="C5" s="214">
        <v>463.32423505080095</v>
      </c>
      <c r="D5" s="214">
        <v>376.95502740904669</v>
      </c>
      <c r="E5" s="214">
        <v>214.48747846143851</v>
      </c>
      <c r="F5" s="214">
        <v>330.817255376768</v>
      </c>
      <c r="G5" s="214">
        <v>216.34608135050527</v>
      </c>
      <c r="H5" s="214">
        <v>204.26801490488901</v>
      </c>
      <c r="I5" s="214">
        <v>560.38998966989232</v>
      </c>
      <c r="J5" s="214">
        <v>495.41616714313511</v>
      </c>
      <c r="K5" s="214">
        <v>424.85305228771404</v>
      </c>
      <c r="L5" s="214">
        <v>299.97400000000005</v>
      </c>
      <c r="M5" s="214">
        <v>313.24345107908641</v>
      </c>
      <c r="N5" s="214">
        <v>241.92726334489674</v>
      </c>
      <c r="O5" s="214">
        <v>271.57576660861855</v>
      </c>
      <c r="P5" s="214">
        <v>213.53756252708925</v>
      </c>
      <c r="Q5" s="214">
        <v>215.89825208037649</v>
      </c>
    </row>
    <row r="6" spans="1:17" x14ac:dyDescent="0.25">
      <c r="A6" s="223" t="s">
        <v>57</v>
      </c>
      <c r="B6" s="213">
        <v>169.29923336004043</v>
      </c>
      <c r="C6" s="213">
        <v>176.97802102621364</v>
      </c>
      <c r="D6" s="213">
        <v>191.73100509591552</v>
      </c>
      <c r="E6" s="213">
        <v>204.33246698116068</v>
      </c>
      <c r="F6" s="213">
        <v>150.46768072573391</v>
      </c>
      <c r="G6" s="213">
        <v>136.63249687554278</v>
      </c>
      <c r="H6" s="213">
        <v>125.92761093798026</v>
      </c>
      <c r="I6" s="213">
        <v>104.49139385044928</v>
      </c>
      <c r="J6" s="213">
        <v>121.346817907022</v>
      </c>
      <c r="K6" s="213">
        <v>116.47032441321574</v>
      </c>
      <c r="L6" s="213">
        <v>70.926000000000016</v>
      </c>
      <c r="M6" s="213">
        <v>74.248933896595432</v>
      </c>
      <c r="N6" s="213">
        <v>64.520498854734214</v>
      </c>
      <c r="O6" s="213">
        <v>61.055140721637123</v>
      </c>
      <c r="P6" s="213">
        <v>84.731147592048472</v>
      </c>
      <c r="Q6" s="213">
        <v>81.279231768595722</v>
      </c>
    </row>
    <row r="7" spans="1:17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5">
      <c r="A8" s="31" t="s">
        <v>143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spans="1:17" x14ac:dyDescent="0.25">
      <c r="A9" s="257" t="s">
        <v>202</v>
      </c>
      <c r="B9" s="215">
        <v>15463</v>
      </c>
      <c r="C9" s="215">
        <v>14819</v>
      </c>
      <c r="D9" s="215">
        <v>14282</v>
      </c>
      <c r="E9" s="215">
        <v>14638</v>
      </c>
      <c r="F9" s="215">
        <v>15039</v>
      </c>
      <c r="G9" s="215">
        <v>15166</v>
      </c>
      <c r="H9" s="215">
        <v>15674</v>
      </c>
      <c r="I9" s="215">
        <v>16666.666000000001</v>
      </c>
      <c r="J9" s="215">
        <v>14013.312</v>
      </c>
      <c r="K9" s="215">
        <v>10069</v>
      </c>
      <c r="L9" s="215">
        <v>9268</v>
      </c>
      <c r="M9" s="215">
        <v>5553</v>
      </c>
      <c r="N9" s="215">
        <v>5005</v>
      </c>
      <c r="O9" s="215">
        <v>5990</v>
      </c>
      <c r="P9" s="215">
        <v>5128</v>
      </c>
      <c r="Q9" s="215">
        <v>4838.4778689110799</v>
      </c>
    </row>
    <row r="10" spans="1:17" x14ac:dyDescent="0.25">
      <c r="A10" s="256" t="s">
        <v>201</v>
      </c>
      <c r="B10" s="214">
        <v>1565</v>
      </c>
      <c r="C10" s="214">
        <v>3522</v>
      </c>
      <c r="D10" s="214">
        <v>2658</v>
      </c>
      <c r="E10" s="214">
        <v>1224</v>
      </c>
      <c r="F10" s="214">
        <v>2405</v>
      </c>
      <c r="G10" s="214">
        <v>1624</v>
      </c>
      <c r="H10" s="214">
        <v>1324</v>
      </c>
      <c r="I10" s="214">
        <v>4922</v>
      </c>
      <c r="J10" s="214">
        <v>3758</v>
      </c>
      <c r="K10" s="214">
        <v>3600</v>
      </c>
      <c r="L10" s="214">
        <v>7000</v>
      </c>
      <c r="M10" s="214">
        <v>5600</v>
      </c>
      <c r="N10" s="214">
        <v>5650</v>
      </c>
      <c r="O10" s="214">
        <v>6150</v>
      </c>
      <c r="P10" s="214">
        <v>6950</v>
      </c>
      <c r="Q10" s="214">
        <v>6650</v>
      </c>
    </row>
    <row r="11" spans="1:17" x14ac:dyDescent="0.25">
      <c r="A11" s="223" t="s">
        <v>200</v>
      </c>
      <c r="B11" s="213">
        <v>272.12760803743635</v>
      </c>
      <c r="C11" s="213">
        <v>286.8346534544454</v>
      </c>
      <c r="D11" s="213">
        <v>288.24762372694744</v>
      </c>
      <c r="E11" s="213">
        <v>248.61355436278558</v>
      </c>
      <c r="F11" s="213">
        <v>233.22661195981283</v>
      </c>
      <c r="G11" s="213">
        <v>218.67490498357293</v>
      </c>
      <c r="H11" s="213">
        <v>174.02695882569293</v>
      </c>
      <c r="I11" s="213">
        <v>195.67696917148362</v>
      </c>
      <c r="J11" s="213">
        <v>196.256</v>
      </c>
      <c r="K11" s="213">
        <v>178.66</v>
      </c>
      <c r="L11" s="213">
        <v>183.64</v>
      </c>
      <c r="M11" s="213">
        <v>147.62</v>
      </c>
      <c r="N11" s="213">
        <v>146.00700000000001</v>
      </c>
      <c r="O11" s="213">
        <v>144.47304</v>
      </c>
      <c r="P11" s="213">
        <v>159.25527799999998</v>
      </c>
      <c r="Q11" s="213">
        <v>156.27179000000001</v>
      </c>
    </row>
    <row r="12" spans="1:17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31" t="s">
        <v>142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17" x14ac:dyDescent="0.25">
      <c r="A14" s="110" t="s">
        <v>202</v>
      </c>
      <c r="B14" s="120">
        <v>17181.111111111109</v>
      </c>
      <c r="C14" s="120">
        <v>17181.111111111109</v>
      </c>
      <c r="D14" s="120">
        <v>15726.673172845864</v>
      </c>
      <c r="E14" s="120">
        <v>15726.673172845862</v>
      </c>
      <c r="F14" s="120">
        <v>17181.111111111109</v>
      </c>
      <c r="G14" s="120">
        <v>17181.111111111109</v>
      </c>
      <c r="H14" s="120">
        <v>17181.111111111109</v>
      </c>
      <c r="I14" s="120">
        <v>18635.549049376357</v>
      </c>
      <c r="J14" s="120">
        <v>18635.549049376357</v>
      </c>
      <c r="K14" s="120">
        <v>17181.111111111109</v>
      </c>
      <c r="L14" s="120">
        <v>15726.673172845862</v>
      </c>
      <c r="M14" s="120">
        <v>15726.673172845862</v>
      </c>
      <c r="N14" s="120">
        <v>14272.235234580614</v>
      </c>
      <c r="O14" s="120">
        <v>14272.235234580614</v>
      </c>
      <c r="P14" s="120">
        <v>12817.797296315366</v>
      </c>
      <c r="Q14" s="120">
        <v>11363.359358050118</v>
      </c>
    </row>
    <row r="15" spans="1:17" x14ac:dyDescent="0.25">
      <c r="A15" s="180" t="s">
        <v>201</v>
      </c>
      <c r="B15" s="189">
        <v>1738.8888888888889</v>
      </c>
      <c r="C15" s="189">
        <v>3810.6773012525709</v>
      </c>
      <c r="D15" s="189">
        <v>3810.6773012525714</v>
      </c>
      <c r="E15" s="189">
        <v>3651.3089618399799</v>
      </c>
      <c r="F15" s="189">
        <v>3651.3089618399799</v>
      </c>
      <c r="G15" s="189">
        <v>3491.9406224273889</v>
      </c>
      <c r="H15" s="189">
        <v>3491.9406224273889</v>
      </c>
      <c r="I15" s="189">
        <v>5244.9923559658891</v>
      </c>
      <c r="J15" s="189">
        <v>5244.9923559658891</v>
      </c>
      <c r="K15" s="189">
        <v>5085.6240165532981</v>
      </c>
      <c r="L15" s="189">
        <v>7476.1491077421615</v>
      </c>
      <c r="M15" s="189">
        <v>7476.1491077421615</v>
      </c>
      <c r="N15" s="189">
        <v>7316.7807683295714</v>
      </c>
      <c r="O15" s="189">
        <v>7316.7807683295705</v>
      </c>
      <c r="P15" s="189">
        <v>7316.7807683295705</v>
      </c>
      <c r="Q15" s="189">
        <v>7316.7807683295705</v>
      </c>
    </row>
    <row r="16" spans="1:17" x14ac:dyDescent="0.25">
      <c r="A16" s="108" t="s">
        <v>200</v>
      </c>
      <c r="B16" s="118">
        <v>366.66666666666663</v>
      </c>
      <c r="C16" s="118">
        <v>347.34564490582943</v>
      </c>
      <c r="D16" s="118">
        <v>335.49849055830725</v>
      </c>
      <c r="E16" s="118">
        <v>316.17746879746994</v>
      </c>
      <c r="F16" s="118">
        <v>296.85644703663274</v>
      </c>
      <c r="G16" s="118">
        <v>285.00929268911057</v>
      </c>
      <c r="H16" s="118">
        <v>265.68827092827325</v>
      </c>
      <c r="I16" s="118">
        <v>253.84111658075111</v>
      </c>
      <c r="J16" s="118">
        <v>234.52009481991385</v>
      </c>
      <c r="K16" s="118">
        <v>203.35191871155445</v>
      </c>
      <c r="L16" s="118">
        <v>203.35191871155445</v>
      </c>
      <c r="M16" s="118">
        <v>195.87805129823937</v>
      </c>
      <c r="N16" s="118">
        <v>195.87805129823937</v>
      </c>
      <c r="O16" s="118">
        <v>176.55702953740212</v>
      </c>
      <c r="P16" s="118">
        <v>188.40418388492429</v>
      </c>
      <c r="Q16" s="118">
        <v>200.25133823244647</v>
      </c>
    </row>
    <row r="17" spans="1:17" x14ac:dyDescent="0.25">
      <c r="A17" s="124" t="s">
        <v>141</v>
      </c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</row>
    <row r="18" spans="1:17" x14ac:dyDescent="0.25">
      <c r="A18" s="121" t="s">
        <v>202</v>
      </c>
      <c r="B18" s="120"/>
      <c r="C18" s="120">
        <v>0</v>
      </c>
      <c r="D18" s="120">
        <v>0</v>
      </c>
      <c r="E18" s="120">
        <v>1454.4379382652471</v>
      </c>
      <c r="F18" s="120">
        <v>1454.4379382652478</v>
      </c>
      <c r="G18" s="120">
        <v>1454.4379382652471</v>
      </c>
      <c r="H18" s="120">
        <v>0</v>
      </c>
      <c r="I18" s="120">
        <v>2908.8758765304942</v>
      </c>
      <c r="J18" s="120">
        <v>0</v>
      </c>
      <c r="K18" s="120">
        <v>0</v>
      </c>
      <c r="L18" s="120">
        <v>0</v>
      </c>
      <c r="M18" s="120">
        <v>0</v>
      </c>
      <c r="N18" s="120">
        <v>0</v>
      </c>
      <c r="O18" s="120">
        <v>0</v>
      </c>
      <c r="P18" s="120">
        <v>0</v>
      </c>
      <c r="Q18" s="120">
        <v>0</v>
      </c>
    </row>
    <row r="19" spans="1:17" x14ac:dyDescent="0.25">
      <c r="A19" s="179" t="s">
        <v>201</v>
      </c>
      <c r="B19" s="189"/>
      <c r="C19" s="189">
        <v>2231.1567517762733</v>
      </c>
      <c r="D19" s="189">
        <v>4.5474735088646412E-13</v>
      </c>
      <c r="E19" s="189">
        <v>0</v>
      </c>
      <c r="F19" s="189">
        <v>0</v>
      </c>
      <c r="G19" s="189">
        <v>0</v>
      </c>
      <c r="H19" s="189">
        <v>0</v>
      </c>
      <c r="I19" s="189">
        <v>1912.4200729510912</v>
      </c>
      <c r="J19" s="189">
        <v>0</v>
      </c>
      <c r="K19" s="189">
        <v>0</v>
      </c>
      <c r="L19" s="189">
        <v>2549.8934306014548</v>
      </c>
      <c r="M19" s="189">
        <v>0</v>
      </c>
      <c r="N19" s="189">
        <v>0</v>
      </c>
      <c r="O19" s="189">
        <v>0</v>
      </c>
      <c r="P19" s="189">
        <v>159.36833941259093</v>
      </c>
      <c r="Q19" s="189">
        <v>0</v>
      </c>
    </row>
    <row r="20" spans="1:17" x14ac:dyDescent="0.25">
      <c r="A20" s="119" t="s">
        <v>200</v>
      </c>
      <c r="B20" s="118"/>
      <c r="C20" s="118">
        <v>0</v>
      </c>
      <c r="D20" s="118">
        <v>0</v>
      </c>
      <c r="E20" s="118">
        <v>11.847154347522171</v>
      </c>
      <c r="F20" s="118">
        <v>0</v>
      </c>
      <c r="G20" s="118">
        <v>0</v>
      </c>
      <c r="H20" s="118">
        <v>0</v>
      </c>
      <c r="I20" s="118">
        <v>0</v>
      </c>
      <c r="J20" s="118">
        <v>0</v>
      </c>
      <c r="K20" s="118">
        <v>0</v>
      </c>
      <c r="L20" s="118">
        <v>11.847154347522171</v>
      </c>
      <c r="M20" s="118">
        <v>11.847154347522171</v>
      </c>
      <c r="N20" s="118">
        <v>11.847154347522171</v>
      </c>
      <c r="O20" s="118">
        <v>0</v>
      </c>
      <c r="P20" s="118">
        <v>43.015330455881582</v>
      </c>
      <c r="Q20" s="118">
        <v>11.847154347522178</v>
      </c>
    </row>
    <row r="21" spans="1:17" x14ac:dyDescent="0.25">
      <c r="A21" s="124" t="s">
        <v>140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</row>
    <row r="22" spans="1:17" x14ac:dyDescent="0.25">
      <c r="A22" s="121" t="s">
        <v>202</v>
      </c>
      <c r="B22" s="120"/>
      <c r="C22" s="120">
        <f>B14+C18-C14</f>
        <v>0</v>
      </c>
      <c r="D22" s="120">
        <f t="shared" ref="D22:Q22" si="1">C14+D18-D14</f>
        <v>1454.437938265246</v>
      </c>
      <c r="E22" s="120">
        <f t="shared" si="1"/>
        <v>1454.4379382652478</v>
      </c>
      <c r="F22" s="120">
        <f t="shared" si="1"/>
        <v>0</v>
      </c>
      <c r="G22" s="120">
        <f t="shared" si="1"/>
        <v>1454.4379382652478</v>
      </c>
      <c r="H22" s="120">
        <f t="shared" si="1"/>
        <v>0</v>
      </c>
      <c r="I22" s="120">
        <f t="shared" si="1"/>
        <v>1454.4379382652478</v>
      </c>
      <c r="J22" s="120">
        <f t="shared" si="1"/>
        <v>0</v>
      </c>
      <c r="K22" s="120">
        <f t="shared" si="1"/>
        <v>1454.4379382652478</v>
      </c>
      <c r="L22" s="120">
        <f t="shared" si="1"/>
        <v>1454.4379382652478</v>
      </c>
      <c r="M22" s="120">
        <f t="shared" si="1"/>
        <v>0</v>
      </c>
      <c r="N22" s="120">
        <f t="shared" si="1"/>
        <v>1454.4379382652478</v>
      </c>
      <c r="O22" s="120">
        <f t="shared" si="1"/>
        <v>0</v>
      </c>
      <c r="P22" s="120">
        <f t="shared" si="1"/>
        <v>1454.4379382652478</v>
      </c>
      <c r="Q22" s="120">
        <f t="shared" si="1"/>
        <v>1454.4379382652478</v>
      </c>
    </row>
    <row r="23" spans="1:17" x14ac:dyDescent="0.25">
      <c r="A23" s="179" t="s">
        <v>201</v>
      </c>
      <c r="B23" s="189"/>
      <c r="C23" s="189">
        <f t="shared" ref="C23:Q24" si="2">B15+C19-C15</f>
        <v>159.36833941259101</v>
      </c>
      <c r="D23" s="189">
        <f t="shared" si="2"/>
        <v>0</v>
      </c>
      <c r="E23" s="189">
        <f t="shared" si="2"/>
        <v>159.36833941259147</v>
      </c>
      <c r="F23" s="189">
        <f t="shared" si="2"/>
        <v>0</v>
      </c>
      <c r="G23" s="189">
        <f t="shared" si="2"/>
        <v>159.36833941259101</v>
      </c>
      <c r="H23" s="189">
        <f t="shared" si="2"/>
        <v>0</v>
      </c>
      <c r="I23" s="189">
        <f t="shared" si="2"/>
        <v>159.36833941259101</v>
      </c>
      <c r="J23" s="189">
        <f t="shared" si="2"/>
        <v>0</v>
      </c>
      <c r="K23" s="189">
        <f t="shared" si="2"/>
        <v>159.36833941259101</v>
      </c>
      <c r="L23" s="189">
        <f t="shared" si="2"/>
        <v>159.36833941259101</v>
      </c>
      <c r="M23" s="189">
        <f t="shared" si="2"/>
        <v>0</v>
      </c>
      <c r="N23" s="189">
        <f t="shared" si="2"/>
        <v>159.3683394125901</v>
      </c>
      <c r="O23" s="189">
        <f t="shared" si="2"/>
        <v>0</v>
      </c>
      <c r="P23" s="189">
        <f t="shared" si="2"/>
        <v>159.36833941259101</v>
      </c>
      <c r="Q23" s="189">
        <f t="shared" si="2"/>
        <v>0</v>
      </c>
    </row>
    <row r="24" spans="1:17" x14ac:dyDescent="0.25">
      <c r="A24" s="119" t="s">
        <v>200</v>
      </c>
      <c r="B24" s="118"/>
      <c r="C24" s="118">
        <f t="shared" si="2"/>
        <v>19.321021760837198</v>
      </c>
      <c r="D24" s="118">
        <f t="shared" si="2"/>
        <v>11.847154347522178</v>
      </c>
      <c r="E24" s="118">
        <f t="shared" si="2"/>
        <v>31.168176108359489</v>
      </c>
      <c r="F24" s="118">
        <f t="shared" si="2"/>
        <v>19.321021760837198</v>
      </c>
      <c r="G24" s="118">
        <f t="shared" si="2"/>
        <v>11.847154347522178</v>
      </c>
      <c r="H24" s="118">
        <f t="shared" si="2"/>
        <v>19.321021760837311</v>
      </c>
      <c r="I24" s="118">
        <f t="shared" si="2"/>
        <v>11.847154347522149</v>
      </c>
      <c r="J24" s="118">
        <f t="shared" si="2"/>
        <v>19.321021760837255</v>
      </c>
      <c r="K24" s="118">
        <f t="shared" si="2"/>
        <v>31.168176108359404</v>
      </c>
      <c r="L24" s="118">
        <f t="shared" si="2"/>
        <v>11.847154347522178</v>
      </c>
      <c r="M24" s="118">
        <f t="shared" si="2"/>
        <v>19.321021760837255</v>
      </c>
      <c r="N24" s="118">
        <f t="shared" si="2"/>
        <v>11.847154347522178</v>
      </c>
      <c r="O24" s="118">
        <f t="shared" si="2"/>
        <v>19.321021760837255</v>
      </c>
      <c r="P24" s="118">
        <f t="shared" si="2"/>
        <v>31.168176108359404</v>
      </c>
      <c r="Q24" s="118">
        <f t="shared" si="2"/>
        <v>0</v>
      </c>
    </row>
    <row r="25" spans="1:17" x14ac:dyDescent="0.25">
      <c r="A25" s="31" t="s">
        <v>138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</row>
    <row r="26" spans="1:17" x14ac:dyDescent="0.25">
      <c r="A26" s="110" t="s">
        <v>202</v>
      </c>
      <c r="B26" s="120">
        <f>B14-B9</f>
        <v>1718.1111111111095</v>
      </c>
      <c r="C26" s="120">
        <f t="shared" ref="C26:Q26" si="3">C14-C9</f>
        <v>2362.1111111111095</v>
      </c>
      <c r="D26" s="120">
        <f t="shared" si="3"/>
        <v>1444.6731728458635</v>
      </c>
      <c r="E26" s="120">
        <f t="shared" si="3"/>
        <v>1088.6731728458617</v>
      </c>
      <c r="F26" s="120">
        <f t="shared" si="3"/>
        <v>2142.1111111111095</v>
      </c>
      <c r="G26" s="120">
        <f t="shared" si="3"/>
        <v>2015.1111111111095</v>
      </c>
      <c r="H26" s="120">
        <f t="shared" si="3"/>
        <v>1507.1111111111095</v>
      </c>
      <c r="I26" s="120">
        <f t="shared" si="3"/>
        <v>1968.8830493763562</v>
      </c>
      <c r="J26" s="120">
        <f t="shared" si="3"/>
        <v>4622.2370493763574</v>
      </c>
      <c r="K26" s="120">
        <f t="shared" si="3"/>
        <v>7112.1111111111095</v>
      </c>
      <c r="L26" s="120">
        <f t="shared" si="3"/>
        <v>6458.6731728458617</v>
      </c>
      <c r="M26" s="120">
        <f t="shared" si="3"/>
        <v>10173.673172845862</v>
      </c>
      <c r="N26" s="120">
        <f t="shared" si="3"/>
        <v>9267.2352345806139</v>
      </c>
      <c r="O26" s="120">
        <f t="shared" si="3"/>
        <v>8282.2352345806139</v>
      </c>
      <c r="P26" s="120">
        <f t="shared" si="3"/>
        <v>7689.7972963153661</v>
      </c>
      <c r="Q26" s="120">
        <f t="shared" si="3"/>
        <v>6524.8814891390384</v>
      </c>
    </row>
    <row r="27" spans="1:17" x14ac:dyDescent="0.25">
      <c r="A27" s="180" t="s">
        <v>201</v>
      </c>
      <c r="B27" s="189">
        <f t="shared" ref="B27:Q27" si="4">B15-B10</f>
        <v>173.88888888888891</v>
      </c>
      <c r="C27" s="189">
        <f t="shared" si="4"/>
        <v>288.67730125257094</v>
      </c>
      <c r="D27" s="189">
        <f t="shared" si="4"/>
        <v>1152.6773012525714</v>
      </c>
      <c r="E27" s="189">
        <f t="shared" si="4"/>
        <v>2427.3089618399799</v>
      </c>
      <c r="F27" s="189">
        <f t="shared" si="4"/>
        <v>1246.3089618399799</v>
      </c>
      <c r="G27" s="189">
        <f t="shared" si="4"/>
        <v>1867.9406224273889</v>
      </c>
      <c r="H27" s="189">
        <f t="shared" si="4"/>
        <v>2167.9406224273889</v>
      </c>
      <c r="I27" s="189">
        <f t="shared" si="4"/>
        <v>322.99235596588915</v>
      </c>
      <c r="J27" s="189">
        <f t="shared" si="4"/>
        <v>1486.9923559658891</v>
      </c>
      <c r="K27" s="189">
        <f t="shared" si="4"/>
        <v>1485.6240165532981</v>
      </c>
      <c r="L27" s="189">
        <f t="shared" si="4"/>
        <v>476.1491077421615</v>
      </c>
      <c r="M27" s="189">
        <f t="shared" si="4"/>
        <v>1876.1491077421615</v>
      </c>
      <c r="N27" s="189">
        <f t="shared" si="4"/>
        <v>1666.7807683295714</v>
      </c>
      <c r="O27" s="189">
        <f t="shared" si="4"/>
        <v>1166.7807683295705</v>
      </c>
      <c r="P27" s="189">
        <f t="shared" si="4"/>
        <v>366.78076832957049</v>
      </c>
      <c r="Q27" s="189">
        <f t="shared" si="4"/>
        <v>666.78076832957049</v>
      </c>
    </row>
    <row r="28" spans="1:17" x14ac:dyDescent="0.25">
      <c r="A28" s="108" t="s">
        <v>200</v>
      </c>
      <c r="B28" s="118">
        <f t="shared" ref="B28:Q28" si="5">B16-B11</f>
        <v>94.539058629230283</v>
      </c>
      <c r="C28" s="118">
        <f t="shared" si="5"/>
        <v>60.510991451384029</v>
      </c>
      <c r="D28" s="118">
        <f t="shared" si="5"/>
        <v>47.250866831359815</v>
      </c>
      <c r="E28" s="118">
        <f t="shared" si="5"/>
        <v>67.563914434684364</v>
      </c>
      <c r="F28" s="118">
        <f t="shared" si="5"/>
        <v>63.629835076819916</v>
      </c>
      <c r="G28" s="118">
        <f t="shared" si="5"/>
        <v>66.334387705537637</v>
      </c>
      <c r="H28" s="118">
        <f t="shared" si="5"/>
        <v>91.661312102580325</v>
      </c>
      <c r="I28" s="118">
        <f t="shared" si="5"/>
        <v>58.164147409267486</v>
      </c>
      <c r="J28" s="118">
        <f t="shared" si="5"/>
        <v>38.264094819913851</v>
      </c>
      <c r="K28" s="118">
        <f t="shared" si="5"/>
        <v>24.69191871155445</v>
      </c>
      <c r="L28" s="118">
        <f t="shared" si="5"/>
        <v>19.711918711554461</v>
      </c>
      <c r="M28" s="118">
        <f t="shared" si="5"/>
        <v>48.258051298239366</v>
      </c>
      <c r="N28" s="118">
        <f t="shared" si="5"/>
        <v>49.871051298239365</v>
      </c>
      <c r="O28" s="118">
        <f t="shared" si="5"/>
        <v>32.083989537402118</v>
      </c>
      <c r="P28" s="118">
        <f t="shared" si="5"/>
        <v>29.148905884924318</v>
      </c>
      <c r="Q28" s="118">
        <f t="shared" si="5"/>
        <v>43.979548232446461</v>
      </c>
    </row>
    <row r="29" spans="1:17" x14ac:dyDescent="0.25">
      <c r="A29" s="123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</row>
    <row r="30" spans="1:17" x14ac:dyDescent="0.25">
      <c r="A30" s="31" t="s">
        <v>77</v>
      </c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</row>
    <row r="31" spans="1:17" x14ac:dyDescent="0.25">
      <c r="A31" s="50" t="s">
        <v>69</v>
      </c>
      <c r="B31" s="38">
        <v>1287.2641142715527</v>
      </c>
      <c r="C31" s="38">
        <v>1371.7176499999998</v>
      </c>
      <c r="D31" s="38">
        <v>1229.0539899999999</v>
      </c>
      <c r="E31" s="38">
        <v>1116.5010199999999</v>
      </c>
      <c r="F31" s="38">
        <v>1206.5982899999999</v>
      </c>
      <c r="G31" s="38">
        <v>1121.3526348814903</v>
      </c>
      <c r="H31" s="38">
        <v>1102.21522</v>
      </c>
      <c r="I31" s="38">
        <v>1478.5042799999999</v>
      </c>
      <c r="J31" s="38">
        <v>1123.8335800000002</v>
      </c>
      <c r="K31" s="38">
        <v>856.31463999999983</v>
      </c>
      <c r="L31" s="38">
        <v>968.89556321623422</v>
      </c>
      <c r="M31" s="38">
        <v>726.87960431065642</v>
      </c>
      <c r="N31" s="38">
        <v>685.44939378229731</v>
      </c>
      <c r="O31" s="38">
        <v>727.05270041597805</v>
      </c>
      <c r="P31" s="38">
        <v>760.27086623817127</v>
      </c>
      <c r="Q31" s="38">
        <v>736.35701381511183</v>
      </c>
    </row>
    <row r="32" spans="1:17" x14ac:dyDescent="0.25">
      <c r="A32" s="55" t="s">
        <v>33</v>
      </c>
      <c r="B32" s="54">
        <v>680.1347938011404</v>
      </c>
      <c r="C32" s="54">
        <v>705.45029</v>
      </c>
      <c r="D32" s="54">
        <v>514.58133999999995</v>
      </c>
      <c r="E32" s="54">
        <v>410.02336000000003</v>
      </c>
      <c r="F32" s="54">
        <v>382.67111999999997</v>
      </c>
      <c r="G32" s="54">
        <v>262.48060144935289</v>
      </c>
      <c r="H32" s="54">
        <v>228.62622999999999</v>
      </c>
      <c r="I32" s="54">
        <v>351.10559999999998</v>
      </c>
      <c r="J32" s="54">
        <v>238.2824</v>
      </c>
      <c r="K32" s="54">
        <v>80.694090000000003</v>
      </c>
      <c r="L32" s="54">
        <v>170.91840455264392</v>
      </c>
      <c r="M32" s="54">
        <v>66.231864580677694</v>
      </c>
      <c r="N32" s="54">
        <v>62.402286281097439</v>
      </c>
      <c r="O32" s="54">
        <v>62.400494197252875</v>
      </c>
      <c r="P32" s="54">
        <v>69.207780189579566</v>
      </c>
      <c r="Q32" s="54">
        <v>50.151833704993123</v>
      </c>
    </row>
    <row r="33" spans="1:17" x14ac:dyDescent="0.25">
      <c r="A33" s="52" t="s">
        <v>32</v>
      </c>
      <c r="B33" s="51">
        <v>390.17938877893295</v>
      </c>
      <c r="C33" s="51">
        <v>420.75941</v>
      </c>
      <c r="D33" s="51">
        <v>467.07710000000003</v>
      </c>
      <c r="E33" s="51">
        <v>466.59226000000001</v>
      </c>
      <c r="F33" s="51">
        <v>563.68164999999999</v>
      </c>
      <c r="G33" s="51">
        <v>582.40256155628947</v>
      </c>
      <c r="H33" s="51">
        <v>580.58427000000006</v>
      </c>
      <c r="I33" s="51">
        <v>820.29957999999999</v>
      </c>
      <c r="J33" s="51">
        <v>606.49549000000002</v>
      </c>
      <c r="K33" s="51">
        <v>544.20683999999994</v>
      </c>
      <c r="L33" s="51">
        <v>589.08967084794028</v>
      </c>
      <c r="M33" s="51">
        <v>499.68918391014643</v>
      </c>
      <c r="N33" s="51">
        <v>494.83792187330118</v>
      </c>
      <c r="O33" s="51">
        <v>532.05017112805137</v>
      </c>
      <c r="P33" s="51">
        <v>545.04394888553713</v>
      </c>
      <c r="Q33" s="51">
        <v>577.6975535152734</v>
      </c>
    </row>
    <row r="34" spans="1:17" x14ac:dyDescent="0.25">
      <c r="A34" s="53" t="s">
        <v>31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3" t="s">
        <v>30</v>
      </c>
      <c r="B35" s="51">
        <v>16.480399459827009</v>
      </c>
      <c r="C35" s="51">
        <v>16.48922</v>
      </c>
      <c r="D35" s="51">
        <v>13.18909</v>
      </c>
      <c r="E35" s="51">
        <v>14.28877</v>
      </c>
      <c r="F35" s="51">
        <v>16.486889999999999</v>
      </c>
      <c r="G35" s="51">
        <v>15.382122100554374</v>
      </c>
      <c r="H35" s="51">
        <v>15.388500000000001</v>
      </c>
      <c r="I35" s="51">
        <v>14.290649999999999</v>
      </c>
      <c r="J35" s="51">
        <v>14.29284</v>
      </c>
      <c r="K35" s="51">
        <v>14.29487</v>
      </c>
      <c r="L35" s="51">
        <v>8.789684047599799</v>
      </c>
      <c r="M35" s="51">
        <v>5.4934297303412052</v>
      </c>
      <c r="N35" s="51">
        <v>2.1973041100758279</v>
      </c>
      <c r="O35" s="51">
        <v>3.2960293020776543</v>
      </c>
      <c r="P35" s="51">
        <v>3.2958942077696372</v>
      </c>
      <c r="Q35" s="51">
        <v>2.1974118026990421</v>
      </c>
    </row>
    <row r="36" spans="1:17" x14ac:dyDescent="0.25">
      <c r="A36" s="53" t="s">
        <v>76</v>
      </c>
      <c r="B36" s="51">
        <v>50.206194622294532</v>
      </c>
      <c r="C36" s="51">
        <v>49.202390000000001</v>
      </c>
      <c r="D36" s="51">
        <v>43.003329999999998</v>
      </c>
      <c r="E36" s="51">
        <v>49.201540000000001</v>
      </c>
      <c r="F36" s="51">
        <v>3.10317</v>
      </c>
      <c r="G36" s="51">
        <v>4.1080478084009027</v>
      </c>
      <c r="H36" s="51">
        <v>4.1001300000000001</v>
      </c>
      <c r="I36" s="51">
        <v>4.1001799999999999</v>
      </c>
      <c r="J36" s="51">
        <v>4.1010299999999997</v>
      </c>
      <c r="K36" s="51">
        <v>4.0991099999999996</v>
      </c>
      <c r="L36" s="51">
        <v>3.0570597821311245</v>
      </c>
      <c r="M36" s="51">
        <v>1.0269084099205754</v>
      </c>
      <c r="N36" s="51">
        <v>10.173524259248587</v>
      </c>
      <c r="O36" s="51">
        <v>13.232476013112057</v>
      </c>
      <c r="P36" s="51">
        <v>16.289321382991393</v>
      </c>
      <c r="Q36" s="51">
        <v>9.1475011332025673</v>
      </c>
    </row>
    <row r="37" spans="1:17" x14ac:dyDescent="0.25">
      <c r="A37" s="53" t="s">
        <v>29</v>
      </c>
      <c r="B37" s="51">
        <v>85.029029248569174</v>
      </c>
      <c r="C37" s="51">
        <v>82.171930000000003</v>
      </c>
      <c r="D37" s="51">
        <v>82.191559999999996</v>
      </c>
      <c r="E37" s="51">
        <v>74.480549999999994</v>
      </c>
      <c r="F37" s="51">
        <v>126.08253000000001</v>
      </c>
      <c r="G37" s="51">
        <v>131.84279102143833</v>
      </c>
      <c r="H37" s="51">
        <v>149.9803</v>
      </c>
      <c r="I37" s="51">
        <v>146.18962999999999</v>
      </c>
      <c r="J37" s="51">
        <v>124.19884999999999</v>
      </c>
      <c r="K37" s="51">
        <v>87.918199999999999</v>
      </c>
      <c r="L37" s="51">
        <v>77.386050535236436</v>
      </c>
      <c r="M37" s="51">
        <v>73.565364172877523</v>
      </c>
      <c r="N37" s="51">
        <v>4.7766709185314316</v>
      </c>
      <c r="O37" s="51">
        <v>9.5532624536090811</v>
      </c>
      <c r="P37" s="51">
        <v>1.9106922298102256</v>
      </c>
      <c r="Q37" s="51">
        <v>4.7767186389924108</v>
      </c>
    </row>
    <row r="38" spans="1:17" x14ac:dyDescent="0.25">
      <c r="A38" s="53" t="s">
        <v>28</v>
      </c>
      <c r="B38" s="51">
        <v>238.46376544824221</v>
      </c>
      <c r="C38" s="51">
        <v>272.89587</v>
      </c>
      <c r="D38" s="51">
        <v>328.69312000000002</v>
      </c>
      <c r="E38" s="51">
        <v>328.62139999999999</v>
      </c>
      <c r="F38" s="51">
        <v>418.00905999999998</v>
      </c>
      <c r="G38" s="51">
        <v>431.06960062589587</v>
      </c>
      <c r="H38" s="51">
        <v>411.11534</v>
      </c>
      <c r="I38" s="51">
        <v>655.71911999999998</v>
      </c>
      <c r="J38" s="51">
        <v>463.90276999999998</v>
      </c>
      <c r="K38" s="51">
        <v>437.89465999999999</v>
      </c>
      <c r="L38" s="51">
        <v>499.85687648297289</v>
      </c>
      <c r="M38" s="51">
        <v>419.60348159700715</v>
      </c>
      <c r="N38" s="51">
        <v>477.69042258544533</v>
      </c>
      <c r="O38" s="51">
        <v>505.96840335925259</v>
      </c>
      <c r="P38" s="51">
        <v>523.5480410649659</v>
      </c>
      <c r="Q38" s="51">
        <v>561.57592194037943</v>
      </c>
    </row>
    <row r="39" spans="1:17" x14ac:dyDescent="0.25">
      <c r="A39" s="52" t="s">
        <v>27</v>
      </c>
      <c r="B39" s="51">
        <v>39.130536676322485</v>
      </c>
      <c r="C39" s="51">
        <v>64.415189999999996</v>
      </c>
      <c r="D39" s="51">
        <v>67.602239999999995</v>
      </c>
      <c r="E39" s="51">
        <v>59.599829999999997</v>
      </c>
      <c r="F39" s="51">
        <v>66.170429999999996</v>
      </c>
      <c r="G39" s="51">
        <v>68.741596095987106</v>
      </c>
      <c r="H39" s="51">
        <v>92.774460000000005</v>
      </c>
      <c r="I39" s="51">
        <v>83.599320000000006</v>
      </c>
      <c r="J39" s="51">
        <v>83.126519999999999</v>
      </c>
      <c r="K39" s="51">
        <v>76.517099999999999</v>
      </c>
      <c r="L39" s="51">
        <v>60.184897747863133</v>
      </c>
      <c r="M39" s="51">
        <v>51.758534307095395</v>
      </c>
      <c r="N39" s="51">
        <v>34.463608561463538</v>
      </c>
      <c r="O39" s="51">
        <v>24.171965847882475</v>
      </c>
      <c r="P39" s="51">
        <v>26.105383305783135</v>
      </c>
      <c r="Q39" s="51">
        <v>6.5437336895768121</v>
      </c>
    </row>
    <row r="40" spans="1:17" x14ac:dyDescent="0.25">
      <c r="A40" s="53" t="s">
        <v>66</v>
      </c>
      <c r="B40" s="51">
        <v>39.130536676322485</v>
      </c>
      <c r="C40" s="51">
        <v>64.415189999999996</v>
      </c>
      <c r="D40" s="51">
        <v>67.602239999999995</v>
      </c>
      <c r="E40" s="51">
        <v>59.599829999999997</v>
      </c>
      <c r="F40" s="51">
        <v>66.170429999999996</v>
      </c>
      <c r="G40" s="51">
        <v>68.741596095987106</v>
      </c>
      <c r="H40" s="51">
        <v>92.774460000000005</v>
      </c>
      <c r="I40" s="51">
        <v>83.599320000000006</v>
      </c>
      <c r="J40" s="51">
        <v>83.126519999999999</v>
      </c>
      <c r="K40" s="51">
        <v>76.517099999999999</v>
      </c>
      <c r="L40" s="51">
        <v>60.184897747863133</v>
      </c>
      <c r="M40" s="51">
        <v>51.758534307095395</v>
      </c>
      <c r="N40" s="51">
        <v>34.463608561463538</v>
      </c>
      <c r="O40" s="51">
        <v>24.171965847882475</v>
      </c>
      <c r="P40" s="51">
        <v>26.105383305783135</v>
      </c>
      <c r="Q40" s="51">
        <v>6.5437336895768121</v>
      </c>
    </row>
    <row r="41" spans="1:17" x14ac:dyDescent="0.25">
      <c r="A41" s="53" t="s">
        <v>25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2" t="s">
        <v>24</v>
      </c>
      <c r="B42" s="51">
        <v>0</v>
      </c>
      <c r="C42" s="51">
        <v>3.6989300000000469</v>
      </c>
      <c r="D42" s="51">
        <v>3.599899999999991</v>
      </c>
      <c r="E42" s="51">
        <v>2.0989899999999011</v>
      </c>
      <c r="F42" s="51">
        <v>1.5007600000000707</v>
      </c>
      <c r="G42" s="51">
        <v>0.76437553018809012</v>
      </c>
      <c r="H42" s="51">
        <v>1.4996800000000405</v>
      </c>
      <c r="I42" s="51">
        <v>1.5004700000000639</v>
      </c>
      <c r="J42" s="51">
        <v>2.9004700000000412</v>
      </c>
      <c r="K42" s="51">
        <v>1.500309999999871</v>
      </c>
      <c r="L42" s="51">
        <v>1.5046742739714318</v>
      </c>
      <c r="M42" s="51">
        <v>17.531262836876863</v>
      </c>
      <c r="N42" s="51">
        <v>11.894164134550056</v>
      </c>
      <c r="O42" s="51">
        <v>14.617504493939727</v>
      </c>
      <c r="P42" s="51">
        <v>25.506013364330691</v>
      </c>
      <c r="Q42" s="51">
        <v>16.66983210704003</v>
      </c>
    </row>
    <row r="43" spans="1:17" x14ac:dyDescent="0.25">
      <c r="A43" s="53" t="s">
        <v>23</v>
      </c>
      <c r="B43" s="51">
        <v>0</v>
      </c>
      <c r="C43" s="51">
        <v>3.6989300000000469</v>
      </c>
      <c r="D43" s="51">
        <v>3.599899999999991</v>
      </c>
      <c r="E43" s="51">
        <v>2.0989899999999011</v>
      </c>
      <c r="F43" s="51">
        <v>1.5007600000000707</v>
      </c>
      <c r="G43" s="51">
        <v>0.76437553018809012</v>
      </c>
      <c r="H43" s="51">
        <v>1.4996800000000405</v>
      </c>
      <c r="I43" s="51">
        <v>1.5004700000000639</v>
      </c>
      <c r="J43" s="51">
        <v>2.9004700000000412</v>
      </c>
      <c r="K43" s="51">
        <v>1.500309999999871</v>
      </c>
      <c r="L43" s="51">
        <v>1.5046742739714318</v>
      </c>
      <c r="M43" s="51">
        <v>17.531262836876863</v>
      </c>
      <c r="N43" s="51">
        <v>11.010462872016262</v>
      </c>
      <c r="O43" s="51">
        <v>13.733727421957127</v>
      </c>
      <c r="P43" s="51">
        <v>24.623763954478491</v>
      </c>
      <c r="Q43" s="51">
        <v>15.787739500005813</v>
      </c>
    </row>
    <row r="44" spans="1:17" x14ac:dyDescent="0.25">
      <c r="A44" s="53" t="s">
        <v>74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53" t="s">
        <v>73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0.88370126253379411</v>
      </c>
      <c r="O45" s="51">
        <v>0.88377707198259969</v>
      </c>
      <c r="P45" s="51">
        <v>0.88224940985219824</v>
      </c>
      <c r="Q45" s="51">
        <v>0.88209260703421499</v>
      </c>
    </row>
    <row r="46" spans="1:17" x14ac:dyDescent="0.25">
      <c r="A46" s="53" t="s">
        <v>72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71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2" t="s">
        <v>22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63" t="s">
        <v>21</v>
      </c>
      <c r="B49" s="62">
        <v>177.819395015157</v>
      </c>
      <c r="C49" s="62">
        <v>177.39383000000001</v>
      </c>
      <c r="D49" s="62">
        <v>176.19341</v>
      </c>
      <c r="E49" s="62">
        <v>178.18657999999999</v>
      </c>
      <c r="F49" s="62">
        <v>192.57433</v>
      </c>
      <c r="G49" s="62">
        <v>206.96350024967276</v>
      </c>
      <c r="H49" s="62">
        <v>198.73058</v>
      </c>
      <c r="I49" s="62">
        <v>221.99931000000001</v>
      </c>
      <c r="J49" s="62">
        <v>193.02869999999999</v>
      </c>
      <c r="K49" s="62">
        <v>153.3963</v>
      </c>
      <c r="L49" s="62">
        <v>147.19791579381547</v>
      </c>
      <c r="M49" s="62">
        <v>91.668758675860133</v>
      </c>
      <c r="N49" s="62">
        <v>81.851412931885221</v>
      </c>
      <c r="O49" s="62">
        <v>93.812564748851685</v>
      </c>
      <c r="P49" s="62">
        <v>94.407740492940803</v>
      </c>
      <c r="Q49" s="62">
        <v>85.294060798228443</v>
      </c>
    </row>
    <row r="50" spans="1:17" x14ac:dyDescent="0.25">
      <c r="A50" s="191" t="s">
        <v>105</v>
      </c>
      <c r="B50" s="190">
        <f t="shared" ref="B50:Q50" si="6">SUM(B51:B53)</f>
        <v>1287.2641142715527</v>
      </c>
      <c r="C50" s="190">
        <f t="shared" si="6"/>
        <v>1371.7176499999998</v>
      </c>
      <c r="D50" s="190">
        <f t="shared" si="6"/>
        <v>1229.0539899999999</v>
      </c>
      <c r="E50" s="190">
        <f t="shared" si="6"/>
        <v>1116.5010199999997</v>
      </c>
      <c r="F50" s="190">
        <f t="shared" si="6"/>
        <v>1206.5982900000001</v>
      </c>
      <c r="G50" s="190">
        <f t="shared" si="6"/>
        <v>1121.3526348814903</v>
      </c>
      <c r="H50" s="190">
        <f t="shared" si="6"/>
        <v>1102.2152200000003</v>
      </c>
      <c r="I50" s="190">
        <f t="shared" si="6"/>
        <v>1478.5042799999999</v>
      </c>
      <c r="J50" s="190">
        <f t="shared" si="6"/>
        <v>1123.8335800000002</v>
      </c>
      <c r="K50" s="190">
        <f t="shared" si="6"/>
        <v>856.31463999999983</v>
      </c>
      <c r="L50" s="190">
        <f t="shared" si="6"/>
        <v>968.89556321623434</v>
      </c>
      <c r="M50" s="190">
        <f t="shared" si="6"/>
        <v>726.87960431065642</v>
      </c>
      <c r="N50" s="190">
        <f t="shared" si="6"/>
        <v>685.44939378229742</v>
      </c>
      <c r="O50" s="190">
        <f t="shared" si="6"/>
        <v>727.05270041597805</v>
      </c>
      <c r="P50" s="190">
        <f t="shared" si="6"/>
        <v>760.27086623817127</v>
      </c>
      <c r="Q50" s="190">
        <f t="shared" si="6"/>
        <v>736.35701381511194</v>
      </c>
    </row>
    <row r="51" spans="1:17" x14ac:dyDescent="0.25">
      <c r="A51" s="216" t="s">
        <v>38</v>
      </c>
      <c r="B51" s="215">
        <v>1066.9470000000001</v>
      </c>
      <c r="C51" s="215">
        <v>1028.8729298645017</v>
      </c>
      <c r="D51" s="215">
        <v>955.80007202060131</v>
      </c>
      <c r="E51" s="215">
        <v>953.32183346397562</v>
      </c>
      <c r="F51" s="215">
        <v>970.19960619670405</v>
      </c>
      <c r="G51" s="215">
        <v>944.65092973469996</v>
      </c>
      <c r="H51" s="215">
        <v>961.23786668975629</v>
      </c>
      <c r="I51" s="215">
        <v>1083.0350698571958</v>
      </c>
      <c r="J51" s="215">
        <v>832.32548965577121</v>
      </c>
      <c r="K51" s="215">
        <v>585.54344162887787</v>
      </c>
      <c r="L51" s="215">
        <v>526.60032763922413</v>
      </c>
      <c r="M51" s="215">
        <v>344.94150659056311</v>
      </c>
      <c r="N51" s="215">
        <v>306.96702930876256</v>
      </c>
      <c r="O51" s="215">
        <v>344.16401729493936</v>
      </c>
      <c r="P51" s="215">
        <v>311.59861833200097</v>
      </c>
      <c r="Q51" s="215">
        <v>300.11371300095345</v>
      </c>
    </row>
    <row r="52" spans="1:17" x14ac:dyDescent="0.25">
      <c r="A52" s="179" t="s">
        <v>37</v>
      </c>
      <c r="B52" s="214">
        <v>121.36582682742058</v>
      </c>
      <c r="C52" s="214">
        <v>239.10475255870173</v>
      </c>
      <c r="D52" s="214">
        <v>173.93581670837878</v>
      </c>
      <c r="E52" s="214">
        <v>79.627501241928769</v>
      </c>
      <c r="F52" s="214">
        <v>158.15272776187436</v>
      </c>
      <c r="G52" s="214">
        <v>105.28435425583254</v>
      </c>
      <c r="H52" s="214">
        <v>84.511638494323762</v>
      </c>
      <c r="I52" s="214">
        <v>325.50047722175458</v>
      </c>
      <c r="J52" s="214">
        <v>227.15662733267993</v>
      </c>
      <c r="K52" s="214">
        <v>213.05489351408636</v>
      </c>
      <c r="L52" s="214">
        <v>384.67493291733501</v>
      </c>
      <c r="M52" s="214">
        <v>336.43917261419699</v>
      </c>
      <c r="N52" s="214">
        <v>335.14816366736358</v>
      </c>
      <c r="O52" s="214">
        <v>341.75470528803635</v>
      </c>
      <c r="P52" s="214">
        <v>407.0332605762722</v>
      </c>
      <c r="Q52" s="214">
        <v>397.55417060217866</v>
      </c>
    </row>
    <row r="53" spans="1:17" x14ac:dyDescent="0.25">
      <c r="A53" s="119" t="s">
        <v>36</v>
      </c>
      <c r="B53" s="213">
        <v>98.95128744413195</v>
      </c>
      <c r="C53" s="213">
        <v>103.7399675767965</v>
      </c>
      <c r="D53" s="213">
        <v>99.318101271019799</v>
      </c>
      <c r="E53" s="213">
        <v>83.55168529409535</v>
      </c>
      <c r="F53" s="213">
        <v>78.245956041421806</v>
      </c>
      <c r="G53" s="213">
        <v>71.417350890957849</v>
      </c>
      <c r="H53" s="213">
        <v>56.465714815920052</v>
      </c>
      <c r="I53" s="213">
        <v>69.968732921049508</v>
      </c>
      <c r="J53" s="213">
        <v>64.351463011548958</v>
      </c>
      <c r="K53" s="213">
        <v>57.716304857035553</v>
      </c>
      <c r="L53" s="213">
        <v>57.620302659675147</v>
      </c>
      <c r="M53" s="213">
        <v>45.498925105896276</v>
      </c>
      <c r="N53" s="213">
        <v>43.334200806171289</v>
      </c>
      <c r="O53" s="213">
        <v>41.133977833002277</v>
      </c>
      <c r="P53" s="213">
        <v>41.638987329898121</v>
      </c>
      <c r="Q53" s="213">
        <v>38.689130211979716</v>
      </c>
    </row>
    <row r="54" spans="1:17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x14ac:dyDescent="0.25">
      <c r="A55" s="31" t="s">
        <v>63</v>
      </c>
      <c r="B55" s="70">
        <f t="shared" ref="B55:Q55" si="7">SUM(B56:B57)</f>
        <v>11726.868634918806</v>
      </c>
      <c r="C55" s="70">
        <f t="shared" si="7"/>
        <v>12071.59892561462</v>
      </c>
      <c r="D55" s="70">
        <f t="shared" si="7"/>
        <v>11285.735695427073</v>
      </c>
      <c r="E55" s="70">
        <f t="shared" si="7"/>
        <v>10886.15787259052</v>
      </c>
      <c r="F55" s="70">
        <f t="shared" si="7"/>
        <v>11196.226373922804</v>
      </c>
      <c r="G55" s="70">
        <f t="shared" si="7"/>
        <v>11368.145257765849</v>
      </c>
      <c r="H55" s="70">
        <f t="shared" si="7"/>
        <v>10976.862777382956</v>
      </c>
      <c r="I55" s="70">
        <f t="shared" si="7"/>
        <v>12259.500928952435</v>
      </c>
      <c r="J55" s="70">
        <f t="shared" si="7"/>
        <v>10443.602770098672</v>
      </c>
      <c r="K55" s="70">
        <f t="shared" si="7"/>
        <v>7943.5821876285354</v>
      </c>
      <c r="L55" s="70">
        <f t="shared" si="7"/>
        <v>8062.9252533796116</v>
      </c>
      <c r="M55" s="70">
        <f t="shared" si="7"/>
        <v>5461.4309651740405</v>
      </c>
      <c r="N55" s="70">
        <f t="shared" si="7"/>
        <v>6069.1227493717315</v>
      </c>
      <c r="O55" s="70">
        <f t="shared" si="7"/>
        <v>6620.270589922663</v>
      </c>
      <c r="P55" s="70">
        <f t="shared" si="7"/>
        <v>6893.5623171388561</v>
      </c>
      <c r="Q55" s="70">
        <f t="shared" si="7"/>
        <v>6509.9251721371666</v>
      </c>
    </row>
    <row r="56" spans="1:17" x14ac:dyDescent="0.25">
      <c r="A56" s="55" t="s">
        <v>343</v>
      </c>
      <c r="B56" s="54">
        <v>4234.1524549188071</v>
      </c>
      <c r="C56" s="54">
        <v>4522.0081856146198</v>
      </c>
      <c r="D56" s="54">
        <v>3973.2675354270718</v>
      </c>
      <c r="E56" s="54">
        <v>3537.2011025905199</v>
      </c>
      <c r="F56" s="54">
        <v>3839.2029839228039</v>
      </c>
      <c r="G56" s="54">
        <v>3441.3823277658489</v>
      </c>
      <c r="H56" s="54">
        <v>3341.0556573829558</v>
      </c>
      <c r="I56" s="54">
        <v>4787.9309689524362</v>
      </c>
      <c r="J56" s="54">
        <v>3485.6863600986721</v>
      </c>
      <c r="K56" s="54">
        <v>2622.260607628536</v>
      </c>
      <c r="L56" s="54">
        <v>3142.2828633796116</v>
      </c>
      <c r="M56" s="54">
        <v>2352.86504517404</v>
      </c>
      <c r="N56" s="54">
        <v>2330.9466093717315</v>
      </c>
      <c r="O56" s="54">
        <v>2450.0727299226628</v>
      </c>
      <c r="P56" s="54">
        <v>2534.1835371388561</v>
      </c>
      <c r="Q56" s="54">
        <v>2553.1927821371664</v>
      </c>
    </row>
    <row r="57" spans="1:17" x14ac:dyDescent="0.25">
      <c r="A57" s="52" t="s">
        <v>106</v>
      </c>
      <c r="B57" s="51">
        <v>7492.7161800000003</v>
      </c>
      <c r="C57" s="51">
        <v>7549.5907399999996</v>
      </c>
      <c r="D57" s="51">
        <v>7312.4681600000004</v>
      </c>
      <c r="E57" s="51">
        <v>7348.9567699999998</v>
      </c>
      <c r="F57" s="51">
        <v>7357.0233900000003</v>
      </c>
      <c r="G57" s="51">
        <v>7926.7629299999999</v>
      </c>
      <c r="H57" s="51">
        <v>7635.8071200000004</v>
      </c>
      <c r="I57" s="51">
        <v>7471.5699599999998</v>
      </c>
      <c r="J57" s="51">
        <v>6957.9164099999998</v>
      </c>
      <c r="K57" s="51">
        <v>5321.3215799999998</v>
      </c>
      <c r="L57" s="51">
        <v>4920.64239</v>
      </c>
      <c r="M57" s="51">
        <v>3108.56592</v>
      </c>
      <c r="N57" s="51">
        <v>3738.17614</v>
      </c>
      <c r="O57" s="51">
        <v>4170.1978600000002</v>
      </c>
      <c r="P57" s="51">
        <v>4359.37878</v>
      </c>
      <c r="Q57" s="51">
        <v>3956.7323900000001</v>
      </c>
    </row>
    <row r="58" spans="1:17" x14ac:dyDescent="0.25">
      <c r="A58" s="50" t="s">
        <v>105</v>
      </c>
      <c r="B58" s="38">
        <f t="shared" ref="B58:Q58" si="8">SUM(B59:B61)</f>
        <v>11726.868634918808</v>
      </c>
      <c r="C58" s="38">
        <f t="shared" si="8"/>
        <v>12071.598925614619</v>
      </c>
      <c r="D58" s="38">
        <f t="shared" si="8"/>
        <v>11285.735695427071</v>
      </c>
      <c r="E58" s="38">
        <f t="shared" si="8"/>
        <v>10886.15787259052</v>
      </c>
      <c r="F58" s="38">
        <f t="shared" si="8"/>
        <v>11196.226373922806</v>
      </c>
      <c r="G58" s="38">
        <f t="shared" si="8"/>
        <v>11368.145257765849</v>
      </c>
      <c r="H58" s="38">
        <f t="shared" si="8"/>
        <v>10976.862777382958</v>
      </c>
      <c r="I58" s="38">
        <f t="shared" si="8"/>
        <v>12259.500928952435</v>
      </c>
      <c r="J58" s="38">
        <f t="shared" si="8"/>
        <v>10443.602770098672</v>
      </c>
      <c r="K58" s="38">
        <f t="shared" si="8"/>
        <v>7943.5821876285372</v>
      </c>
      <c r="L58" s="38">
        <f t="shared" si="8"/>
        <v>8062.9252533796116</v>
      </c>
      <c r="M58" s="38">
        <f t="shared" si="8"/>
        <v>5461.4309651740405</v>
      </c>
      <c r="N58" s="38">
        <f t="shared" si="8"/>
        <v>6069.1227493717324</v>
      </c>
      <c r="O58" s="38">
        <f t="shared" si="8"/>
        <v>6620.2705899226621</v>
      </c>
      <c r="P58" s="38">
        <f t="shared" si="8"/>
        <v>6893.5623171388561</v>
      </c>
      <c r="Q58" s="38">
        <f t="shared" si="8"/>
        <v>6509.9251721371666</v>
      </c>
    </row>
    <row r="59" spans="1:17" x14ac:dyDescent="0.25">
      <c r="A59" s="121" t="s">
        <v>38</v>
      </c>
      <c r="B59" s="120">
        <f>NMM_emi!B$5</f>
        <v>10686.682191910197</v>
      </c>
      <c r="C59" s="120">
        <f>NMM_emi!C$5</f>
        <v>10570.864435455806</v>
      </c>
      <c r="D59" s="120">
        <f>NMM_emi!D$5</f>
        <v>10084.210078178103</v>
      </c>
      <c r="E59" s="120">
        <f>NMM_emi!E$5</f>
        <v>10007.216226709341</v>
      </c>
      <c r="F59" s="120">
        <f>NMM_emi!F$5</f>
        <v>10117.589604763076</v>
      </c>
      <c r="G59" s="120">
        <f>NMM_emi!G$5</f>
        <v>10438.181045434791</v>
      </c>
      <c r="H59" s="120">
        <f>NMM_emi!H$5</f>
        <v>10212.019021354128</v>
      </c>
      <c r="I59" s="120">
        <f>NMM_emi!I$5</f>
        <v>10728.271205104305</v>
      </c>
      <c r="J59" s="120">
        <f>NMM_emi!J$5</f>
        <v>9325.7494867304813</v>
      </c>
      <c r="K59" s="120">
        <f>NMM_emi!K$5</f>
        <v>6958.4777820878544</v>
      </c>
      <c r="L59" s="120">
        <f>NMM_emi!L$5</f>
        <v>6331.7174029013058</v>
      </c>
      <c r="M59" s="120">
        <f>NMM_emi!M$5</f>
        <v>3863.0058268439393</v>
      </c>
      <c r="N59" s="120">
        <f>NMM_emi!N$5</f>
        <v>4411.3527683983903</v>
      </c>
      <c r="O59" s="120">
        <f>NMM_emi!O$5</f>
        <v>5057.3604139310892</v>
      </c>
      <c r="P59" s="120">
        <f>NMM_emi!P$5</f>
        <v>5116.5873264945812</v>
      </c>
      <c r="Q59" s="120">
        <f>NMM_emi!Q$5</f>
        <v>4707.757795237455</v>
      </c>
    </row>
    <row r="60" spans="1:17" x14ac:dyDescent="0.25">
      <c r="A60" s="179" t="s">
        <v>37</v>
      </c>
      <c r="B60" s="189">
        <f>NMM_emi!B$47</f>
        <v>823.89618054777077</v>
      </c>
      <c r="C60" s="189">
        <f>NMM_emi!C$47</f>
        <v>1260.8610023684182</v>
      </c>
      <c r="D60" s="189">
        <f>NMM_emi!D$47</f>
        <v>998.10465906405784</v>
      </c>
      <c r="E60" s="189">
        <f>NMM_emi!E$47</f>
        <v>746.63654004360183</v>
      </c>
      <c r="F60" s="189">
        <f>NMM_emi!F$47</f>
        <v>966.33280355929605</v>
      </c>
      <c r="G60" s="189">
        <f>NMM_emi!G$47</f>
        <v>885.520797196064</v>
      </c>
      <c r="H60" s="189">
        <f>NMM_emi!H$47</f>
        <v>731.06219656389283</v>
      </c>
      <c r="I60" s="189">
        <f>NMM_emi!I$47</f>
        <v>1408.949731599595</v>
      </c>
      <c r="J60" s="189">
        <f>NMM_emi!J$47</f>
        <v>1033.9923522576605</v>
      </c>
      <c r="K60" s="189">
        <f>NMM_emi!K$47</f>
        <v>908.04807509250043</v>
      </c>
      <c r="L60" s="189">
        <f>NMM_emi!L$47</f>
        <v>1614.2265728147052</v>
      </c>
      <c r="M60" s="189">
        <f>NMM_emi!M$47</f>
        <v>1487.8671909448631</v>
      </c>
      <c r="N60" s="189">
        <f>NMM_emi!N$47</f>
        <v>1564.9937053202643</v>
      </c>
      <c r="O60" s="189">
        <f>NMM_emi!O$47</f>
        <v>1471.3578958568719</v>
      </c>
      <c r="P60" s="189">
        <f>NMM_emi!P$47</f>
        <v>1693.0593603184682</v>
      </c>
      <c r="Q60" s="189">
        <f>NMM_emi!Q$47</f>
        <v>1754.8960374811045</v>
      </c>
    </row>
    <row r="61" spans="1:17" x14ac:dyDescent="0.25">
      <c r="A61" s="119" t="s">
        <v>36</v>
      </c>
      <c r="B61" s="118">
        <f>NMM_emi!B$97</f>
        <v>216.29026246084132</v>
      </c>
      <c r="C61" s="118">
        <f>NMM_emi!C$97</f>
        <v>239.87348779039553</v>
      </c>
      <c r="D61" s="118">
        <f>NMM_emi!D$97</f>
        <v>203.42095818491075</v>
      </c>
      <c r="E61" s="118">
        <f>NMM_emi!E$97</f>
        <v>132.30510583757626</v>
      </c>
      <c r="F61" s="118">
        <f>NMM_emi!F$97</f>
        <v>112.30396560043252</v>
      </c>
      <c r="G61" s="118">
        <f>NMM_emi!G$97</f>
        <v>44.443415134993572</v>
      </c>
      <c r="H61" s="118">
        <f>NMM_emi!H$97</f>
        <v>33.781559464935704</v>
      </c>
      <c r="I61" s="118">
        <f>NMM_emi!I$97</f>
        <v>122.27999224853497</v>
      </c>
      <c r="J61" s="118">
        <f>NMM_emi!J$97</f>
        <v>83.860931110530743</v>
      </c>
      <c r="K61" s="118">
        <f>NMM_emi!K$97</f>
        <v>77.056330448181811</v>
      </c>
      <c r="L61" s="118">
        <f>NMM_emi!L$97</f>
        <v>116.98127766360068</v>
      </c>
      <c r="M61" s="118">
        <f>NMM_emi!M$97</f>
        <v>110.55794738523721</v>
      </c>
      <c r="N61" s="118">
        <f>NMM_emi!N$97</f>
        <v>92.776275653077519</v>
      </c>
      <c r="O61" s="118">
        <f>NMM_emi!O$97</f>
        <v>91.552280134701817</v>
      </c>
      <c r="P61" s="118">
        <f>NMM_emi!P$97</f>
        <v>83.915630325807001</v>
      </c>
      <c r="Q61" s="118">
        <f>NMM_emi!Q$97</f>
        <v>47.271339418607752</v>
      </c>
    </row>
    <row r="62" spans="1:17" x14ac:dyDescent="0.25">
      <c r="A62" s="117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</row>
    <row r="63" spans="1:17" x14ac:dyDescent="0.25">
      <c r="A63" s="184" t="s">
        <v>104</v>
      </c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</row>
    <row r="64" spans="1:17" x14ac:dyDescent="0.25">
      <c r="A64" s="110" t="s">
        <v>38</v>
      </c>
      <c r="B64" s="187">
        <f t="shared" ref="B64:Q64" si="9">IF(B$9=0,"",B$4/B$9*1000)</f>
        <v>80.185742931261871</v>
      </c>
      <c r="C64" s="187">
        <f t="shared" si="9"/>
        <v>79.524781754945082</v>
      </c>
      <c r="D64" s="187">
        <f t="shared" si="9"/>
        <v>85.731689696931909</v>
      </c>
      <c r="E64" s="187">
        <f t="shared" si="9"/>
        <v>105.93204247289438</v>
      </c>
      <c r="F64" s="187">
        <f t="shared" si="9"/>
        <v>83.153377440580968</v>
      </c>
      <c r="G64" s="187">
        <f t="shared" si="9"/>
        <v>80.532249160057006</v>
      </c>
      <c r="H64" s="187">
        <f t="shared" si="9"/>
        <v>93.265109285464646</v>
      </c>
      <c r="I64" s="187">
        <f t="shared" si="9"/>
        <v>68.826483273213128</v>
      </c>
      <c r="J64" s="187">
        <f t="shared" si="9"/>
        <v>79.69300798056571</v>
      </c>
      <c r="K64" s="187">
        <f t="shared" si="9"/>
        <v>97.29677800909532</v>
      </c>
      <c r="L64" s="187">
        <f t="shared" si="9"/>
        <v>61.599050496331458</v>
      </c>
      <c r="M64" s="187">
        <f t="shared" si="9"/>
        <v>69.780728430700833</v>
      </c>
      <c r="N64" s="187">
        <f t="shared" si="9"/>
        <v>100.63278847856984</v>
      </c>
      <c r="O64" s="187">
        <f t="shared" si="9"/>
        <v>80.357561200969798</v>
      </c>
      <c r="P64" s="187">
        <f t="shared" si="9"/>
        <v>102.20873091681406</v>
      </c>
      <c r="Q64" s="187">
        <f t="shared" si="9"/>
        <v>108.74636928023394</v>
      </c>
    </row>
    <row r="65" spans="1:17" x14ac:dyDescent="0.25">
      <c r="A65" s="180" t="s">
        <v>37</v>
      </c>
      <c r="B65" s="186">
        <f t="shared" ref="B65:Q65" si="10">IF(B$10=0,"",B$5/B$10*1000)</f>
        <v>132.64483296983147</v>
      </c>
      <c r="C65" s="186">
        <f t="shared" si="10"/>
        <v>131.55145799284523</v>
      </c>
      <c r="D65" s="186">
        <f t="shared" si="10"/>
        <v>141.81904718173314</v>
      </c>
      <c r="E65" s="186">
        <f t="shared" si="10"/>
        <v>175.23486802405108</v>
      </c>
      <c r="F65" s="186">
        <f t="shared" si="10"/>
        <v>137.55395233961249</v>
      </c>
      <c r="G65" s="186">
        <f t="shared" si="10"/>
        <v>133.21803038824217</v>
      </c>
      <c r="H65" s="186">
        <f t="shared" si="10"/>
        <v>154.28097802484064</v>
      </c>
      <c r="I65" s="186">
        <f t="shared" si="10"/>
        <v>113.85412224093707</v>
      </c>
      <c r="J65" s="186">
        <f t="shared" si="10"/>
        <v>131.82974112377198</v>
      </c>
      <c r="K65" s="186">
        <f t="shared" si="10"/>
        <v>118.01473674658723</v>
      </c>
      <c r="L65" s="186">
        <f t="shared" si="10"/>
        <v>42.85342857142858</v>
      </c>
      <c r="M65" s="186">
        <f t="shared" si="10"/>
        <v>55.936330549836853</v>
      </c>
      <c r="N65" s="186">
        <f t="shared" si="10"/>
        <v>42.818984662813584</v>
      </c>
      <c r="O65" s="186">
        <f t="shared" si="10"/>
        <v>44.158661237173746</v>
      </c>
      <c r="P65" s="186">
        <f t="shared" si="10"/>
        <v>30.72482914058838</v>
      </c>
      <c r="Q65" s="186">
        <f t="shared" si="10"/>
        <v>32.465902568477667</v>
      </c>
    </row>
    <row r="66" spans="1:17" x14ac:dyDescent="0.25">
      <c r="A66" s="108" t="s">
        <v>57</v>
      </c>
      <c r="B66" s="185">
        <f t="shared" ref="B66:Q66" si="11">IF(B$11=0,"",B$6/B$11*1000)</f>
        <v>622.13178067824003</v>
      </c>
      <c r="C66" s="185">
        <f t="shared" si="11"/>
        <v>617.00362524126115</v>
      </c>
      <c r="D66" s="185">
        <f t="shared" si="11"/>
        <v>665.16074830694663</v>
      </c>
      <c r="E66" s="185">
        <f t="shared" si="11"/>
        <v>821.8878793832439</v>
      </c>
      <c r="F66" s="185">
        <f t="shared" si="11"/>
        <v>645.15656880382483</v>
      </c>
      <c r="G66" s="185">
        <f t="shared" si="11"/>
        <v>624.82019546690435</v>
      </c>
      <c r="H66" s="185">
        <f t="shared" si="11"/>
        <v>723.60978889546971</v>
      </c>
      <c r="I66" s="185">
        <f t="shared" si="11"/>
        <v>533.99944966889348</v>
      </c>
      <c r="J66" s="185">
        <f t="shared" si="11"/>
        <v>618.30883084859568</v>
      </c>
      <c r="K66" s="185">
        <f t="shared" si="11"/>
        <v>651.91046912132401</v>
      </c>
      <c r="L66" s="185">
        <f t="shared" si="11"/>
        <v>386.22304508821622</v>
      </c>
      <c r="M66" s="185">
        <f t="shared" si="11"/>
        <v>502.97340398723367</v>
      </c>
      <c r="N66" s="185">
        <f t="shared" si="11"/>
        <v>441.90003804430069</v>
      </c>
      <c r="O66" s="185">
        <f t="shared" si="11"/>
        <v>422.60577282541522</v>
      </c>
      <c r="P66" s="185">
        <f t="shared" si="11"/>
        <v>532.04608761568636</v>
      </c>
      <c r="Q66" s="185">
        <f t="shared" si="11"/>
        <v>520.11455022429652</v>
      </c>
    </row>
    <row r="67" spans="1:17" x14ac:dyDescent="0.25">
      <c r="A67" s="184" t="s">
        <v>103</v>
      </c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</row>
    <row r="68" spans="1:17" x14ac:dyDescent="0.25">
      <c r="A68" s="110" t="s">
        <v>38</v>
      </c>
      <c r="B68" s="113">
        <f t="shared" ref="B68:Q68" si="12">IF(B$51=0,"",B$51/B$9)</f>
        <v>6.9000000000000006E-2</v>
      </c>
      <c r="C68" s="113">
        <f t="shared" si="12"/>
        <v>6.9429308986065294E-2</v>
      </c>
      <c r="D68" s="113">
        <f t="shared" si="12"/>
        <v>6.6923405126775054E-2</v>
      </c>
      <c r="E68" s="113">
        <f t="shared" si="12"/>
        <v>6.5126508639429953E-2</v>
      </c>
      <c r="F68" s="113">
        <f t="shared" si="12"/>
        <v>6.4512241917461535E-2</v>
      </c>
      <c r="G68" s="113">
        <f t="shared" si="12"/>
        <v>6.2287414594138203E-2</v>
      </c>
      <c r="H68" s="113">
        <f t="shared" si="12"/>
        <v>6.1326902302523689E-2</v>
      </c>
      <c r="I68" s="113">
        <f t="shared" si="12"/>
        <v>6.4982106790716018E-2</v>
      </c>
      <c r="J68" s="113">
        <f t="shared" si="12"/>
        <v>5.9395344202410626E-2</v>
      </c>
      <c r="K68" s="113">
        <f t="shared" si="12"/>
        <v>5.8153087856676715E-2</v>
      </c>
      <c r="L68" s="113">
        <f t="shared" si="12"/>
        <v>5.6819198062065618E-2</v>
      </c>
      <c r="M68" s="113">
        <f t="shared" si="12"/>
        <v>6.2118045487225486E-2</v>
      </c>
      <c r="N68" s="113">
        <f t="shared" si="12"/>
        <v>6.1332073787964549E-2</v>
      </c>
      <c r="O68" s="113">
        <f t="shared" si="12"/>
        <v>5.7456430266267004E-2</v>
      </c>
      <c r="P68" s="113">
        <f t="shared" si="12"/>
        <v>6.0764161141185838E-2</v>
      </c>
      <c r="Q68" s="113">
        <f t="shared" si="12"/>
        <v>6.2026472194755607E-2</v>
      </c>
    </row>
    <row r="69" spans="1:17" x14ac:dyDescent="0.25">
      <c r="A69" s="180" t="s">
        <v>37</v>
      </c>
      <c r="B69" s="182">
        <f t="shared" ref="B69:Q69" si="13">IF(B$52=0,"",B$52/B$10)</f>
        <v>7.7550049091003562E-2</v>
      </c>
      <c r="C69" s="182">
        <f t="shared" si="13"/>
        <v>6.7888913276178797E-2</v>
      </c>
      <c r="D69" s="182">
        <f t="shared" si="13"/>
        <v>6.543860673753904E-2</v>
      </c>
      <c r="E69" s="182">
        <f t="shared" si="13"/>
        <v>6.5055148073471222E-2</v>
      </c>
      <c r="F69" s="182">
        <f t="shared" si="13"/>
        <v>6.5759969963357326E-2</v>
      </c>
      <c r="G69" s="182">
        <f t="shared" si="13"/>
        <v>6.4830267398911665E-2</v>
      </c>
      <c r="H69" s="182">
        <f t="shared" si="13"/>
        <v>6.3830542669428822E-2</v>
      </c>
      <c r="I69" s="182">
        <f t="shared" si="13"/>
        <v>6.6131750756146801E-2</v>
      </c>
      <c r="J69" s="182">
        <f t="shared" si="13"/>
        <v>6.0446148837860543E-2</v>
      </c>
      <c r="K69" s="182">
        <f t="shared" si="13"/>
        <v>5.9181914865023992E-2</v>
      </c>
      <c r="L69" s="182">
        <f t="shared" si="13"/>
        <v>5.4953561845333572E-2</v>
      </c>
      <c r="M69" s="182">
        <f t="shared" si="13"/>
        <v>6.0078423681106607E-2</v>
      </c>
      <c r="N69" s="182">
        <f t="shared" si="13"/>
        <v>5.9318259056170546E-2</v>
      </c>
      <c r="O69" s="182">
        <f t="shared" si="13"/>
        <v>5.5569870778542495E-2</v>
      </c>
      <c r="P69" s="182">
        <f t="shared" si="13"/>
        <v>5.8565936773564344E-2</v>
      </c>
      <c r="Q69" s="182">
        <f t="shared" si="13"/>
        <v>5.9782582045440402E-2</v>
      </c>
    </row>
    <row r="70" spans="1:17" x14ac:dyDescent="0.25">
      <c r="A70" s="108" t="s">
        <v>36</v>
      </c>
      <c r="B70" s="112">
        <f t="shared" ref="B70:Q70" si="14">IF(B$53=0,"",B$53/B$11)</f>
        <v>0.36362090622763754</v>
      </c>
      <c r="C70" s="112">
        <f t="shared" si="14"/>
        <v>0.36167166807574147</v>
      </c>
      <c r="D70" s="112">
        <f t="shared" si="14"/>
        <v>0.34455826551792257</v>
      </c>
      <c r="E70" s="112">
        <f t="shared" si="14"/>
        <v>0.33607051517462244</v>
      </c>
      <c r="F70" s="112">
        <f t="shared" si="14"/>
        <v>0.33549325861194745</v>
      </c>
      <c r="G70" s="112">
        <f t="shared" si="14"/>
        <v>0.32659143442327226</v>
      </c>
      <c r="H70" s="112">
        <f t="shared" si="14"/>
        <v>0.32446533110123849</v>
      </c>
      <c r="I70" s="112">
        <f t="shared" si="14"/>
        <v>0.35757265260855331</v>
      </c>
      <c r="J70" s="112">
        <f t="shared" si="14"/>
        <v>0.32789551917673326</v>
      </c>
      <c r="K70" s="112">
        <f t="shared" si="14"/>
        <v>0.32305107386676118</v>
      </c>
      <c r="L70" s="112">
        <f t="shared" si="14"/>
        <v>0.31376771215244581</v>
      </c>
      <c r="M70" s="112">
        <f t="shared" si="14"/>
        <v>0.30821653641712693</v>
      </c>
      <c r="N70" s="112">
        <f t="shared" si="14"/>
        <v>0.29679536464807366</v>
      </c>
      <c r="O70" s="112">
        <f t="shared" si="14"/>
        <v>0.28471732741971983</v>
      </c>
      <c r="P70" s="112">
        <f t="shared" si="14"/>
        <v>0.26146064264129526</v>
      </c>
      <c r="Q70" s="112">
        <f t="shared" si="14"/>
        <v>0.24757590741092628</v>
      </c>
    </row>
    <row r="71" spans="1:17" x14ac:dyDescent="0.25">
      <c r="A71" s="184" t="s">
        <v>102</v>
      </c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</row>
    <row r="72" spans="1:17" x14ac:dyDescent="0.25">
      <c r="A72" s="110" t="s">
        <v>38</v>
      </c>
      <c r="B72" s="113">
        <f>IF(NMM_ued!B$5=0,"",NMM_ued!B$5/B$9)</f>
        <v>4.0052037408694965E-2</v>
      </c>
      <c r="C72" s="113">
        <f>IF(NMM_ued!C$5=0,"",NMM_ued!C$5/C$9)</f>
        <v>4.0530661612197559E-2</v>
      </c>
      <c r="D72" s="113">
        <f>IF(NMM_ued!D$5=0,"",NMM_ued!D$5/D$9)</f>
        <v>3.9078756565277498E-2</v>
      </c>
      <c r="E72" s="113">
        <f>IF(NMM_ued!E$5=0,"",NMM_ued!E$5/E$9)</f>
        <v>3.7653088975156963E-2</v>
      </c>
      <c r="F72" s="113">
        <f>IF(NMM_ued!F$5=0,"",NMM_ued!F$5/F$9)</f>
        <v>3.7114309046186816E-2</v>
      </c>
      <c r="G72" s="113">
        <f>IF(NMM_ued!G$5=0,"",NMM_ued!G$5/G$9)</f>
        <v>3.5504550024718792E-2</v>
      </c>
      <c r="H72" s="113">
        <f>IF(NMM_ued!H$5=0,"",NMM_ued!H$5/H$9)</f>
        <v>3.5226156540950904E-2</v>
      </c>
      <c r="I72" s="113">
        <f>IF(NMM_ued!I$5=0,"",NMM_ued!I$5/I$9)</f>
        <v>3.7778232643901614E-2</v>
      </c>
      <c r="J72" s="113">
        <f>IF(NMM_ued!J$5=0,"",NMM_ued!J$5/J$9)</f>
        <v>3.4623720528209695E-2</v>
      </c>
      <c r="K72" s="113">
        <f>IF(NMM_ued!K$5=0,"",NMM_ued!K$5/K$9)</f>
        <v>3.3182959317416202E-2</v>
      </c>
      <c r="L72" s="113">
        <f>IF(NMM_ued!L$5=0,"",NMM_ued!L$5/L$9)</f>
        <v>3.1935853667663529E-2</v>
      </c>
      <c r="M72" s="113">
        <f>IF(NMM_ued!M$5=0,"",NMM_ued!M$5/M$9)</f>
        <v>3.491641838685372E-2</v>
      </c>
      <c r="N72" s="113">
        <f>IF(NMM_ued!N$5=0,"",NMM_ued!N$5/N$9)</f>
        <v>3.4472364982821996E-2</v>
      </c>
      <c r="O72" s="113">
        <f>IF(NMM_ued!O$5=0,"",NMM_ued!O$5/O$9)</f>
        <v>3.2294017019484658E-2</v>
      </c>
      <c r="P72" s="113">
        <f>IF(NMM_ued!P$5=0,"",NMM_ued!P$5/P$9)</f>
        <v>3.4153163448795959E-2</v>
      </c>
      <c r="Q72" s="113">
        <f>IF(NMM_ued!Q$5=0,"",NMM_ued!Q$5/Q$9)</f>
        <v>3.486265922601272E-2</v>
      </c>
    </row>
    <row r="73" spans="1:17" x14ac:dyDescent="0.25">
      <c r="A73" s="180" t="s">
        <v>37</v>
      </c>
      <c r="B73" s="182">
        <f>IF(NMM_ued!B$47=0,"",NMM_ued!B$47/B$10)</f>
        <v>2.804069696171654E-2</v>
      </c>
      <c r="C73" s="182">
        <f>IF(NMM_ued!C$47=0,"",NMM_ued!C$47/C$10)</f>
        <v>2.5216052424767911E-2</v>
      </c>
      <c r="D73" s="182">
        <f>IF(NMM_ued!D$47=0,"",NMM_ued!D$47/D$10)</f>
        <v>2.4064341732829977E-2</v>
      </c>
      <c r="E73" s="182">
        <f>IF(NMM_ued!E$47=0,"",NMM_ued!E$47/E$10)</f>
        <v>2.5141244950179154E-2</v>
      </c>
      <c r="F73" s="182">
        <f>IF(NMM_ued!F$47=0,"",NMM_ued!F$47/F$10)</f>
        <v>2.4631229276650707E-2</v>
      </c>
      <c r="G73" s="182">
        <f>IF(NMM_ued!G$47=0,"",NMM_ued!G$47/G$10)</f>
        <v>2.5778931136917208E-2</v>
      </c>
      <c r="H73" s="182">
        <f>IF(NMM_ued!H$47=0,"",NMM_ued!H$47/H$10)</f>
        <v>2.5568381778015806E-2</v>
      </c>
      <c r="I73" s="182">
        <f>IF(NMM_ued!I$47=0,"",NMM_ued!I$47/I$10)</f>
        <v>2.6173120006011675E-2</v>
      </c>
      <c r="J73" s="182">
        <f>IF(NMM_ued!J$47=0,"",NMM_ued!J$47/J$10)</f>
        <v>2.4069371718249903E-2</v>
      </c>
      <c r="K73" s="182">
        <f>IF(NMM_ued!K$47=0,"",NMM_ued!K$47/K$10)</f>
        <v>2.3605893758119941E-2</v>
      </c>
      <c r="L73" s="182">
        <f>IF(NMM_ued!L$47=0,"",NMM_ued!L$47/L$10)</f>
        <v>2.2990278240591751E-2</v>
      </c>
      <c r="M73" s="182">
        <f>IF(NMM_ued!M$47=0,"",NMM_ued!M$47/M$10)</f>
        <v>2.3997544794119762E-2</v>
      </c>
      <c r="N73" s="182">
        <f>IF(NMM_ued!N$47=0,"",NMM_ued!N$47/N$10)</f>
        <v>2.3235305648270765E-2</v>
      </c>
      <c r="O73" s="182">
        <f>IF(NMM_ued!O$47=0,"",NMM_ued!O$47/O$10)</f>
        <v>2.1853480507574272E-2</v>
      </c>
      <c r="P73" s="182">
        <f>IF(NMM_ued!P$47=0,"",NMM_ued!P$47/P$10)</f>
        <v>2.3520302598380612E-2</v>
      </c>
      <c r="Q73" s="182">
        <f>IF(NMM_ued!Q$47=0,"",NMM_ued!Q$47/Q$10)</f>
        <v>2.4535710836765263E-2</v>
      </c>
    </row>
    <row r="74" spans="1:17" x14ac:dyDescent="0.25">
      <c r="A74" s="108" t="s">
        <v>36</v>
      </c>
      <c r="B74" s="112">
        <f>IF(NMM_ued!B$97=0,"",NMM_ued!B$97/B$11)</f>
        <v>0.16553320913780645</v>
      </c>
      <c r="C74" s="112">
        <f>IF(NMM_ued!C$97=0,"",NMM_ued!C$97/C$11)</f>
        <v>0.16264828607200985</v>
      </c>
      <c r="D74" s="112">
        <f>IF(NMM_ued!D$97=0,"",NMM_ued!D$97/D$11)</f>
        <v>0.1596271505498886</v>
      </c>
      <c r="E74" s="112">
        <f>IF(NMM_ued!E$97=0,"",NMM_ued!E$97/E$11)</f>
        <v>0.16258142825980734</v>
      </c>
      <c r="F74" s="112">
        <f>IF(NMM_ued!F$97=0,"",NMM_ued!F$97/F$11)</f>
        <v>0.16572072119738834</v>
      </c>
      <c r="G74" s="112">
        <f>IF(NMM_ued!G$97=0,"",NMM_ued!G$97/G$11)</f>
        <v>0.17276234525695505</v>
      </c>
      <c r="H74" s="112">
        <f>IF(NMM_ued!H$97=0,"",NMM_ued!H$97/H$11)</f>
        <v>0.17237526967214284</v>
      </c>
      <c r="I74" s="112">
        <f>IF(NMM_ued!I$97=0,"",NMM_ued!I$97/I$11)</f>
        <v>0.17132951099963634</v>
      </c>
      <c r="J74" s="112">
        <f>IF(NMM_ued!J$97=0,"",NMM_ued!J$97/J$11)</f>
        <v>0.16395593869711397</v>
      </c>
      <c r="K74" s="112">
        <f>IF(NMM_ued!K$97=0,"",NMM_ued!K$97/K$11)</f>
        <v>0.16054963265299238</v>
      </c>
      <c r="L74" s="112">
        <f>IF(NMM_ued!L$97=0,"",NMM_ued!L$97/L$11)</f>
        <v>0.14654962082134318</v>
      </c>
      <c r="M74" s="112">
        <f>IF(NMM_ued!M$97=0,"",NMM_ued!M$97/M$11)</f>
        <v>0.1382220763204132</v>
      </c>
      <c r="N74" s="112">
        <f>IF(NMM_ued!N$97=0,"",NMM_ued!N$97/N$11)</f>
        <v>0.13842940389325153</v>
      </c>
      <c r="O74" s="112">
        <f>IF(NMM_ued!O$97=0,"",NMM_ued!O$97/O$11)</f>
        <v>0.13158730390749127</v>
      </c>
      <c r="P74" s="112">
        <f>IF(NMM_ued!P$97=0,"",NMM_ued!P$97/P$11)</f>
        <v>0.12357664183758232</v>
      </c>
      <c r="Q74" s="112">
        <f>IF(NMM_ued!Q$97=0,"",NMM_ued!Q$97/Q$11)</f>
        <v>0.12582308914883086</v>
      </c>
    </row>
    <row r="75" spans="1:17" x14ac:dyDescent="0.25">
      <c r="A75" s="39" t="s">
        <v>60</v>
      </c>
      <c r="B75" s="111">
        <f t="shared" ref="B75:Q75" si="15">IF(B$50=0,"",B$58/B$50)</f>
        <v>9.1099165314298407</v>
      </c>
      <c r="C75" s="111">
        <f t="shared" si="15"/>
        <v>8.8003525547802202</v>
      </c>
      <c r="D75" s="111">
        <f t="shared" si="15"/>
        <v>9.1824572290978619</v>
      </c>
      <c r="E75" s="111">
        <f t="shared" si="15"/>
        <v>9.7502444490292746</v>
      </c>
      <c r="F75" s="111">
        <f t="shared" si="15"/>
        <v>9.2791664522604318</v>
      </c>
      <c r="G75" s="111">
        <f t="shared" si="15"/>
        <v>10.13788607093012</v>
      </c>
      <c r="H75" s="111">
        <f t="shared" si="15"/>
        <v>9.9589105450593891</v>
      </c>
      <c r="I75" s="111">
        <f t="shared" si="15"/>
        <v>8.2918264727325894</v>
      </c>
      <c r="J75" s="111">
        <f t="shared" si="15"/>
        <v>9.2928374413751467</v>
      </c>
      <c r="K75" s="111">
        <f t="shared" si="15"/>
        <v>9.2764759780686905</v>
      </c>
      <c r="L75" s="111">
        <f t="shared" si="15"/>
        <v>8.321769197306315</v>
      </c>
      <c r="M75" s="111">
        <f t="shared" si="15"/>
        <v>7.5135289706655666</v>
      </c>
      <c r="N75" s="111">
        <f t="shared" si="15"/>
        <v>8.8542244028876045</v>
      </c>
      <c r="O75" s="111">
        <f t="shared" si="15"/>
        <v>9.1056268495185027</v>
      </c>
      <c r="P75" s="111">
        <f t="shared" si="15"/>
        <v>9.0672451402067775</v>
      </c>
      <c r="Q75" s="111">
        <f t="shared" si="15"/>
        <v>8.8407186324047284</v>
      </c>
    </row>
    <row r="76" spans="1:17" x14ac:dyDescent="0.25">
      <c r="A76" s="110" t="s">
        <v>199</v>
      </c>
      <c r="B76" s="109">
        <f t="shared" ref="B76:Q76" si="16">IF(B$51=0,"",B$59/B$51)</f>
        <v>10.016132190174577</v>
      </c>
      <c r="C76" s="109">
        <f t="shared" si="16"/>
        <v>10.274217669278114</v>
      </c>
      <c r="D76" s="109">
        <f t="shared" si="16"/>
        <v>10.550543333669834</v>
      </c>
      <c r="E76" s="109">
        <f t="shared" si="16"/>
        <v>10.497206583790568</v>
      </c>
      <c r="F76" s="109">
        <f t="shared" si="16"/>
        <v>10.428358803839563</v>
      </c>
      <c r="G76" s="109">
        <f t="shared" si="16"/>
        <v>11.049775866272949</v>
      </c>
      <c r="H76" s="109">
        <f t="shared" si="16"/>
        <v>10.623820986704951</v>
      </c>
      <c r="I76" s="109">
        <f t="shared" si="16"/>
        <v>9.9057468254641901</v>
      </c>
      <c r="J76" s="109">
        <f t="shared" si="16"/>
        <v>11.204450185212249</v>
      </c>
      <c r="K76" s="109">
        <f t="shared" si="16"/>
        <v>11.883794245445914</v>
      </c>
      <c r="L76" s="109">
        <f t="shared" si="16"/>
        <v>12.023762748661238</v>
      </c>
      <c r="M76" s="109">
        <f t="shared" si="16"/>
        <v>11.199017088509532</v>
      </c>
      <c r="N76" s="109">
        <f t="shared" si="16"/>
        <v>14.370770627490533</v>
      </c>
      <c r="O76" s="109">
        <f t="shared" si="16"/>
        <v>14.694622795494238</v>
      </c>
      <c r="P76" s="109">
        <f t="shared" si="16"/>
        <v>16.420442920715963</v>
      </c>
      <c r="Q76" s="109">
        <f t="shared" si="16"/>
        <v>15.686580090468903</v>
      </c>
    </row>
    <row r="77" spans="1:17" x14ac:dyDescent="0.25">
      <c r="A77" s="180" t="s">
        <v>198</v>
      </c>
      <c r="B77" s="178">
        <f t="shared" ref="B77:Q77" si="17">IF(B$52=0,"",B$60/B$52)</f>
        <v>6.7885351427575431</v>
      </c>
      <c r="C77" s="178">
        <f t="shared" si="17"/>
        <v>5.273257803852597</v>
      </c>
      <c r="D77" s="178">
        <f t="shared" si="17"/>
        <v>5.7383503751701843</v>
      </c>
      <c r="E77" s="178">
        <f t="shared" si="17"/>
        <v>9.3766164754451928</v>
      </c>
      <c r="F77" s="178">
        <f t="shared" si="17"/>
        <v>6.110124164372766</v>
      </c>
      <c r="G77" s="178">
        <f t="shared" si="17"/>
        <v>8.4107539382757626</v>
      </c>
      <c r="H77" s="178">
        <f t="shared" si="17"/>
        <v>8.650432172285889</v>
      </c>
      <c r="I77" s="178">
        <f t="shared" si="17"/>
        <v>4.3285642578020429</v>
      </c>
      <c r="J77" s="178">
        <f t="shared" si="17"/>
        <v>4.551891637056829</v>
      </c>
      <c r="K77" s="178">
        <f t="shared" si="17"/>
        <v>4.2620381072470597</v>
      </c>
      <c r="L77" s="178">
        <f t="shared" si="17"/>
        <v>4.1963393886172344</v>
      </c>
      <c r="M77" s="178">
        <f t="shared" si="17"/>
        <v>4.4223958208666643</v>
      </c>
      <c r="N77" s="178">
        <f t="shared" si="17"/>
        <v>4.6695577508028041</v>
      </c>
      <c r="O77" s="178">
        <f t="shared" si="17"/>
        <v>4.3053039887681663</v>
      </c>
      <c r="P77" s="178">
        <f t="shared" si="17"/>
        <v>4.1595110874267558</v>
      </c>
      <c r="Q77" s="178">
        <f t="shared" si="17"/>
        <v>4.4142312350111901</v>
      </c>
    </row>
    <row r="78" spans="1:17" x14ac:dyDescent="0.25">
      <c r="A78" s="108" t="s">
        <v>197</v>
      </c>
      <c r="B78" s="107">
        <f t="shared" ref="B78:Q78" si="18">IF(B$53=0,"",B$61/B$53)</f>
        <v>2.1858256526774262</v>
      </c>
      <c r="C78" s="107">
        <f t="shared" si="18"/>
        <v>2.3122572080314394</v>
      </c>
      <c r="D78" s="107">
        <f t="shared" si="18"/>
        <v>2.0481760684269879</v>
      </c>
      <c r="E78" s="107">
        <f t="shared" si="18"/>
        <v>1.5835121143502098</v>
      </c>
      <c r="F78" s="107">
        <f t="shared" si="18"/>
        <v>1.4352686232241971</v>
      </c>
      <c r="G78" s="107">
        <f t="shared" si="18"/>
        <v>0.62230556833242257</v>
      </c>
      <c r="H78" s="107">
        <f t="shared" si="18"/>
        <v>0.59826674602570096</v>
      </c>
      <c r="I78" s="107">
        <f t="shared" si="18"/>
        <v>1.747637653900519</v>
      </c>
      <c r="J78" s="107">
        <f t="shared" si="18"/>
        <v>1.3031705447859123</v>
      </c>
      <c r="K78" s="107">
        <f t="shared" si="18"/>
        <v>1.335087730218556</v>
      </c>
      <c r="L78" s="107">
        <f t="shared" si="18"/>
        <v>2.0302093578808735</v>
      </c>
      <c r="M78" s="107">
        <f t="shared" si="18"/>
        <v>2.4299024016044246</v>
      </c>
      <c r="N78" s="107">
        <f t="shared" si="18"/>
        <v>2.1409481178170271</v>
      </c>
      <c r="O78" s="107">
        <f t="shared" si="18"/>
        <v>2.2257093759905793</v>
      </c>
      <c r="P78" s="107">
        <f t="shared" si="18"/>
        <v>2.0153139090765761</v>
      </c>
      <c r="Q78" s="107">
        <f t="shared" si="18"/>
        <v>1.2218248164175745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61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9" t="s">
        <v>349</v>
      </c>
      <c r="B1" s="3"/>
      <c r="C1" s="3"/>
      <c r="D1" s="10" t="s">
        <v>19</v>
      </c>
    </row>
    <row r="2" spans="1:4" ht="18.75" x14ac:dyDescent="0.3">
      <c r="A2" s="9"/>
      <c r="B2" s="3"/>
      <c r="C2" s="3"/>
      <c r="D2" s="10"/>
    </row>
    <row r="3" spans="1:4" ht="18.75" x14ac:dyDescent="0.3">
      <c r="A3" s="9"/>
      <c r="B3" s="7" t="s">
        <v>18</v>
      </c>
      <c r="C3" s="8"/>
      <c r="D3" s="7" t="s">
        <v>17</v>
      </c>
    </row>
    <row r="4" spans="1:4" ht="15" customHeight="1" x14ac:dyDescent="0.3">
      <c r="A4" s="6"/>
      <c r="B4" s="4" t="str">
        <f ca="1">HYPERLINK("#"&amp;CELL("address",Ind_Summary!$B$2),MID(CELL("filename",Ind_Summary!$B$2),FIND("]",CELL("filename",Ind_Summary!$B$2))+1,256))</f>
        <v>Ind_Summary</v>
      </c>
      <c r="D4" s="3" t="s">
        <v>16</v>
      </c>
    </row>
    <row r="5" spans="1:4" ht="15" customHeight="1" x14ac:dyDescent="0.3">
      <c r="A5" s="6"/>
      <c r="B5" s="2" t="str">
        <f ca="1">HYPERLINK("#"&amp;CELL("address",Ind_Summary_fec!$B$2),MID(CELL("filename",Ind_Summary_fec!$B$2),FIND("]",CELL("filename",Ind_Summary_fec!$B$2))+1,256))</f>
        <v>Ind_Summary_fec</v>
      </c>
      <c r="D5" s="1" t="s">
        <v>15</v>
      </c>
    </row>
    <row r="6" spans="1:4" ht="15" customHeight="1" x14ac:dyDescent="0.3">
      <c r="A6" s="6"/>
      <c r="B6" s="2" t="str">
        <f ca="1">HYPERLINK("#"&amp;CELL("address",Ind_Summary_ued!$B$2),MID(CELL("filename",Ind_Summary_ued!$B$2),FIND("]",CELL("filename",Ind_Summary_ued!$B$2))+1,256))</f>
        <v>Ind_Summary_ued</v>
      </c>
      <c r="D6" s="1" t="s">
        <v>14</v>
      </c>
    </row>
    <row r="7" spans="1:4" ht="5.0999999999999996" customHeight="1" x14ac:dyDescent="0.3">
      <c r="A7" s="6"/>
      <c r="B7" s="4"/>
      <c r="D7" s="3"/>
    </row>
    <row r="8" spans="1:4" x14ac:dyDescent="0.25">
      <c r="A8" s="5"/>
      <c r="B8" s="4" t="str">
        <f ca="1">HYPERLINK("#"&amp;CELL("address",ISI!$B$2),MID(CELL("filename",ISI!$B$2),FIND("]",CELL("filename",ISI!$B$2))+1,256))</f>
        <v>ISI</v>
      </c>
      <c r="D8" s="3" t="s">
        <v>13</v>
      </c>
    </row>
    <row r="9" spans="1:4" x14ac:dyDescent="0.25">
      <c r="A9" s="5"/>
      <c r="B9" s="2" t="str">
        <f ca="1">HYPERLINK("#"&amp;CELL("address",ISI_fec!$B$2),MID(CELL("filename",ISI_fec!$B$2),FIND("]",CELL("filename",ISI_fec!$B$2))+1,256))</f>
        <v>ISI_fec</v>
      </c>
      <c r="D9" s="1" t="s">
        <v>2</v>
      </c>
    </row>
    <row r="10" spans="1:4" x14ac:dyDescent="0.25">
      <c r="A10" s="5"/>
      <c r="B10" s="2" t="str">
        <f ca="1">HYPERLINK("#"&amp;CELL("address",ISI_ued!$B$2),MID(CELL("filename",ISI_ued!$B$2),FIND("]",CELL("filename",ISI_ued!$B$2))+1,256))</f>
        <v>ISI_ued</v>
      </c>
      <c r="D10" s="1" t="s">
        <v>1</v>
      </c>
    </row>
    <row r="11" spans="1:4" x14ac:dyDescent="0.25">
      <c r="A11" s="5"/>
      <c r="B11" s="2" t="str">
        <f ca="1">HYPERLINK("#"&amp;CELL("address",ISI_emi!$B$2),MID(CELL("filename",ISI_emi!$B$2),FIND("]",CELL("filename",ISI_emi!$B$2))+1,256))</f>
        <v>ISI_emi</v>
      </c>
      <c r="D11" s="1" t="s">
        <v>0</v>
      </c>
    </row>
    <row r="12" spans="1:4" ht="5.0999999999999996" customHeight="1" x14ac:dyDescent="0.25">
      <c r="A12" s="5"/>
      <c r="B12" s="2"/>
      <c r="D12" s="1"/>
    </row>
    <row r="13" spans="1:4" x14ac:dyDescent="0.25">
      <c r="B13" s="4" t="str">
        <f ca="1">HYPERLINK("#"&amp;CELL("address",NFM!$B$2),MID(CELL("filename",NFM!$B$2),FIND("]",CELL("filename",NFM!$B$2))+1,256))</f>
        <v>NFM</v>
      </c>
      <c r="D13" s="3" t="s">
        <v>12</v>
      </c>
    </row>
    <row r="14" spans="1:4" x14ac:dyDescent="0.25">
      <c r="B14" s="2" t="str">
        <f ca="1">HYPERLINK("#"&amp;CELL("address",NFM_fec!$B$2),MID(CELL("filename",NFM_fec!$B$2),FIND("]",CELL("filename",NFM_fec!$B$2))+1,256))</f>
        <v>NFM_fec</v>
      </c>
      <c r="D14" s="1" t="s">
        <v>2</v>
      </c>
    </row>
    <row r="15" spans="1:4" x14ac:dyDescent="0.25">
      <c r="B15" s="2" t="str">
        <f ca="1">HYPERLINK("#"&amp;CELL("address",NFM_ued!$B$2),MID(CELL("filename",NFM_ued!$B$2),FIND("]",CELL("filename",NFM_ued!$B$2))+1,256))</f>
        <v>NFM_ued</v>
      </c>
      <c r="D15" s="1" t="s">
        <v>1</v>
      </c>
    </row>
    <row r="16" spans="1:4" x14ac:dyDescent="0.25">
      <c r="B16" s="2" t="str">
        <f ca="1">HYPERLINK("#"&amp;CELL("address",NFM_emi!$B$2),MID(CELL("filename",NFM_emi!$B$2),FIND("]",CELL("filename",NFM_emi!$B$2))+1,256))</f>
        <v>NFM_emi</v>
      </c>
      <c r="D16" s="1" t="s">
        <v>0</v>
      </c>
    </row>
    <row r="17" spans="2:4" ht="5.0999999999999996" customHeight="1" x14ac:dyDescent="0.25">
      <c r="B17" s="2"/>
      <c r="D17" s="1"/>
    </row>
    <row r="18" spans="2:4" x14ac:dyDescent="0.25">
      <c r="B18" s="4" t="str">
        <f ca="1">HYPERLINK("#"&amp;CELL("address",CHI!$B$2),MID(CELL("filename",CHI!$B$2),FIND("]",CELL("filename",CHI!$B$2))+1,256))</f>
        <v>CHI</v>
      </c>
      <c r="D18" s="3" t="s">
        <v>11</v>
      </c>
    </row>
    <row r="19" spans="2:4" x14ac:dyDescent="0.25">
      <c r="B19" s="2" t="str">
        <f ca="1">HYPERLINK("#"&amp;CELL("address",CHI_fec!$B$2),MID(CELL("filename",CHI_fec!$B$2),FIND("]",CELL("filename",CHI_fec!$B$2))+1,256))</f>
        <v>CHI_fec</v>
      </c>
      <c r="D19" s="1" t="s">
        <v>2</v>
      </c>
    </row>
    <row r="20" spans="2:4" x14ac:dyDescent="0.25">
      <c r="B20" s="2" t="str">
        <f ca="1">HYPERLINK("#"&amp;CELL("address",CHI_ued!$B$2),MID(CELL("filename",CHI_ued!$B$2),FIND("]",CELL("filename",CHI_ued!$B$2))+1,256))</f>
        <v>CHI_ued</v>
      </c>
      <c r="D20" s="1" t="s">
        <v>1</v>
      </c>
    </row>
    <row r="21" spans="2:4" x14ac:dyDescent="0.25">
      <c r="B21" s="2" t="str">
        <f ca="1">HYPERLINK("#"&amp;CELL("address",CHI_emi!$B$2),MID(CELL("filename",CHI_emi!$B$2),FIND("]",CELL("filename",CHI_emi!$B$2))+1,256))</f>
        <v>CHI_emi</v>
      </c>
      <c r="D21" s="1" t="s">
        <v>0</v>
      </c>
    </row>
    <row r="22" spans="2:4" ht="5.0999999999999996" customHeight="1" x14ac:dyDescent="0.25">
      <c r="B22" s="2"/>
      <c r="D22" s="1"/>
    </row>
    <row r="23" spans="2:4" x14ac:dyDescent="0.25">
      <c r="B23" s="4" t="str">
        <f ca="1">HYPERLINK("#"&amp;CELL("address",NMM!$B$2),MID(CELL("filename",NMM!$B$2),FIND("]",CELL("filename",NMM!$B$2))+1,256))</f>
        <v>NMM</v>
      </c>
      <c r="D23" s="3" t="s">
        <v>10</v>
      </c>
    </row>
    <row r="24" spans="2:4" x14ac:dyDescent="0.25">
      <c r="B24" s="2" t="str">
        <f ca="1">HYPERLINK("#"&amp;CELL("address",NMM_fec!$B$2),MID(CELL("filename",NMM_fec!$B$2),FIND("]",CELL("filename",NMM_fec!$B$2))+1,256))</f>
        <v>NMM_fec</v>
      </c>
      <c r="D24" s="1" t="s">
        <v>2</v>
      </c>
    </row>
    <row r="25" spans="2:4" x14ac:dyDescent="0.25">
      <c r="B25" s="2" t="str">
        <f ca="1">HYPERLINK("#"&amp;CELL("address",NMM_ued!$B$2),MID(CELL("filename",NMM_ued!$B$2),FIND("]",CELL("filename",NMM_ued!$B$2))+1,256))</f>
        <v>NMM_ued</v>
      </c>
      <c r="D25" s="1" t="s">
        <v>1</v>
      </c>
    </row>
    <row r="26" spans="2:4" x14ac:dyDescent="0.25">
      <c r="B26" s="2" t="str">
        <f ca="1">HYPERLINK("#"&amp;CELL("address",NMM_emi!$B$2),MID(CELL("filename",NMM_emi!$B$2),FIND("]",CELL("filename",NMM_emi!$B$2))+1,256))</f>
        <v>NMM_emi</v>
      </c>
      <c r="D26" s="1" t="s">
        <v>0</v>
      </c>
    </row>
    <row r="27" spans="2:4" ht="5.0999999999999996" customHeight="1" x14ac:dyDescent="0.25">
      <c r="B27" s="2"/>
      <c r="D27" s="1"/>
    </row>
    <row r="28" spans="2:4" x14ac:dyDescent="0.25">
      <c r="B28" s="4" t="str">
        <f ca="1">HYPERLINK("#"&amp;CELL("address",PPA!$B$2),MID(CELL("filename",PPA!$B$2),FIND("]",CELL("filename",PPA!$B$2))+1,256))</f>
        <v>PPA</v>
      </c>
      <c r="D28" s="3" t="s">
        <v>9</v>
      </c>
    </row>
    <row r="29" spans="2:4" x14ac:dyDescent="0.25">
      <c r="B29" s="2" t="str">
        <f ca="1">HYPERLINK("#"&amp;CELL("address",PPA_fec!$B$2),MID(CELL("filename",PPA_fec!$B$2),FIND("]",CELL("filename",PPA_fec!$B$2))+1,256))</f>
        <v>PPA_fec</v>
      </c>
      <c r="D29" s="1" t="s">
        <v>2</v>
      </c>
    </row>
    <row r="30" spans="2:4" x14ac:dyDescent="0.25">
      <c r="B30" s="2" t="str">
        <f ca="1">HYPERLINK("#"&amp;CELL("address",PPA_ued!$B$2),MID(CELL("filename",PPA_ued!$B$2),FIND("]",CELL("filename",PPA_ued!$B$2))+1,256))</f>
        <v>PPA_ued</v>
      </c>
      <c r="D30" s="1" t="s">
        <v>1</v>
      </c>
    </row>
    <row r="31" spans="2:4" x14ac:dyDescent="0.25">
      <c r="B31" s="2" t="str">
        <f ca="1">HYPERLINK("#"&amp;CELL("address",PPA_emi!$B$2),MID(CELL("filename",PPA_emi!$B$2),FIND("]",CELL("filename",PPA_emi!$B$2))+1,256))</f>
        <v>PPA_emi</v>
      </c>
      <c r="D31" s="1" t="s">
        <v>0</v>
      </c>
    </row>
    <row r="32" spans="2:4" ht="5.0999999999999996" customHeight="1" x14ac:dyDescent="0.25">
      <c r="B32" s="2"/>
      <c r="D32" s="1"/>
    </row>
    <row r="33" spans="2:4" x14ac:dyDescent="0.25">
      <c r="B33" s="4" t="str">
        <f ca="1">HYPERLINK("#"&amp;CELL("address",FBT!$B$2),MID(CELL("filename",FBT!$B$2),FIND("]",CELL("filename",FBT!$B$2))+1,256))</f>
        <v>FBT</v>
      </c>
      <c r="D33" s="3" t="s">
        <v>8</v>
      </c>
    </row>
    <row r="34" spans="2:4" x14ac:dyDescent="0.25">
      <c r="B34" s="2" t="str">
        <f ca="1">HYPERLINK("#"&amp;CELL("address",FBT_fec!$B$2),MID(CELL("filename",FBT_fec!$B$2),FIND("]",CELL("filename",FBT_fec!$B$2))+1,256))</f>
        <v>FBT_fec</v>
      </c>
      <c r="D34" s="1" t="s">
        <v>2</v>
      </c>
    </row>
    <row r="35" spans="2:4" x14ac:dyDescent="0.25">
      <c r="B35" s="2" t="str">
        <f ca="1">HYPERLINK("#"&amp;CELL("address",FBT_ued!$B$2),MID(CELL("filename",FBT_ued!$B$2),FIND("]",CELL("filename",FBT_ued!$B$2))+1,256))</f>
        <v>FBT_ued</v>
      </c>
      <c r="D35" s="1" t="s">
        <v>1</v>
      </c>
    </row>
    <row r="36" spans="2:4" x14ac:dyDescent="0.25">
      <c r="B36" s="2" t="str">
        <f ca="1">HYPERLINK("#"&amp;CELL("address",FBT_emi!$B$2),MID(CELL("filename",FBT_emi!$B$2),FIND("]",CELL("filename",FBT_emi!$B$2))+1,256))</f>
        <v>FBT_emi</v>
      </c>
      <c r="D36" s="1" t="s">
        <v>0</v>
      </c>
    </row>
    <row r="37" spans="2:4" ht="5.0999999999999996" customHeight="1" x14ac:dyDescent="0.25">
      <c r="B37" s="2"/>
      <c r="D37" s="1"/>
    </row>
    <row r="38" spans="2:4" x14ac:dyDescent="0.25">
      <c r="B38" s="4" t="str">
        <f ca="1">HYPERLINK("#"&amp;CELL("address",TRE!$B$2),MID(CELL("filename",TRE!$B$2),FIND("]",CELL("filename",TRE!$B$2))+1,256))</f>
        <v>TRE</v>
      </c>
      <c r="D38" s="3" t="s">
        <v>7</v>
      </c>
    </row>
    <row r="39" spans="2:4" x14ac:dyDescent="0.25">
      <c r="B39" s="2" t="str">
        <f ca="1">HYPERLINK("#"&amp;CELL("address",TRE_fec!$B$2),MID(CELL("filename",TRE_fec!$B$2),FIND("]",CELL("filename",TRE_fec!$B$2))+1,256))</f>
        <v>TRE_fec</v>
      </c>
      <c r="D39" s="1" t="s">
        <v>2</v>
      </c>
    </row>
    <row r="40" spans="2:4" x14ac:dyDescent="0.25">
      <c r="B40" s="2" t="str">
        <f ca="1">HYPERLINK("#"&amp;CELL("address",TRE_ued!$B$2),MID(CELL("filename",TRE_ued!$B$2),FIND("]",CELL("filename",TRE_ued!$B$2))+1,256))</f>
        <v>TRE_ued</v>
      </c>
      <c r="D40" s="1" t="s">
        <v>1</v>
      </c>
    </row>
    <row r="41" spans="2:4" x14ac:dyDescent="0.25">
      <c r="B41" s="2" t="str">
        <f ca="1">HYPERLINK("#"&amp;CELL("address",TRE_emi!$B$2),MID(CELL("filename",TRE_emi!$B$2),FIND("]",CELL("filename",TRE_emi!$B$2))+1,256))</f>
        <v>TRE_emi</v>
      </c>
      <c r="D41" s="1" t="s">
        <v>0</v>
      </c>
    </row>
    <row r="42" spans="2:4" ht="5.0999999999999996" customHeight="1" x14ac:dyDescent="0.25">
      <c r="B42" s="2"/>
      <c r="D42" s="1"/>
    </row>
    <row r="43" spans="2:4" x14ac:dyDescent="0.25">
      <c r="B43" s="4" t="str">
        <f ca="1">HYPERLINK("#"&amp;CELL("address",MAE!$B$2),MID(CELL("filename",MAE!$B$2),FIND("]",CELL("filename",MAE!$B$2))+1,256))</f>
        <v>MAE</v>
      </c>
      <c r="D43" s="3" t="s">
        <v>6</v>
      </c>
    </row>
    <row r="44" spans="2:4" x14ac:dyDescent="0.25">
      <c r="B44" s="2" t="str">
        <f ca="1">HYPERLINK("#"&amp;CELL("address",MAE_fec!$B$2),MID(CELL("filename",MAE_fec!$B$2),FIND("]",CELL("filename",MAE_fec!$B$2))+1,256))</f>
        <v>MAE_fec</v>
      </c>
      <c r="D44" s="1" t="s">
        <v>2</v>
      </c>
    </row>
    <row r="45" spans="2:4" x14ac:dyDescent="0.25">
      <c r="B45" s="2" t="str">
        <f ca="1">HYPERLINK("#"&amp;CELL("address",MAE_ued!$B$2),MID(CELL("filename",MAE_ued!$B$2),FIND("]",CELL("filename",MAE_ued!$B$2))+1,256))</f>
        <v>MAE_ued</v>
      </c>
      <c r="D45" s="1" t="s">
        <v>1</v>
      </c>
    </row>
    <row r="46" spans="2:4" x14ac:dyDescent="0.25">
      <c r="B46" s="2" t="str">
        <f ca="1">HYPERLINK("#"&amp;CELL("address",MAE_emi!$B$2),MID(CELL("filename",MAE_emi!$B$2),FIND("]",CELL("filename",MAE_emi!$B$2))+1,256))</f>
        <v>MAE_emi</v>
      </c>
      <c r="D46" s="1" t="s">
        <v>0</v>
      </c>
    </row>
    <row r="47" spans="2:4" ht="5.0999999999999996" customHeight="1" x14ac:dyDescent="0.25">
      <c r="B47" s="2"/>
      <c r="D47" s="1"/>
    </row>
    <row r="48" spans="2:4" x14ac:dyDescent="0.25">
      <c r="B48" s="4" t="str">
        <f ca="1">HYPERLINK("#"&amp;CELL("address",TEL!$B$2),MID(CELL("filename",TEL!$B$2),FIND("]",CELL("filename",TEL!$B$2))+1,256))</f>
        <v>TEL</v>
      </c>
      <c r="D48" s="3" t="s">
        <v>5</v>
      </c>
    </row>
    <row r="49" spans="2:4" x14ac:dyDescent="0.25">
      <c r="B49" s="2" t="str">
        <f ca="1">HYPERLINK("#"&amp;CELL("address",TEL_fec!$B$2),MID(CELL("filename",TEL_fec!$B$2),FIND("]",CELL("filename",TEL_fec!$B$2))+1,256))</f>
        <v>TEL_fec</v>
      </c>
      <c r="D49" s="1" t="s">
        <v>2</v>
      </c>
    </row>
    <row r="50" spans="2:4" x14ac:dyDescent="0.25">
      <c r="B50" s="2" t="str">
        <f ca="1">HYPERLINK("#"&amp;CELL("address",TEL_ued!$B$2),MID(CELL("filename",TEL_ued!$B$2),FIND("]",CELL("filename",TEL_ued!$B$2))+1,256))</f>
        <v>TEL_ued</v>
      </c>
      <c r="D50" s="1" t="s">
        <v>1</v>
      </c>
    </row>
    <row r="51" spans="2:4" x14ac:dyDescent="0.25">
      <c r="B51" s="2" t="str">
        <f ca="1">HYPERLINK("#"&amp;CELL("address",TEL_emi!$B$2),MID(CELL("filename",TEL_emi!$B$2),FIND("]",CELL("filename",TEL_emi!$B$2))+1,256))</f>
        <v>TEL_emi</v>
      </c>
      <c r="D51" s="1" t="s">
        <v>0</v>
      </c>
    </row>
    <row r="52" spans="2:4" ht="5.0999999999999996" customHeight="1" x14ac:dyDescent="0.25">
      <c r="B52" s="2"/>
      <c r="D52" s="1"/>
    </row>
    <row r="53" spans="2:4" x14ac:dyDescent="0.25">
      <c r="B53" s="4" t="str">
        <f ca="1">HYPERLINK("#"&amp;CELL("address",WWP!$B$2),MID(CELL("filename",WWP!$B$2),FIND("]",CELL("filename",WWP!$B$2))+1,256))</f>
        <v>WWP</v>
      </c>
      <c r="D53" s="3" t="s">
        <v>4</v>
      </c>
    </row>
    <row r="54" spans="2:4" x14ac:dyDescent="0.25">
      <c r="B54" s="2" t="str">
        <f ca="1">HYPERLINK("#"&amp;CELL("address",WWP_fec!$B$2),MID(CELL("filename",WWP_fec!$B$2),FIND("]",CELL("filename",WWP_fec!$B$2))+1,256))</f>
        <v>WWP_fec</v>
      </c>
      <c r="D54" s="1" t="s">
        <v>2</v>
      </c>
    </row>
    <row r="55" spans="2:4" x14ac:dyDescent="0.25">
      <c r="B55" s="2" t="str">
        <f ca="1">HYPERLINK("#"&amp;CELL("address",WWP_ued!$B$2),MID(CELL("filename",WWP_ued!$B$2),FIND("]",CELL("filename",WWP_ued!$B$2))+1,256))</f>
        <v>WWP_ued</v>
      </c>
      <c r="D55" s="1" t="s">
        <v>1</v>
      </c>
    </row>
    <row r="56" spans="2:4" x14ac:dyDescent="0.25">
      <c r="B56" s="2" t="str">
        <f ca="1">HYPERLINK("#"&amp;CELL("address",WWP_emi!$B$2),MID(CELL("filename",WWP_emi!$B$2),FIND("]",CELL("filename",WWP_emi!$B$2))+1,256))</f>
        <v>WWP_emi</v>
      </c>
      <c r="D56" s="1" t="s">
        <v>0</v>
      </c>
    </row>
    <row r="57" spans="2:4" ht="5.0999999999999996" customHeight="1" x14ac:dyDescent="0.25">
      <c r="B57" s="2"/>
      <c r="D57" s="1"/>
    </row>
    <row r="58" spans="2:4" x14ac:dyDescent="0.25">
      <c r="B58" s="4" t="str">
        <f ca="1">HYPERLINK("#"&amp;CELL("address",OIS!$B$2),MID(CELL("filename",OIS!$B$2),FIND("]",CELL("filename",OIS!$B$2))+1,256))</f>
        <v>OIS</v>
      </c>
      <c r="D58" s="3" t="s">
        <v>3</v>
      </c>
    </row>
    <row r="59" spans="2:4" x14ac:dyDescent="0.25">
      <c r="B59" s="2" t="str">
        <f ca="1">HYPERLINK("#"&amp;CELL("address",OIS_fec!$B$2),MID(CELL("filename",OIS_fec!$B$2),FIND("]",CELL("filename",OIS_fec!$B$2))+1,256))</f>
        <v>OIS_fec</v>
      </c>
      <c r="D59" s="1" t="s">
        <v>2</v>
      </c>
    </row>
    <row r="60" spans="2:4" x14ac:dyDescent="0.25">
      <c r="B60" s="2" t="str">
        <f ca="1">HYPERLINK("#"&amp;CELL("address",OIS_ued!$B$2),MID(CELL("filename",OIS_ued!$B$2),FIND("]",CELL("filename",OIS_ued!$B$2))+1,256))</f>
        <v>OIS_ued</v>
      </c>
      <c r="D60" s="1" t="s">
        <v>1</v>
      </c>
    </row>
    <row r="61" spans="2:4" x14ac:dyDescent="0.25">
      <c r="B61" s="2" t="str">
        <f ca="1">HYPERLINK("#"&amp;CELL("address",OIS_emi!$B$2),MID(CELL("filename",OIS_emi!$B$2),FIND("]",CELL("filename",OIS_emi!$B$2))+1,256))</f>
        <v>OIS_emi</v>
      </c>
      <c r="D61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1066.9470000000001</v>
      </c>
      <c r="C5" s="96">
        <v>1028.8729298645017</v>
      </c>
      <c r="D5" s="96">
        <v>955.80007202060096</v>
      </c>
      <c r="E5" s="96">
        <v>953.32183346397539</v>
      </c>
      <c r="F5" s="96">
        <v>970.19960619670383</v>
      </c>
      <c r="G5" s="96">
        <v>944.65092973469984</v>
      </c>
      <c r="H5" s="96">
        <v>961.23786668975617</v>
      </c>
      <c r="I5" s="96">
        <v>1083.0350698571958</v>
      </c>
      <c r="J5" s="96">
        <v>832.32548965577121</v>
      </c>
      <c r="K5" s="96">
        <v>585.54344162887799</v>
      </c>
      <c r="L5" s="96">
        <v>526.60032763922402</v>
      </c>
      <c r="M5" s="96">
        <v>344.94150659056305</v>
      </c>
      <c r="N5" s="96">
        <v>306.96702930876256</v>
      </c>
      <c r="O5" s="96">
        <v>344.16401729493936</v>
      </c>
      <c r="P5" s="96">
        <v>311.59861833200097</v>
      </c>
      <c r="Q5" s="96">
        <v>300.11371300095345</v>
      </c>
    </row>
    <row r="6" spans="1:17" x14ac:dyDescent="0.25">
      <c r="A6" s="132" t="s">
        <v>83</v>
      </c>
      <c r="B6" s="160">
        <v>6.0925769313704592</v>
      </c>
      <c r="C6" s="160">
        <v>5.8751629441799809</v>
      </c>
      <c r="D6" s="160">
        <v>5.4578957247126034</v>
      </c>
      <c r="E6" s="160">
        <v>5.4437442635242501</v>
      </c>
      <c r="F6" s="160">
        <v>5.5401212427034725</v>
      </c>
      <c r="G6" s="160">
        <v>5.3942308874754685</v>
      </c>
      <c r="H6" s="160">
        <v>5.488947109981809</v>
      </c>
      <c r="I6" s="160">
        <v>6.1844444780079462</v>
      </c>
      <c r="J6" s="160">
        <v>4.7528200347987042</v>
      </c>
      <c r="K6" s="160">
        <v>3.343622939830531</v>
      </c>
      <c r="L6" s="160">
        <v>3.007040657339926</v>
      </c>
      <c r="M6" s="160">
        <v>1.9697160831098786</v>
      </c>
      <c r="N6" s="160">
        <v>1.7528708000096407</v>
      </c>
      <c r="O6" s="160">
        <v>1.9652763936530409</v>
      </c>
      <c r="P6" s="160">
        <v>1.7793185171301453</v>
      </c>
      <c r="Q6" s="160">
        <v>1.7137363754877641</v>
      </c>
    </row>
    <row r="7" spans="1:17" x14ac:dyDescent="0.25">
      <c r="A7" s="76" t="s">
        <v>82</v>
      </c>
      <c r="B7" s="159">
        <v>2.4370307725481832</v>
      </c>
      <c r="C7" s="159">
        <v>2.3500651776719921</v>
      </c>
      <c r="D7" s="159">
        <v>2.183158289885041</v>
      </c>
      <c r="E7" s="159">
        <v>2.1774977054096993</v>
      </c>
      <c r="F7" s="159">
        <v>2.2160484970813887</v>
      </c>
      <c r="G7" s="159">
        <v>2.157692354990187</v>
      </c>
      <c r="H7" s="159">
        <v>2.1955788439927231</v>
      </c>
      <c r="I7" s="159">
        <v>2.4737777912031778</v>
      </c>
      <c r="J7" s="159">
        <v>1.9011280139194813</v>
      </c>
      <c r="K7" s="159">
        <v>1.3374491759322122</v>
      </c>
      <c r="L7" s="159">
        <v>1.2028162629359702</v>
      </c>
      <c r="M7" s="159">
        <v>0.78788643324395136</v>
      </c>
      <c r="N7" s="159">
        <v>0.70114832000385618</v>
      </c>
      <c r="O7" s="159">
        <v>0.78611055746121616</v>
      </c>
      <c r="P7" s="159">
        <v>0.71172740685205793</v>
      </c>
      <c r="Q7" s="159">
        <v>0.68549455019510552</v>
      </c>
    </row>
    <row r="8" spans="1:17" x14ac:dyDescent="0.25">
      <c r="A8" s="76" t="s">
        <v>81</v>
      </c>
      <c r="B8" s="159">
        <v>10.357380783329781</v>
      </c>
      <c r="C8" s="159">
        <v>9.9877770051059667</v>
      </c>
      <c r="D8" s="159">
        <v>9.2784227320114248</v>
      </c>
      <c r="E8" s="159">
        <v>9.254365247991224</v>
      </c>
      <c r="F8" s="159">
        <v>9.4182061125959038</v>
      </c>
      <c r="G8" s="159">
        <v>9.1701925087082952</v>
      </c>
      <c r="H8" s="159">
        <v>9.3312100869690742</v>
      </c>
      <c r="I8" s="159">
        <v>10.513555612613509</v>
      </c>
      <c r="J8" s="159">
        <v>8.0797940591577966</v>
      </c>
      <c r="K8" s="159">
        <v>5.6841589977119025</v>
      </c>
      <c r="L8" s="159">
        <v>5.1119691174778739</v>
      </c>
      <c r="M8" s="159">
        <v>3.3485173412867937</v>
      </c>
      <c r="N8" s="159">
        <v>2.9798803600163892</v>
      </c>
      <c r="O8" s="159">
        <v>3.3409698692101695</v>
      </c>
      <c r="P8" s="159">
        <v>3.024841479121247</v>
      </c>
      <c r="Q8" s="159">
        <v>2.913351838329199</v>
      </c>
    </row>
    <row r="9" spans="1:17" x14ac:dyDescent="0.25">
      <c r="A9" s="76" t="s">
        <v>80</v>
      </c>
      <c r="B9" s="159">
        <v>1.2185153862740916</v>
      </c>
      <c r="C9" s="159">
        <v>1.175032588835996</v>
      </c>
      <c r="D9" s="159">
        <v>1.0915791449425205</v>
      </c>
      <c r="E9" s="159">
        <v>1.0887488527048497</v>
      </c>
      <c r="F9" s="159">
        <v>1.1080242485406944</v>
      </c>
      <c r="G9" s="159">
        <v>1.0788461774950935</v>
      </c>
      <c r="H9" s="159">
        <v>1.0977894219963615</v>
      </c>
      <c r="I9" s="159">
        <v>1.2368888956015889</v>
      </c>
      <c r="J9" s="159">
        <v>0.95056400695974064</v>
      </c>
      <c r="K9" s="159">
        <v>0.66872458796610612</v>
      </c>
      <c r="L9" s="159">
        <v>0.60140813146798511</v>
      </c>
      <c r="M9" s="159">
        <v>0.39394321662197568</v>
      </c>
      <c r="N9" s="159">
        <v>0.35057416000192809</v>
      </c>
      <c r="O9" s="159">
        <v>0.39305527873060808</v>
      </c>
      <c r="P9" s="159">
        <v>0.35586370342602897</v>
      </c>
      <c r="Q9" s="159">
        <v>0.34274727509755276</v>
      </c>
    </row>
    <row r="10" spans="1:17" x14ac:dyDescent="0.25">
      <c r="A10" s="129" t="s">
        <v>79</v>
      </c>
      <c r="B10" s="158">
        <v>3.6555461588222755</v>
      </c>
      <c r="C10" s="158">
        <v>3.5250977665079892</v>
      </c>
      <c r="D10" s="158">
        <v>3.2747374348275615</v>
      </c>
      <c r="E10" s="158">
        <v>3.2662465581145499</v>
      </c>
      <c r="F10" s="158">
        <v>3.3240727456220833</v>
      </c>
      <c r="G10" s="158">
        <v>3.2365385324852811</v>
      </c>
      <c r="H10" s="158">
        <v>3.2933682659890851</v>
      </c>
      <c r="I10" s="158">
        <v>3.7106666868047675</v>
      </c>
      <c r="J10" s="158">
        <v>2.8516920208792218</v>
      </c>
      <c r="K10" s="158">
        <v>2.0061737638983188</v>
      </c>
      <c r="L10" s="158">
        <v>1.8042243944039555</v>
      </c>
      <c r="M10" s="158">
        <v>1.1818296498659273</v>
      </c>
      <c r="N10" s="158">
        <v>1.0517224800057843</v>
      </c>
      <c r="O10" s="158">
        <v>1.1791658361918245</v>
      </c>
      <c r="P10" s="158">
        <v>1.0675911102780868</v>
      </c>
      <c r="Q10" s="158">
        <v>1.0282418252926582</v>
      </c>
    </row>
    <row r="11" spans="1:17" x14ac:dyDescent="0.25">
      <c r="A11" s="92" t="s">
        <v>125</v>
      </c>
      <c r="B11" s="91">
        <v>0.73110923176445508</v>
      </c>
      <c r="C11" s="91">
        <v>0.70501955330159782</v>
      </c>
      <c r="D11" s="91">
        <v>0.65494748696551242</v>
      </c>
      <c r="E11" s="91">
        <v>0.65324931162291011</v>
      </c>
      <c r="F11" s="91">
        <v>0.66481454912441673</v>
      </c>
      <c r="G11" s="91">
        <v>0.64730770649705627</v>
      </c>
      <c r="H11" s="91">
        <v>0.65867365319781712</v>
      </c>
      <c r="I11" s="91">
        <v>0.74213333736095366</v>
      </c>
      <c r="J11" s="91">
        <v>0.57033840417584447</v>
      </c>
      <c r="K11" s="91">
        <v>0.40123475277966381</v>
      </c>
      <c r="L11" s="91">
        <v>0.36084487888079114</v>
      </c>
      <c r="M11" s="91">
        <v>0.23636592997318545</v>
      </c>
      <c r="N11" s="91">
        <v>0.21034449600115693</v>
      </c>
      <c r="O11" s="91">
        <v>0.23583316723836489</v>
      </c>
      <c r="P11" s="91">
        <v>0.21351822205561743</v>
      </c>
      <c r="Q11" s="91">
        <v>0.20564836505853168</v>
      </c>
    </row>
    <row r="12" spans="1:17" x14ac:dyDescent="0.25">
      <c r="A12" s="92" t="s">
        <v>26</v>
      </c>
      <c r="B12" s="91">
        <v>1.0966638476466826</v>
      </c>
      <c r="C12" s="91">
        <v>1.0575293299523967</v>
      </c>
      <c r="D12" s="91">
        <v>0.98242123044826846</v>
      </c>
      <c r="E12" s="91">
        <v>0.97987396743436483</v>
      </c>
      <c r="F12" s="91">
        <v>0.99722182368662504</v>
      </c>
      <c r="G12" s="91">
        <v>0.9709615597455844</v>
      </c>
      <c r="H12" s="91">
        <v>0.98801047979672552</v>
      </c>
      <c r="I12" s="91">
        <v>1.1132000060414302</v>
      </c>
      <c r="J12" s="91">
        <v>0.85550760626376654</v>
      </c>
      <c r="K12" s="91">
        <v>0.60185212916949549</v>
      </c>
      <c r="L12" s="91">
        <v>0.54126731832118669</v>
      </c>
      <c r="M12" s="91">
        <v>0.35454889495977815</v>
      </c>
      <c r="N12" s="91">
        <v>0.31551674400173535</v>
      </c>
      <c r="O12" s="91">
        <v>0.35374975085754734</v>
      </c>
      <c r="P12" s="91">
        <v>0.32027733308342604</v>
      </c>
      <c r="Q12" s="91">
        <v>0.30847254758779746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1.8277730794111378</v>
      </c>
      <c r="C14" s="157">
        <v>1.7625488832539946</v>
      </c>
      <c r="D14" s="157">
        <v>1.637368717413781</v>
      </c>
      <c r="E14" s="157">
        <v>1.6331232790572752</v>
      </c>
      <c r="F14" s="157">
        <v>1.6620363728110419</v>
      </c>
      <c r="G14" s="157">
        <v>1.6182692662426406</v>
      </c>
      <c r="H14" s="157">
        <v>1.6466841329945427</v>
      </c>
      <c r="I14" s="157">
        <v>1.855333343402384</v>
      </c>
      <c r="J14" s="157">
        <v>1.4258460104396111</v>
      </c>
      <c r="K14" s="157">
        <v>1.0030868819491596</v>
      </c>
      <c r="L14" s="157">
        <v>0.90211219720197766</v>
      </c>
      <c r="M14" s="157">
        <v>0.59091482493296354</v>
      </c>
      <c r="N14" s="157">
        <v>0.52586124000289214</v>
      </c>
      <c r="O14" s="157">
        <v>0.58958291809591223</v>
      </c>
      <c r="P14" s="157">
        <v>0.53379555513904342</v>
      </c>
      <c r="Q14" s="157">
        <v>0.51412091264632909</v>
      </c>
    </row>
    <row r="15" spans="1:17" x14ac:dyDescent="0.25">
      <c r="A15" s="156" t="s">
        <v>214</v>
      </c>
      <c r="B15" s="155">
        <v>52.031768653643454</v>
      </c>
      <c r="C15" s="155">
        <v>50.175011749136615</v>
      </c>
      <c r="D15" s="155">
        <v>46.611470135359738</v>
      </c>
      <c r="E15" s="155">
        <v>46.490613958579743</v>
      </c>
      <c r="F15" s="155">
        <v>47.313691736780626</v>
      </c>
      <c r="G15" s="155">
        <v>46.06776028650448</v>
      </c>
      <c r="H15" s="155">
        <v>46.876654886065715</v>
      </c>
      <c r="I15" s="155">
        <v>52.816335018133216</v>
      </c>
      <c r="J15" s="155">
        <v>40.589989308090829</v>
      </c>
      <c r="K15" s="155">
        <v>28.555177428205852</v>
      </c>
      <c r="L15" s="155">
        <v>25.6807005602499</v>
      </c>
      <c r="M15" s="155">
        <v>16.821750911675469</v>
      </c>
      <c r="N15" s="155">
        <v>14.969850848532984</v>
      </c>
      <c r="O15" s="155">
        <v>16.783835117207158</v>
      </c>
      <c r="P15" s="155">
        <v>15.19571939547664</v>
      </c>
      <c r="Q15" s="155">
        <v>14.635635401431895</v>
      </c>
    </row>
    <row r="16" spans="1:17" x14ac:dyDescent="0.25">
      <c r="A16" s="156" t="s">
        <v>213</v>
      </c>
      <c r="B16" s="204">
        <v>357.59088064905927</v>
      </c>
      <c r="C16" s="204">
        <v>344.83022780534071</v>
      </c>
      <c r="D16" s="204">
        <v>320.33961338124675</v>
      </c>
      <c r="E16" s="204">
        <v>319.50902338200382</v>
      </c>
      <c r="F16" s="204">
        <v>325.1656657596393</v>
      </c>
      <c r="G16" s="204">
        <v>316.60294079254544</v>
      </c>
      <c r="H16" s="204">
        <v>322.16210857972607</v>
      </c>
      <c r="I16" s="204">
        <v>362.98285144815071</v>
      </c>
      <c r="J16" s="204">
        <v>278.95669122521241</v>
      </c>
      <c r="K16" s="204">
        <v>196.24685663894408</v>
      </c>
      <c r="L16" s="204">
        <v>176.49187345818797</v>
      </c>
      <c r="M16" s="204">
        <v>115.60830773612255</v>
      </c>
      <c r="N16" s="204">
        <v>102.88103377276096</v>
      </c>
      <c r="O16" s="204">
        <v>115.34772958002171</v>
      </c>
      <c r="P16" s="204">
        <v>104.43332643361884</v>
      </c>
      <c r="Q16" s="204">
        <v>100.58412172944858</v>
      </c>
    </row>
    <row r="17" spans="1:17" x14ac:dyDescent="0.25">
      <c r="A17" s="152" t="s">
        <v>227</v>
      </c>
      <c r="B17" s="151">
        <v>335.14580397493859</v>
      </c>
      <c r="C17" s="151">
        <v>323.1861050900269</v>
      </c>
      <c r="D17" s="151">
        <v>300.23270469540529</v>
      </c>
      <c r="E17" s="151">
        <v>299.45424873320474</v>
      </c>
      <c r="F17" s="151">
        <v>304.75583795161629</v>
      </c>
      <c r="G17" s="151">
        <v>296.73057361013173</v>
      </c>
      <c r="H17" s="151">
        <v>301.94080647201145</v>
      </c>
      <c r="I17" s="151">
        <v>340.19933438150503</v>
      </c>
      <c r="J17" s="151">
        <v>261.44728407270264</v>
      </c>
      <c r="K17" s="151">
        <v>183.92893696403175</v>
      </c>
      <c r="L17" s="151">
        <v>165.41392419690371</v>
      </c>
      <c r="M17" s="151">
        <v>108.35186616638019</v>
      </c>
      <c r="N17" s="151">
        <v>96.423451053785953</v>
      </c>
      <c r="O17" s="151">
        <v>108.10764384318725</v>
      </c>
      <c r="P17" s="151">
        <v>97.878310223805386</v>
      </c>
      <c r="Q17" s="151">
        <v>94.270710379811291</v>
      </c>
    </row>
    <row r="18" spans="1:17" x14ac:dyDescent="0.25">
      <c r="A18" s="154" t="s">
        <v>33</v>
      </c>
      <c r="B18" s="83">
        <v>96.682038526696374</v>
      </c>
      <c r="C18" s="83">
        <v>46.591305090026907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238.46376544824221</v>
      </c>
      <c r="C22" s="208">
        <v>272.89587</v>
      </c>
      <c r="D22" s="208">
        <v>300.23270469540529</v>
      </c>
      <c r="E22" s="208">
        <v>299.45424873320474</v>
      </c>
      <c r="F22" s="208">
        <v>304.75583795161629</v>
      </c>
      <c r="G22" s="208">
        <v>296.73057361013173</v>
      </c>
      <c r="H22" s="208">
        <v>301.94080647201145</v>
      </c>
      <c r="I22" s="208">
        <v>340.19933438150503</v>
      </c>
      <c r="J22" s="208">
        <v>261.44728407270264</v>
      </c>
      <c r="K22" s="208">
        <v>183.92893696403175</v>
      </c>
      <c r="L22" s="208">
        <v>165.41392419690371</v>
      </c>
      <c r="M22" s="208">
        <v>108.35186616638019</v>
      </c>
      <c r="N22" s="208">
        <v>96.423451053785953</v>
      </c>
      <c r="O22" s="208">
        <v>108.10764384318725</v>
      </c>
      <c r="P22" s="208">
        <v>97.878310223805386</v>
      </c>
      <c r="Q22" s="208">
        <v>94.270710379811291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3.6989300000000469</v>
      </c>
      <c r="D24" s="208">
        <v>0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</row>
    <row r="25" spans="1:17" x14ac:dyDescent="0.25">
      <c r="A25" s="152" t="s">
        <v>226</v>
      </c>
      <c r="B25" s="264">
        <v>22.445076674120699</v>
      </c>
      <c r="C25" s="264">
        <v>21.644122715313831</v>
      </c>
      <c r="D25" s="264">
        <v>20.106908685841454</v>
      </c>
      <c r="E25" s="264">
        <v>20.054774648799103</v>
      </c>
      <c r="F25" s="264">
        <v>20.409827808023014</v>
      </c>
      <c r="G25" s="264">
        <v>19.872367182413694</v>
      </c>
      <c r="H25" s="264">
        <v>20.221302107714621</v>
      </c>
      <c r="I25" s="264">
        <v>22.783517066645697</v>
      </c>
      <c r="J25" s="264">
        <v>17.509407152509766</v>
      </c>
      <c r="K25" s="264">
        <v>12.317919674912327</v>
      </c>
      <c r="L25" s="264">
        <v>11.077949261284269</v>
      </c>
      <c r="M25" s="264">
        <v>7.2564415697423579</v>
      </c>
      <c r="N25" s="264">
        <v>6.4575827189750115</v>
      </c>
      <c r="O25" s="264">
        <v>7.2400857368344598</v>
      </c>
      <c r="P25" s="264">
        <v>6.5550162098134521</v>
      </c>
      <c r="Q25" s="264">
        <v>6.3134113496372866</v>
      </c>
    </row>
    <row r="26" spans="1:17" x14ac:dyDescent="0.25">
      <c r="A26" s="150" t="s">
        <v>33</v>
      </c>
      <c r="B26" s="87">
        <v>22.053965923473726</v>
      </c>
      <c r="C26" s="87">
        <v>21.644122715313831</v>
      </c>
      <c r="D26" s="87">
        <v>20.106908685841454</v>
      </c>
      <c r="E26" s="87">
        <v>18.250628970713912</v>
      </c>
      <c r="F26" s="87">
        <v>17.62520025875731</v>
      </c>
      <c r="G26" s="87">
        <v>14.505008066920372</v>
      </c>
      <c r="H26" s="87">
        <v>13.095417952063761</v>
      </c>
      <c r="I26" s="87">
        <v>20.543651571252084</v>
      </c>
      <c r="J26" s="87">
        <v>14.379116476632648</v>
      </c>
      <c r="K26" s="87">
        <v>7.8344033312966879</v>
      </c>
      <c r="L26" s="87">
        <v>11.077949261284269</v>
      </c>
      <c r="M26" s="87">
        <v>6.5500763560534097</v>
      </c>
      <c r="N26" s="87">
        <v>6.4575827189750115</v>
      </c>
      <c r="O26" s="87">
        <v>7.2400857368344598</v>
      </c>
      <c r="P26" s="87">
        <v>6.5550162098134521</v>
      </c>
      <c r="Q26" s="87">
        <v>6.3134113496372866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0.39111075064697332</v>
      </c>
      <c r="C30" s="87">
        <v>0</v>
      </c>
      <c r="D30" s="87">
        <v>0</v>
      </c>
      <c r="E30" s="87">
        <v>1.8041456780851917</v>
      </c>
      <c r="F30" s="87">
        <v>2.7846275492657035</v>
      </c>
      <c r="G30" s="87">
        <v>5.367359115493322</v>
      </c>
      <c r="H30" s="87">
        <v>7.1258841556508603</v>
      </c>
      <c r="I30" s="87">
        <v>2.2398654953936123</v>
      </c>
      <c r="J30" s="87">
        <v>3.1302906758771183</v>
      </c>
      <c r="K30" s="87">
        <v>4.4835163436156389</v>
      </c>
      <c r="L30" s="87">
        <v>0</v>
      </c>
      <c r="M30" s="87">
        <v>0.70636521368894822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581.53153201130908</v>
      </c>
      <c r="C36" s="204">
        <v>560.77954307858568</v>
      </c>
      <c r="D36" s="204">
        <v>520.9517250422557</v>
      </c>
      <c r="E36" s="204">
        <v>519.60097953706759</v>
      </c>
      <c r="F36" s="204">
        <v>528.80008411695985</v>
      </c>
      <c r="G36" s="204">
        <v>514.87496790799116</v>
      </c>
      <c r="H36" s="204">
        <v>523.91555460896961</v>
      </c>
      <c r="I36" s="204">
        <v>590.30021490854767</v>
      </c>
      <c r="J36" s="204">
        <v>453.65282167866218</v>
      </c>
      <c r="K36" s="204">
        <v>319.14610066818307</v>
      </c>
      <c r="L36" s="204">
        <v>287.0195944969106</v>
      </c>
      <c r="M36" s="204">
        <v>188.00780430696108</v>
      </c>
      <c r="N36" s="204">
        <v>167.31009771889802</v>
      </c>
      <c r="O36" s="204">
        <v>187.58403954525645</v>
      </c>
      <c r="P36" s="204">
        <v>169.83451089062126</v>
      </c>
      <c r="Q36" s="204">
        <v>163.57474860423881</v>
      </c>
    </row>
    <row r="37" spans="1:17" x14ac:dyDescent="0.25">
      <c r="A37" s="84" t="s">
        <v>33</v>
      </c>
      <c r="B37" s="83">
        <v>561.39878935097033</v>
      </c>
      <c r="C37" s="83">
        <v>560.77954307858568</v>
      </c>
      <c r="D37" s="83">
        <v>488.89140973766109</v>
      </c>
      <c r="E37" s="83">
        <v>391.77273102928609</v>
      </c>
      <c r="F37" s="83">
        <v>365.04591974124264</v>
      </c>
      <c r="G37" s="83">
        <v>247.97559338243252</v>
      </c>
      <c r="H37" s="83">
        <v>215.53081204793622</v>
      </c>
      <c r="I37" s="83">
        <v>273.27995929005266</v>
      </c>
      <c r="J37" s="83">
        <v>223.90328352336735</v>
      </c>
      <c r="K37" s="83">
        <v>63.6800676322149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18.151780391377962</v>
      </c>
      <c r="F39" s="208">
        <v>0</v>
      </c>
      <c r="G39" s="208">
        <v>3.2743805647207127</v>
      </c>
      <c r="H39" s="208">
        <v>3.2929598148349517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20.132742660338749</v>
      </c>
      <c r="C40" s="208">
        <v>0</v>
      </c>
      <c r="D40" s="208">
        <v>0</v>
      </c>
      <c r="E40" s="208">
        <v>71.074503959015686</v>
      </c>
      <c r="F40" s="208">
        <v>49.000182327333448</v>
      </c>
      <c r="G40" s="208">
        <v>124.3573817014359</v>
      </c>
      <c r="H40" s="208">
        <v>141.15425921175637</v>
      </c>
      <c r="I40" s="208">
        <v>0</v>
      </c>
      <c r="J40" s="208">
        <v>24.393582227997456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28.460415304594733</v>
      </c>
      <c r="E41" s="208">
        <v>29.167151266795258</v>
      </c>
      <c r="F41" s="208">
        <v>113.25322204838369</v>
      </c>
      <c r="G41" s="208">
        <v>134.33902701576415</v>
      </c>
      <c r="H41" s="208">
        <v>109.17453352798856</v>
      </c>
      <c r="I41" s="208">
        <v>315.51978561849495</v>
      </c>
      <c r="J41" s="208">
        <v>202.45548592729733</v>
      </c>
      <c r="K41" s="208">
        <v>253.96572303596824</v>
      </c>
      <c r="L41" s="208">
        <v>287.0195944969106</v>
      </c>
      <c r="M41" s="208">
        <v>188.00780430696108</v>
      </c>
      <c r="N41" s="208">
        <v>167.31009771889802</v>
      </c>
      <c r="O41" s="208">
        <v>187.58403954525645</v>
      </c>
      <c r="P41" s="208">
        <v>169.83451089062126</v>
      </c>
      <c r="Q41" s="208">
        <v>163.57474860423881</v>
      </c>
    </row>
    <row r="42" spans="1:17" x14ac:dyDescent="0.25">
      <c r="A42" s="84" t="s">
        <v>26</v>
      </c>
      <c r="B42" s="208">
        <v>0</v>
      </c>
      <c r="C42" s="208">
        <v>0</v>
      </c>
      <c r="D42" s="208">
        <v>0</v>
      </c>
      <c r="E42" s="208">
        <v>7.3358228905928016</v>
      </c>
      <c r="F42" s="208">
        <v>0</v>
      </c>
      <c r="G42" s="208">
        <v>4.1642097134497957</v>
      </c>
      <c r="H42" s="208">
        <v>53.263310006453558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3.599899999999991</v>
      </c>
      <c r="E43" s="208">
        <v>2.0989899999999011</v>
      </c>
      <c r="F43" s="208">
        <v>1.5007600000000707</v>
      </c>
      <c r="G43" s="208">
        <v>0.76437553018809012</v>
      </c>
      <c r="H43" s="208">
        <v>1.4996800000000405</v>
      </c>
      <c r="I43" s="208">
        <v>1.5004700000000639</v>
      </c>
      <c r="J43" s="208">
        <v>2.9004700000000412</v>
      </c>
      <c r="K43" s="208">
        <v>1.500309999999871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243" t="s">
        <v>211</v>
      </c>
      <c r="B44" s="242">
        <v>52.031768653643454</v>
      </c>
      <c r="C44" s="242">
        <v>50.175011749136615</v>
      </c>
      <c r="D44" s="242">
        <v>46.611470135359738</v>
      </c>
      <c r="E44" s="242">
        <v>46.490613958579743</v>
      </c>
      <c r="F44" s="242">
        <v>47.313691736780626</v>
      </c>
      <c r="G44" s="242">
        <v>46.06776028650448</v>
      </c>
      <c r="H44" s="242">
        <v>46.876654886065715</v>
      </c>
      <c r="I44" s="242">
        <v>52.816335018133216</v>
      </c>
      <c r="J44" s="242">
        <v>40.589989308090829</v>
      </c>
      <c r="K44" s="242">
        <v>28.555177428205852</v>
      </c>
      <c r="L44" s="242">
        <v>25.6807005602499</v>
      </c>
      <c r="M44" s="242">
        <v>16.821750911675469</v>
      </c>
      <c r="N44" s="242">
        <v>14.969850848532984</v>
      </c>
      <c r="O44" s="242">
        <v>16.783835117207158</v>
      </c>
      <c r="P44" s="242">
        <v>15.19571939547664</v>
      </c>
      <c r="Q44" s="242">
        <v>14.635635401431895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121.36582682742062</v>
      </c>
      <c r="C47" s="96">
        <v>239.10475255870165</v>
      </c>
      <c r="D47" s="96">
        <v>173.93581670837875</v>
      </c>
      <c r="E47" s="96">
        <v>79.62750124192894</v>
      </c>
      <c r="F47" s="96">
        <v>158.15272776187402</v>
      </c>
      <c r="G47" s="96">
        <v>105.28435425583248</v>
      </c>
      <c r="H47" s="96">
        <v>84.511638494323677</v>
      </c>
      <c r="I47" s="96">
        <v>325.50047722175452</v>
      </c>
      <c r="J47" s="96">
        <v>227.15662733267999</v>
      </c>
      <c r="K47" s="96">
        <v>213.05489351408636</v>
      </c>
      <c r="L47" s="96">
        <v>384.67493291733501</v>
      </c>
      <c r="M47" s="96">
        <v>336.4391726141971</v>
      </c>
      <c r="N47" s="96">
        <v>335.14816366736346</v>
      </c>
      <c r="O47" s="96">
        <v>341.75470528803635</v>
      </c>
      <c r="P47" s="96">
        <v>407.0332605762722</v>
      </c>
      <c r="Q47" s="96">
        <v>397.55417060217871</v>
      </c>
    </row>
    <row r="48" spans="1:17" x14ac:dyDescent="0.25">
      <c r="A48" s="132" t="s">
        <v>83</v>
      </c>
      <c r="B48" s="160">
        <v>0.72538066302878546</v>
      </c>
      <c r="C48" s="160">
        <v>1.4290840220698626</v>
      </c>
      <c r="D48" s="160">
        <v>1.0395815803058588</v>
      </c>
      <c r="E48" s="160">
        <v>0.47591856090042212</v>
      </c>
      <c r="F48" s="160">
        <v>0.94524903362500634</v>
      </c>
      <c r="G48" s="160">
        <v>0.62926473368200608</v>
      </c>
      <c r="H48" s="160">
        <v>0.50511012833812896</v>
      </c>
      <c r="I48" s="160">
        <v>1.9454549781879524</v>
      </c>
      <c r="J48" s="160">
        <v>1.3576723304515401</v>
      </c>
      <c r="K48" s="160">
        <v>1.2733889263452716</v>
      </c>
      <c r="L48" s="160">
        <v>2.2991295423456584</v>
      </c>
      <c r="M48" s="160">
        <v>2.0108334980222287</v>
      </c>
      <c r="N48" s="160">
        <v>2.0031173809709117</v>
      </c>
      <c r="O48" s="160">
        <v>2.0426034345529098</v>
      </c>
      <c r="P48" s="160">
        <v>2.43276105102822</v>
      </c>
      <c r="Q48" s="160">
        <v>2.3761063175660988</v>
      </c>
    </row>
    <row r="49" spans="1:17" x14ac:dyDescent="0.25">
      <c r="A49" s="76" t="s">
        <v>82</v>
      </c>
      <c r="B49" s="159">
        <v>0.74544724221712244</v>
      </c>
      <c r="C49" s="159">
        <v>1.4686175100124743</v>
      </c>
      <c r="D49" s="159">
        <v>1.0683400614278131</v>
      </c>
      <c r="E49" s="159">
        <v>0.48908414136907152</v>
      </c>
      <c r="F49" s="159">
        <v>0.97139794488318054</v>
      </c>
      <c r="G49" s="159">
        <v>0.64667240837260753</v>
      </c>
      <c r="H49" s="159">
        <v>0.51908325018398371</v>
      </c>
      <c r="I49" s="159">
        <v>1.9992731020598371</v>
      </c>
      <c r="J49" s="159">
        <v>1.3952303199588214</v>
      </c>
      <c r="K49" s="159">
        <v>1.3086153405997758</v>
      </c>
      <c r="L49" s="159">
        <v>2.3627315479920283</v>
      </c>
      <c r="M49" s="159">
        <v>2.0664602215885042</v>
      </c>
      <c r="N49" s="159">
        <v>2.0585306496138229</v>
      </c>
      <c r="O49" s="159">
        <v>2.0991090262496637</v>
      </c>
      <c r="P49" s="159">
        <v>2.5000597739813886</v>
      </c>
      <c r="Q49" s="159">
        <v>2.4418377714240798</v>
      </c>
    </row>
    <row r="50" spans="1:17" x14ac:dyDescent="0.25">
      <c r="A50" s="76" t="s">
        <v>81</v>
      </c>
      <c r="B50" s="159">
        <v>1.0331873803459772</v>
      </c>
      <c r="C50" s="159">
        <v>2.0354989487747916</v>
      </c>
      <c r="D50" s="159">
        <v>1.4807157460296378</v>
      </c>
      <c r="E50" s="159">
        <v>0.67786898142778562</v>
      </c>
      <c r="F50" s="159">
        <v>1.3463542972703029</v>
      </c>
      <c r="G50" s="159">
        <v>0.89628579154890009</v>
      </c>
      <c r="H50" s="159">
        <v>0.71944764574346287</v>
      </c>
      <c r="I50" s="159">
        <v>2.7709858215717103</v>
      </c>
      <c r="J50" s="159">
        <v>1.9337845492192005</v>
      </c>
      <c r="K50" s="159">
        <v>1.8137364780015353</v>
      </c>
      <c r="L50" s="159">
        <v>3.2747380099900618</v>
      </c>
      <c r="M50" s="159">
        <v>2.8641069441508944</v>
      </c>
      <c r="N50" s="159">
        <v>2.8531165839593151</v>
      </c>
      <c r="O50" s="159">
        <v>2.9093580780325676</v>
      </c>
      <c r="P50" s="159">
        <v>3.4650744711398924</v>
      </c>
      <c r="Q50" s="159">
        <v>3.3843789706484411</v>
      </c>
    </row>
    <row r="51" spans="1:17" x14ac:dyDescent="0.25">
      <c r="A51" s="76" t="s">
        <v>80</v>
      </c>
      <c r="B51" s="159">
        <v>0.53095598655983267</v>
      </c>
      <c r="C51" s="159">
        <v>1.0460448637364446</v>
      </c>
      <c r="D51" s="159">
        <v>0.76094124328597257</v>
      </c>
      <c r="E51" s="159">
        <v>0.34835752027069383</v>
      </c>
      <c r="F51" s="159">
        <v>0.69189276578934289</v>
      </c>
      <c r="G51" s="159">
        <v>0.46060212865941991</v>
      </c>
      <c r="H51" s="159">
        <v>0.36972483577562953</v>
      </c>
      <c r="I51" s="159">
        <v>1.4240122736915737</v>
      </c>
      <c r="J51" s="159">
        <v>0.99377373616489473</v>
      </c>
      <c r="K51" s="159">
        <v>0.9320809171269423</v>
      </c>
      <c r="L51" s="159">
        <v>1.6828910068926843</v>
      </c>
      <c r="M51" s="159">
        <v>1.4718673079758999</v>
      </c>
      <c r="N51" s="159">
        <v>1.4662193513233381</v>
      </c>
      <c r="O51" s="159">
        <v>1.4951219091161589</v>
      </c>
      <c r="P51" s="159">
        <v>1.7807050969895593</v>
      </c>
      <c r="Q51" s="159">
        <v>1.7392356018239963</v>
      </c>
    </row>
    <row r="52" spans="1:17" x14ac:dyDescent="0.25">
      <c r="A52" s="129" t="s">
        <v>79</v>
      </c>
      <c r="B52" s="158">
        <v>0.5510169534464141</v>
      </c>
      <c r="C52" s="158">
        <v>1.0855672947937896</v>
      </c>
      <c r="D52" s="158">
        <v>0.78969168112000165</v>
      </c>
      <c r="E52" s="158">
        <v>0.36151941853672748</v>
      </c>
      <c r="F52" s="158">
        <v>0.71803436361461037</v>
      </c>
      <c r="G52" s="158">
        <v>0.4780049347013936</v>
      </c>
      <c r="H52" s="158">
        <v>0.38369404956244096</v>
      </c>
      <c r="I52" s="158">
        <v>1.4778153454936338</v>
      </c>
      <c r="J52" s="158">
        <v>1.0313212213022749</v>
      </c>
      <c r="K52" s="158">
        <v>0.96729747911591035</v>
      </c>
      <c r="L52" s="158">
        <v>1.746475224073736</v>
      </c>
      <c r="M52" s="158">
        <v>1.5274784736358977</v>
      </c>
      <c r="N52" s="158">
        <v>1.5216171217599048</v>
      </c>
      <c r="O52" s="158">
        <v>1.5516116971012535</v>
      </c>
      <c r="P52" s="158">
        <v>1.8479849975646117</v>
      </c>
      <c r="Q52" s="158">
        <v>1.8049486716439991</v>
      </c>
    </row>
    <row r="53" spans="1:17" x14ac:dyDescent="0.25">
      <c r="A53" s="92" t="s">
        <v>125</v>
      </c>
      <c r="B53" s="91">
        <v>0.11020339068928282</v>
      </c>
      <c r="C53" s="91">
        <v>0.21711345895875789</v>
      </c>
      <c r="D53" s="91">
        <v>0.15793833622400036</v>
      </c>
      <c r="E53" s="91">
        <v>7.2303883707345487E-2</v>
      </c>
      <c r="F53" s="91">
        <v>0.14360687272292208</v>
      </c>
      <c r="G53" s="91">
        <v>9.5600986940278729E-2</v>
      </c>
      <c r="H53" s="91">
        <v>7.6738809912488201E-2</v>
      </c>
      <c r="I53" s="91">
        <v>0.29556306909872682</v>
      </c>
      <c r="J53" s="91">
        <v>0.206264244260455</v>
      </c>
      <c r="K53" s="91">
        <v>0.19345949582318209</v>
      </c>
      <c r="L53" s="91">
        <v>0.34929504481474721</v>
      </c>
      <c r="M53" s="91">
        <v>0.30549569472717958</v>
      </c>
      <c r="N53" s="91">
        <v>0.30432342435198106</v>
      </c>
      <c r="O53" s="91">
        <v>0.31032233942025073</v>
      </c>
      <c r="P53" s="91">
        <v>0.36959699951292235</v>
      </c>
      <c r="Q53" s="91">
        <v>0.36098973432879988</v>
      </c>
    </row>
    <row r="54" spans="1:17" x14ac:dyDescent="0.25">
      <c r="A54" s="92" t="s">
        <v>26</v>
      </c>
      <c r="B54" s="91">
        <v>0.16530508603392421</v>
      </c>
      <c r="C54" s="91">
        <v>0.32567018843813678</v>
      </c>
      <c r="D54" s="91">
        <v>0.2369075043360005</v>
      </c>
      <c r="E54" s="91">
        <v>0.10845582556101822</v>
      </c>
      <c r="F54" s="91">
        <v>0.21541030908438311</v>
      </c>
      <c r="G54" s="91">
        <v>0.14340148041041806</v>
      </c>
      <c r="H54" s="91">
        <v>0.11510821486873228</v>
      </c>
      <c r="I54" s="91">
        <v>0.44334460364809009</v>
      </c>
      <c r="J54" s="91">
        <v>0.30939636639068241</v>
      </c>
      <c r="K54" s="91">
        <v>0.29018924373477306</v>
      </c>
      <c r="L54" s="91">
        <v>0.52394256722212085</v>
      </c>
      <c r="M54" s="91">
        <v>0.45824354209076928</v>
      </c>
      <c r="N54" s="91">
        <v>0.45648513652797146</v>
      </c>
      <c r="O54" s="91">
        <v>0.46548350913037606</v>
      </c>
      <c r="P54" s="91">
        <v>0.55439549926938347</v>
      </c>
      <c r="Q54" s="91">
        <v>0.54148460149319977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0.27550847672320705</v>
      </c>
      <c r="C56" s="157">
        <v>0.54278364739689478</v>
      </c>
      <c r="D56" s="157">
        <v>0.39484584056000083</v>
      </c>
      <c r="E56" s="157">
        <v>0.18075970926836377</v>
      </c>
      <c r="F56" s="157">
        <v>0.35901718180730519</v>
      </c>
      <c r="G56" s="157">
        <v>0.2390024673506968</v>
      </c>
      <c r="H56" s="157">
        <v>0.19184702478122048</v>
      </c>
      <c r="I56" s="157">
        <v>0.7389076727468169</v>
      </c>
      <c r="J56" s="157">
        <v>0.51566061065113744</v>
      </c>
      <c r="K56" s="157">
        <v>0.48364873955795523</v>
      </c>
      <c r="L56" s="157">
        <v>0.87323761203686789</v>
      </c>
      <c r="M56" s="157">
        <v>0.76373923681794886</v>
      </c>
      <c r="N56" s="157">
        <v>0.76080856087995241</v>
      </c>
      <c r="O56" s="157">
        <v>0.77580584855062684</v>
      </c>
      <c r="P56" s="157">
        <v>0.92399249878230572</v>
      </c>
      <c r="Q56" s="157">
        <v>0.90247433582199954</v>
      </c>
    </row>
    <row r="57" spans="1:17" x14ac:dyDescent="0.25">
      <c r="A57" s="156" t="s">
        <v>210</v>
      </c>
      <c r="B57" s="204">
        <v>3.2188341045706594</v>
      </c>
      <c r="C57" s="204">
        <v>5.1980168201712473</v>
      </c>
      <c r="D57" s="204">
        <v>4.6718704619265337</v>
      </c>
      <c r="E57" s="204">
        <v>2.895314306778074</v>
      </c>
      <c r="F57" s="204">
        <v>5.503229309995219</v>
      </c>
      <c r="G57" s="204">
        <v>5.0780272215730209</v>
      </c>
      <c r="H57" s="204">
        <v>5.5305669130081361</v>
      </c>
      <c r="I57" s="204">
        <v>9.5755780055834148</v>
      </c>
      <c r="J57" s="204">
        <v>8.4044258333932849</v>
      </c>
      <c r="K57" s="204">
        <v>7.6470818434809722</v>
      </c>
      <c r="L57" s="204">
        <v>9.628994112373773</v>
      </c>
      <c r="M57" s="204">
        <v>6.1488409173379415</v>
      </c>
      <c r="N57" s="204">
        <v>4.1530759909200148</v>
      </c>
      <c r="O57" s="204">
        <v>5.3184096545590265</v>
      </c>
      <c r="P57" s="204">
        <v>5.2858677450423661</v>
      </c>
      <c r="Q57" s="204">
        <v>1.8185094777209465</v>
      </c>
    </row>
    <row r="58" spans="1:17" x14ac:dyDescent="0.25">
      <c r="A58" s="156" t="s">
        <v>209</v>
      </c>
      <c r="B58" s="204">
        <v>18.601361333809361</v>
      </c>
      <c r="C58" s="204">
        <v>42.219587021193924</v>
      </c>
      <c r="D58" s="204">
        <v>26.372090062337374</v>
      </c>
      <c r="E58" s="204">
        <v>8.3860302810744081</v>
      </c>
      <c r="F58" s="204">
        <v>17.861307776826894</v>
      </c>
      <c r="G58" s="204">
        <v>4.9970407344131287</v>
      </c>
      <c r="H58" s="204">
        <v>3.9357594903599455</v>
      </c>
      <c r="I58" s="204">
        <v>45.293938572603849</v>
      </c>
      <c r="J58" s="204">
        <v>23.217259912439037</v>
      </c>
      <c r="K58" s="204">
        <v>22.924177930219219</v>
      </c>
      <c r="L58" s="204">
        <v>61.751748928290439</v>
      </c>
      <c r="M58" s="204">
        <v>65.084866340710263</v>
      </c>
      <c r="N58" s="204">
        <v>54.186945364197364</v>
      </c>
      <c r="O58" s="204">
        <v>54.270189958593953</v>
      </c>
      <c r="P58" s="204">
        <v>59.62473698421838</v>
      </c>
      <c r="Q58" s="204">
        <v>31.988060182112861</v>
      </c>
    </row>
    <row r="59" spans="1:17" x14ac:dyDescent="0.25">
      <c r="A59" s="152" t="s">
        <v>225</v>
      </c>
      <c r="B59" s="151">
        <v>16.159793295052125</v>
      </c>
      <c r="C59" s="151">
        <v>37.409414858049352</v>
      </c>
      <c r="D59" s="151">
        <v>22.872949142923591</v>
      </c>
      <c r="E59" s="151">
        <v>6.7841299181752968</v>
      </c>
      <c r="F59" s="151">
        <v>14.67968198116739</v>
      </c>
      <c r="G59" s="151">
        <v>2.8789905299040237</v>
      </c>
      <c r="H59" s="151">
        <v>2.2356028577671609</v>
      </c>
      <c r="I59" s="151">
        <v>38.745706812810766</v>
      </c>
      <c r="J59" s="151">
        <v>18.647453274232596</v>
      </c>
      <c r="K59" s="151">
        <v>18.638061878420594</v>
      </c>
      <c r="L59" s="151">
        <v>54.013079435620284</v>
      </c>
      <c r="M59" s="151">
        <v>58.316576185946857</v>
      </c>
      <c r="N59" s="151">
        <v>47.444626986372619</v>
      </c>
      <c r="O59" s="151">
        <v>47.394964968674095</v>
      </c>
      <c r="P59" s="151">
        <v>51.436275489638597</v>
      </c>
      <c r="Q59" s="151">
        <v>22.990293578527069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43.491412071404547</v>
      </c>
      <c r="O60" s="83">
        <v>43.519717384924618</v>
      </c>
      <c r="P60" s="83">
        <v>47.581866733509898</v>
      </c>
      <c r="Q60" s="83">
        <v>20.702568847436538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</v>
      </c>
      <c r="F61" s="208">
        <v>12.484369876702031</v>
      </c>
      <c r="G61" s="208">
        <v>2.8789905299040237</v>
      </c>
      <c r="H61" s="208">
        <v>2.2356028577671609</v>
      </c>
      <c r="I61" s="208">
        <v>14.290649999999999</v>
      </c>
      <c r="J61" s="208">
        <v>14.29284</v>
      </c>
      <c r="K61" s="208">
        <v>14.29487</v>
      </c>
      <c r="L61" s="208">
        <v>8.789684047599799</v>
      </c>
      <c r="M61" s="208">
        <v>0</v>
      </c>
      <c r="N61" s="208">
        <v>0</v>
      </c>
      <c r="O61" s="208">
        <v>0</v>
      </c>
      <c r="P61" s="208">
        <v>0</v>
      </c>
      <c r="Q61" s="208">
        <v>0</v>
      </c>
    </row>
    <row r="62" spans="1:17" x14ac:dyDescent="0.25">
      <c r="A62" s="154" t="s">
        <v>125</v>
      </c>
      <c r="B62" s="208">
        <v>16.159793295052125</v>
      </c>
      <c r="C62" s="208">
        <v>30.322588881029866</v>
      </c>
      <c r="D62" s="208">
        <v>22.872949142923591</v>
      </c>
      <c r="E62" s="208">
        <v>6.7841299181752968</v>
      </c>
      <c r="F62" s="208">
        <v>2.1953121044653581</v>
      </c>
      <c r="G62" s="208">
        <v>0</v>
      </c>
      <c r="H62" s="208">
        <v>0</v>
      </c>
      <c r="I62" s="208">
        <v>2.97356597502014</v>
      </c>
      <c r="J62" s="208">
        <v>3.2426482682446864</v>
      </c>
      <c r="K62" s="208">
        <v>3.4310687553401715</v>
      </c>
      <c r="L62" s="208">
        <v>2.2736948638270453</v>
      </c>
      <c r="M62" s="208">
        <v>0</v>
      </c>
      <c r="N62" s="208">
        <v>0.13894472242069211</v>
      </c>
      <c r="O62" s="208">
        <v>0</v>
      </c>
      <c r="P62" s="208">
        <v>2.3503724543077444</v>
      </c>
      <c r="Q62" s="208">
        <v>0</v>
      </c>
    </row>
    <row r="63" spans="1:17" x14ac:dyDescent="0.25">
      <c r="A63" s="154" t="s">
        <v>29</v>
      </c>
      <c r="B63" s="208">
        <v>0</v>
      </c>
      <c r="C63" s="208">
        <v>7.0868259770194868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42.386448870616249</v>
      </c>
      <c r="M63" s="208">
        <v>58.316576185946857</v>
      </c>
      <c r="N63" s="208">
        <v>3.8142701925473799</v>
      </c>
      <c r="O63" s="208">
        <v>3.8752475837494771</v>
      </c>
      <c r="P63" s="208">
        <v>1.5040363018209542</v>
      </c>
      <c r="Q63" s="208">
        <v>2.2877247310905311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I64" s="208">
        <v>21.481490837790631</v>
      </c>
      <c r="J64" s="208">
        <v>1.1119650059879067</v>
      </c>
      <c r="K64" s="208">
        <v>0.91212312308042343</v>
      </c>
      <c r="L64" s="208">
        <v>0.56325165357718987</v>
      </c>
      <c r="M64" s="208">
        <v>0</v>
      </c>
      <c r="N64" s="208">
        <v>0</v>
      </c>
      <c r="O64" s="208">
        <v>0</v>
      </c>
      <c r="P64" s="208">
        <v>0</v>
      </c>
      <c r="Q64" s="208">
        <v>0</v>
      </c>
    </row>
    <row r="65" spans="1:17" x14ac:dyDescent="0.25">
      <c r="A65" s="152" t="s">
        <v>224</v>
      </c>
      <c r="B65" s="151">
        <v>2.4415680387572358</v>
      </c>
      <c r="C65" s="151">
        <v>4.8101721631445704</v>
      </c>
      <c r="D65" s="151">
        <v>3.4991409194137821</v>
      </c>
      <c r="E65" s="151">
        <v>1.6019003628991113</v>
      </c>
      <c r="F65" s="151">
        <v>3.1816257956595058</v>
      </c>
      <c r="G65" s="151">
        <v>2.118050204509105</v>
      </c>
      <c r="H65" s="151">
        <v>1.7001566325927844</v>
      </c>
      <c r="I65" s="151">
        <v>6.5482317597930866</v>
      </c>
      <c r="J65" s="151">
        <v>4.5698066382064395</v>
      </c>
      <c r="K65" s="151">
        <v>4.2861160517986256</v>
      </c>
      <c r="L65" s="151">
        <v>7.7386694926701534</v>
      </c>
      <c r="M65" s="151">
        <v>6.7682901547634122</v>
      </c>
      <c r="N65" s="151">
        <v>6.7423183778247466</v>
      </c>
      <c r="O65" s="151">
        <v>6.8752249899198574</v>
      </c>
      <c r="P65" s="151">
        <v>8.1884614945797836</v>
      </c>
      <c r="Q65" s="151">
        <v>7.9977666035857897</v>
      </c>
    </row>
    <row r="66" spans="1:17" x14ac:dyDescent="0.25">
      <c r="A66" s="263" t="s">
        <v>33</v>
      </c>
      <c r="B66" s="87">
        <v>0</v>
      </c>
      <c r="C66" s="87">
        <v>1.9826857012477213</v>
      </c>
      <c r="D66" s="87">
        <v>0.17144070473871054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1.7646635996571565</v>
      </c>
      <c r="M66" s="87">
        <v>0</v>
      </c>
      <c r="N66" s="87">
        <v>5.7799176518406963</v>
      </c>
      <c r="O66" s="87">
        <v>4.9567762757041214</v>
      </c>
      <c r="P66" s="87">
        <v>7.7818055665905135</v>
      </c>
      <c r="Q66" s="87">
        <v>6.7221745548878449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1.9262455864290043E-16</v>
      </c>
      <c r="I69" s="87">
        <v>0</v>
      </c>
      <c r="J69" s="87">
        <v>0</v>
      </c>
      <c r="K69" s="87">
        <v>0</v>
      </c>
      <c r="L69" s="87">
        <v>1.2573317059177946E-16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2.4415680387572358</v>
      </c>
      <c r="C70" s="87">
        <v>2.8274864618968492</v>
      </c>
      <c r="D70" s="87">
        <v>3.3277002146750716</v>
      </c>
      <c r="E70" s="87">
        <v>1.6019003628991113</v>
      </c>
      <c r="F70" s="87">
        <v>3.1816257956595058</v>
      </c>
      <c r="G70" s="87">
        <v>2.118050204509105</v>
      </c>
      <c r="H70" s="87">
        <v>1.7001566325927797</v>
      </c>
      <c r="I70" s="87">
        <v>6.5482317597930866</v>
      </c>
      <c r="J70" s="87">
        <v>4.5698066382064395</v>
      </c>
      <c r="K70" s="87">
        <v>4.2861160517986256</v>
      </c>
      <c r="L70" s="87">
        <v>5.9740058930129942</v>
      </c>
      <c r="M70" s="87">
        <v>6.7682901547634122</v>
      </c>
      <c r="N70" s="87">
        <v>0.96240072598405035</v>
      </c>
      <c r="O70" s="87">
        <v>1.9184487142157365</v>
      </c>
      <c r="P70" s="87">
        <v>0.40665592798927008</v>
      </c>
      <c r="Q70" s="87">
        <v>1.2755920486979448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4.4703121447827574E-15</v>
      </c>
      <c r="I72" s="87">
        <v>0</v>
      </c>
      <c r="J72" s="87">
        <v>0</v>
      </c>
      <c r="K72" s="87">
        <v>0</v>
      </c>
      <c r="L72" s="87">
        <v>2.5388020885085963E-15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1</v>
      </c>
    </row>
    <row r="77" spans="1:17" x14ac:dyDescent="0.25">
      <c r="A77" s="156" t="s">
        <v>208</v>
      </c>
      <c r="B77" s="204">
        <v>88.012459070300096</v>
      </c>
      <c r="C77" s="204">
        <v>168.58315044406606</v>
      </c>
      <c r="D77" s="204">
        <v>126.38270959958678</v>
      </c>
      <c r="E77" s="204">
        <v>61.041245761754467</v>
      </c>
      <c r="F77" s="204">
        <v>120.19679953011085</v>
      </c>
      <c r="G77" s="204">
        <v>85.968522676687812</v>
      </c>
      <c r="H77" s="204">
        <v>66.127024821388773</v>
      </c>
      <c r="I77" s="204">
        <v>240.01444638128908</v>
      </c>
      <c r="J77" s="204">
        <v>174.74435188658111</v>
      </c>
      <c r="K77" s="204">
        <v>162.90493725993989</v>
      </c>
      <c r="L77" s="204">
        <v>276.54756856014842</v>
      </c>
      <c r="M77" s="204">
        <v>232.30675199561182</v>
      </c>
      <c r="N77" s="204">
        <v>249.11657040939014</v>
      </c>
      <c r="O77" s="204">
        <v>253.07386647834801</v>
      </c>
      <c r="P77" s="204">
        <v>309.99064573963619</v>
      </c>
      <c r="Q77" s="204">
        <v>343.58404498716163</v>
      </c>
    </row>
    <row r="78" spans="1:17" x14ac:dyDescent="0.25">
      <c r="A78" s="152" t="s">
        <v>222</v>
      </c>
      <c r="B78" s="261">
        <v>74.467825182095694</v>
      </c>
      <c r="C78" s="261">
        <v>146.71025097590945</v>
      </c>
      <c r="D78" s="261">
        <v>106.72379804212035</v>
      </c>
      <c r="E78" s="261">
        <v>48.85796106842291</v>
      </c>
      <c r="F78" s="261">
        <v>97.039586767614892</v>
      </c>
      <c r="G78" s="261">
        <v>64.600531237527733</v>
      </c>
      <c r="H78" s="261">
        <v>42.854777294079902</v>
      </c>
      <c r="I78" s="261">
        <v>199.72106867368916</v>
      </c>
      <c r="J78" s="261">
        <v>139.37910246529634</v>
      </c>
      <c r="K78" s="261">
        <v>130.72653957985801</v>
      </c>
      <c r="L78" s="261">
        <v>236.02941952643968</v>
      </c>
      <c r="M78" s="261">
        <v>206.43284972028408</v>
      </c>
      <c r="N78" s="261">
        <v>231.64071052365477</v>
      </c>
      <c r="O78" s="261">
        <v>230.69436219255567</v>
      </c>
      <c r="P78" s="261">
        <v>287.74807558468342</v>
      </c>
      <c r="Q78" s="261">
        <v>335.93188140936661</v>
      </c>
    </row>
    <row r="79" spans="1:17" x14ac:dyDescent="0.25">
      <c r="A79" s="154" t="s">
        <v>33</v>
      </c>
      <c r="B79" s="83">
        <v>0</v>
      </c>
      <c r="C79" s="83">
        <v>74.452633414825868</v>
      </c>
      <c r="D79" s="83">
        <v>5.4115808717587015</v>
      </c>
      <c r="E79" s="83">
        <v>0</v>
      </c>
      <c r="F79" s="83">
        <v>0</v>
      </c>
      <c r="G79" s="83">
        <v>0</v>
      </c>
      <c r="H79" s="83">
        <v>0</v>
      </c>
      <c r="I79" s="83">
        <v>57.281989138695224</v>
      </c>
      <c r="J79" s="83">
        <v>0</v>
      </c>
      <c r="K79" s="83">
        <v>9.1796190364884183</v>
      </c>
      <c r="L79" s="83">
        <v>158.07579169170251</v>
      </c>
      <c r="M79" s="83">
        <v>59.681788224624285</v>
      </c>
      <c r="N79" s="83">
        <v>6.6733738388771826</v>
      </c>
      <c r="O79" s="83">
        <v>6.6839147997896475</v>
      </c>
      <c r="P79" s="83">
        <v>7.289091679665674</v>
      </c>
      <c r="Q79" s="83">
        <v>16.41367895303145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1.4210854715202004E-14</v>
      </c>
      <c r="F80" s="208">
        <v>0</v>
      </c>
      <c r="G80" s="208">
        <v>7.5085541749928453</v>
      </c>
      <c r="H80" s="208">
        <v>12.169668088777101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62.063607798826212</v>
      </c>
      <c r="C82" s="208">
        <v>72.257617561083578</v>
      </c>
      <c r="D82" s="208">
        <v>78.863859785324919</v>
      </c>
      <c r="E82" s="208">
        <v>0</v>
      </c>
      <c r="F82" s="208">
        <v>71.116094327741351</v>
      </c>
      <c r="G82" s="208">
        <v>0</v>
      </c>
      <c r="H82" s="208">
        <v>0</v>
      </c>
      <c r="I82" s="208">
        <v>137.4015327448133</v>
      </c>
      <c r="J82" s="208">
        <v>92.105170457918973</v>
      </c>
      <c r="K82" s="208">
        <v>79.148567604585736</v>
      </c>
      <c r="L82" s="208">
        <v>29.025595771607186</v>
      </c>
      <c r="M82" s="208">
        <v>5.9759875351170706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47.423357789158558</v>
      </c>
      <c r="M83" s="208">
        <v>123.24381112366586</v>
      </c>
      <c r="N83" s="208">
        <v>213.95687381276133</v>
      </c>
      <c r="O83" s="208">
        <v>210.2767199708089</v>
      </c>
      <c r="P83" s="208">
        <v>255.83521995053925</v>
      </c>
      <c r="Q83" s="208">
        <v>303.73046295632935</v>
      </c>
    </row>
    <row r="84" spans="1:17" x14ac:dyDescent="0.25">
      <c r="A84" s="154" t="s">
        <v>26</v>
      </c>
      <c r="B84" s="208">
        <v>12.404217383269483</v>
      </c>
      <c r="C84" s="208">
        <v>0</v>
      </c>
      <c r="D84" s="208">
        <v>22.448357385036729</v>
      </c>
      <c r="E84" s="208">
        <v>48.857961068422895</v>
      </c>
      <c r="F84" s="208">
        <v>25.923492439873542</v>
      </c>
      <c r="G84" s="208">
        <v>57.091977062534887</v>
      </c>
      <c r="H84" s="208">
        <v>30.685109205302801</v>
      </c>
      <c r="I84" s="208">
        <v>5.0375467901806417</v>
      </c>
      <c r="J84" s="208">
        <v>47.273932007377368</v>
      </c>
      <c r="K84" s="208">
        <v>42.398352938783859</v>
      </c>
      <c r="L84" s="208">
        <v>0</v>
      </c>
      <c r="M84" s="208">
        <v>0</v>
      </c>
      <c r="N84" s="208">
        <v>0</v>
      </c>
      <c r="O84" s="208">
        <v>0</v>
      </c>
      <c r="P84" s="208">
        <v>0</v>
      </c>
      <c r="Q84" s="208">
        <v>0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1.5046742739714318</v>
      </c>
      <c r="M85" s="208">
        <v>17.531262836876863</v>
      </c>
      <c r="N85" s="208">
        <v>11.010462872016262</v>
      </c>
      <c r="O85" s="208">
        <v>13.733727421957127</v>
      </c>
      <c r="P85" s="208">
        <v>24.623763954478491</v>
      </c>
      <c r="Q85" s="208">
        <v>15.787739500005813</v>
      </c>
    </row>
    <row r="86" spans="1:17" x14ac:dyDescent="0.25">
      <c r="A86" s="152" t="s">
        <v>221</v>
      </c>
      <c r="B86" s="261">
        <v>13.544633888204396</v>
      </c>
      <c r="C86" s="261">
        <v>21.872899468156607</v>
      </c>
      <c r="D86" s="261">
        <v>19.658911557466432</v>
      </c>
      <c r="E86" s="261">
        <v>12.183284693331561</v>
      </c>
      <c r="F86" s="261">
        <v>23.157212762495963</v>
      </c>
      <c r="G86" s="261">
        <v>21.367991439160079</v>
      </c>
      <c r="H86" s="261">
        <v>23.272247527308863</v>
      </c>
      <c r="I86" s="261">
        <v>40.293377707599923</v>
      </c>
      <c r="J86" s="261">
        <v>35.365249421284759</v>
      </c>
      <c r="K86" s="261">
        <v>32.178397680081872</v>
      </c>
      <c r="L86" s="261">
        <v>40.518149033708745</v>
      </c>
      <c r="M86" s="261">
        <v>25.87390227532773</v>
      </c>
      <c r="N86" s="261">
        <v>17.47585988573536</v>
      </c>
      <c r="O86" s="261">
        <v>22.37950428579234</v>
      </c>
      <c r="P86" s="261">
        <v>22.242570154952745</v>
      </c>
      <c r="Q86" s="261">
        <v>7.6521635777950081</v>
      </c>
    </row>
    <row r="87" spans="1:17" x14ac:dyDescent="0.25">
      <c r="A87" s="156" t="s">
        <v>207</v>
      </c>
      <c r="B87" s="204">
        <v>7.9471840931423667</v>
      </c>
      <c r="C87" s="204">
        <v>16.039185633883047</v>
      </c>
      <c r="D87" s="204">
        <v>11.369876272358802</v>
      </c>
      <c r="E87" s="204">
        <v>4.9521622698173005</v>
      </c>
      <c r="F87" s="204">
        <v>9.918462739758608</v>
      </c>
      <c r="G87" s="204">
        <v>6.1299336261942079</v>
      </c>
      <c r="H87" s="204">
        <v>6.4212273599631873</v>
      </c>
      <c r="I87" s="204">
        <v>20.998972741273484</v>
      </c>
      <c r="J87" s="204">
        <v>14.078807543169836</v>
      </c>
      <c r="K87" s="204">
        <v>13.283577339256858</v>
      </c>
      <c r="L87" s="204">
        <v>25.380655985228184</v>
      </c>
      <c r="M87" s="204">
        <v>22.957966915163631</v>
      </c>
      <c r="N87" s="204">
        <v>17.788970815228655</v>
      </c>
      <c r="O87" s="204">
        <v>18.994435051482832</v>
      </c>
      <c r="P87" s="204">
        <v>20.105424716671607</v>
      </c>
      <c r="Q87" s="204">
        <v>8.4170486220766545</v>
      </c>
    </row>
    <row r="88" spans="1:17" x14ac:dyDescent="0.25">
      <c r="A88" s="152" t="s">
        <v>220</v>
      </c>
      <c r="B88" s="261">
        <v>4.5786367744056289</v>
      </c>
      <c r="C88" s="261">
        <v>10.599400589517789</v>
      </c>
      <c r="D88" s="261">
        <v>6.4807095098775438</v>
      </c>
      <c r="E88" s="261">
        <v>1.9221821813286182</v>
      </c>
      <c r="F88" s="261">
        <v>4.1592692758101215</v>
      </c>
      <c r="G88" s="261">
        <v>0.81571909198988279</v>
      </c>
      <c r="H88" s="261">
        <v>0.63342477658257845</v>
      </c>
      <c r="I88" s="261">
        <v>10.978019014500141</v>
      </c>
      <c r="J88" s="261">
        <v>5.2834781826419768</v>
      </c>
      <c r="K88" s="261">
        <v>5.2808172704976997</v>
      </c>
      <c r="L88" s="261">
        <v>15.303801681581209</v>
      </c>
      <c r="M88" s="261">
        <v>16.523133397019272</v>
      </c>
      <c r="N88" s="261">
        <v>13.44272849914957</v>
      </c>
      <c r="O88" s="261">
        <v>13.428657506014083</v>
      </c>
      <c r="P88" s="261">
        <v>14.57370265790634</v>
      </c>
      <c r="Q88" s="261">
        <v>6.5139573081826398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4.0025201232979679</v>
      </c>
      <c r="G90" s="208">
        <v>0.81571909198988279</v>
      </c>
      <c r="H90" s="208">
        <v>0.63342477658257845</v>
      </c>
      <c r="I90" s="208">
        <v>0</v>
      </c>
      <c r="J90" s="208">
        <v>0</v>
      </c>
      <c r="K90" s="208">
        <v>0</v>
      </c>
      <c r="L90" s="208">
        <v>0</v>
      </c>
      <c r="M90" s="208">
        <v>5.4934297303412052</v>
      </c>
      <c r="N90" s="208">
        <v>2.1973041100758279</v>
      </c>
      <c r="O90" s="208">
        <v>0</v>
      </c>
      <c r="P90" s="208">
        <v>0.3885351710554783</v>
      </c>
      <c r="Q90" s="208">
        <v>0</v>
      </c>
    </row>
    <row r="91" spans="1:17" x14ac:dyDescent="0.25">
      <c r="A91" s="154" t="s">
        <v>125</v>
      </c>
      <c r="B91" s="208">
        <v>4.5786367744056289</v>
      </c>
      <c r="C91" s="208">
        <v>10.599400589517789</v>
      </c>
      <c r="D91" s="208">
        <v>6.4807095098775438</v>
      </c>
      <c r="E91" s="208">
        <v>1.9221821813286182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0.42722587155282576</v>
      </c>
      <c r="N91" s="208">
        <v>10.348542938832447</v>
      </c>
      <c r="O91" s="208">
        <v>9.6690913503702163</v>
      </c>
      <c r="P91" s="208">
        <v>14.185167486850862</v>
      </c>
      <c r="Q91" s="208">
        <v>5.3005554489787352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1.7981450833612058</v>
      </c>
      <c r="N92" s="208">
        <v>0</v>
      </c>
      <c r="O92" s="208">
        <v>3.7595661556438671</v>
      </c>
      <c r="P92" s="208">
        <v>0</v>
      </c>
      <c r="Q92" s="208">
        <v>1.2134018592039046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0</v>
      </c>
      <c r="F93" s="208">
        <v>0.1567491525121536</v>
      </c>
      <c r="G93" s="208">
        <v>0</v>
      </c>
      <c r="H93" s="208">
        <v>0</v>
      </c>
      <c r="I93" s="208">
        <v>10.978019014500141</v>
      </c>
      <c r="J93" s="208">
        <v>5.2834781826419768</v>
      </c>
      <c r="K93" s="208">
        <v>5.2808172704976997</v>
      </c>
      <c r="L93" s="208">
        <v>15.303801681581209</v>
      </c>
      <c r="M93" s="208">
        <v>8.8043327117640349</v>
      </c>
      <c r="N93" s="208">
        <v>0.89688145024129584</v>
      </c>
      <c r="O93" s="208">
        <v>0</v>
      </c>
      <c r="P93" s="208">
        <v>0</v>
      </c>
      <c r="Q93" s="208">
        <v>0</v>
      </c>
    </row>
    <row r="94" spans="1:17" x14ac:dyDescent="0.25">
      <c r="A94" s="149" t="s">
        <v>219</v>
      </c>
      <c r="B94" s="262">
        <v>3.3685473187367374</v>
      </c>
      <c r="C94" s="262">
        <v>5.4397850443652596</v>
      </c>
      <c r="D94" s="262">
        <v>4.8891667624812571</v>
      </c>
      <c r="E94" s="262">
        <v>3.0299800884886827</v>
      </c>
      <c r="F94" s="262">
        <v>5.7591934639484865</v>
      </c>
      <c r="G94" s="262">
        <v>5.314214534204325</v>
      </c>
      <c r="H94" s="262">
        <v>5.7878025833806088</v>
      </c>
      <c r="I94" s="262">
        <v>10.020953726773342</v>
      </c>
      <c r="J94" s="262">
        <v>8.7953293605278589</v>
      </c>
      <c r="K94" s="262">
        <v>8.0027600687591587</v>
      </c>
      <c r="L94" s="262">
        <v>10.076854303646975</v>
      </c>
      <c r="M94" s="262">
        <v>6.4348335181443579</v>
      </c>
      <c r="N94" s="262">
        <v>4.3462423160790857</v>
      </c>
      <c r="O94" s="262">
        <v>5.5657775454687499</v>
      </c>
      <c r="P94" s="262">
        <v>5.5317220587652685</v>
      </c>
      <c r="Q94" s="262">
        <v>1.9030913138940142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98.95128744413195</v>
      </c>
      <c r="C97" s="96">
        <v>103.7399675767965</v>
      </c>
      <c r="D97" s="96">
        <v>99.318101271019813</v>
      </c>
      <c r="E97" s="96">
        <v>83.551685294095336</v>
      </c>
      <c r="F97" s="96">
        <v>78.245956041421806</v>
      </c>
      <c r="G97" s="96">
        <v>71.417350890957849</v>
      </c>
      <c r="H97" s="96">
        <v>56.465714815920052</v>
      </c>
      <c r="I97" s="96">
        <v>69.968732921049508</v>
      </c>
      <c r="J97" s="96">
        <v>64.351463011548944</v>
      </c>
      <c r="K97" s="96">
        <v>57.716304857035546</v>
      </c>
      <c r="L97" s="96">
        <v>57.620302659675147</v>
      </c>
      <c r="M97" s="96">
        <v>45.498925105896276</v>
      </c>
      <c r="N97" s="96">
        <v>43.334200806171275</v>
      </c>
      <c r="O97" s="96">
        <v>41.13397783300227</v>
      </c>
      <c r="P97" s="96">
        <v>41.638987329898107</v>
      </c>
      <c r="Q97" s="96">
        <v>38.689130211979716</v>
      </c>
    </row>
    <row r="98" spans="1:17" x14ac:dyDescent="0.25">
      <c r="A98" s="132" t="s">
        <v>83</v>
      </c>
      <c r="B98" s="160">
        <v>0.69652806163817549</v>
      </c>
      <c r="C98" s="160">
        <v>0.73023606258251172</v>
      </c>
      <c r="D98" s="160">
        <v>0.69911010104790561</v>
      </c>
      <c r="E98" s="160">
        <v>0.58812871371033648</v>
      </c>
      <c r="F98" s="160">
        <v>0.55078115202218558</v>
      </c>
      <c r="G98" s="160">
        <v>0.50271391376790264</v>
      </c>
      <c r="H98" s="160">
        <v>0.39746784408391406</v>
      </c>
      <c r="I98" s="160">
        <v>0.49251694622259234</v>
      </c>
      <c r="J98" s="160">
        <v>0.45297641852635678</v>
      </c>
      <c r="K98" s="160">
        <v>0.40627087312720972</v>
      </c>
      <c r="L98" s="160">
        <v>0.40559510400719495</v>
      </c>
      <c r="M98" s="160">
        <v>0.32027150863017723</v>
      </c>
      <c r="N98" s="160">
        <v>0.30503379662648245</v>
      </c>
      <c r="O98" s="160">
        <v>0.28954620589110713</v>
      </c>
      <c r="P98" s="160">
        <v>0.29310101851727266</v>
      </c>
      <c r="Q98" s="160">
        <v>0.27233667766305847</v>
      </c>
    </row>
    <row r="99" spans="1:17" x14ac:dyDescent="0.25">
      <c r="A99" s="76" t="s">
        <v>82</v>
      </c>
      <c r="B99" s="159">
        <v>0.71579647644179267</v>
      </c>
      <c r="C99" s="159">
        <v>0.75043695919148301</v>
      </c>
      <c r="D99" s="159">
        <v>0.71844994413866015</v>
      </c>
      <c r="E99" s="159">
        <v>0.6043984214763608</v>
      </c>
      <c r="F99" s="159">
        <v>0.5660176949379403</v>
      </c>
      <c r="G99" s="159">
        <v>0.51662074789494117</v>
      </c>
      <c r="H99" s="159">
        <v>0.40846320193481811</v>
      </c>
      <c r="I99" s="159">
        <v>0.50614169638026429</v>
      </c>
      <c r="J99" s="159">
        <v>0.46550733868468441</v>
      </c>
      <c r="K99" s="159">
        <v>0.41750975370817511</v>
      </c>
      <c r="L99" s="159">
        <v>0.41681529043865934</v>
      </c>
      <c r="M99" s="159">
        <v>0.32913134446156145</v>
      </c>
      <c r="N99" s="159">
        <v>0.31347210377623003</v>
      </c>
      <c r="O99" s="159">
        <v>0.29755607183506039</v>
      </c>
      <c r="P99" s="159">
        <v>0.30120922307527825</v>
      </c>
      <c r="Q99" s="159">
        <v>0.27987046755676226</v>
      </c>
    </row>
    <row r="100" spans="1:17" x14ac:dyDescent="0.25">
      <c r="A100" s="76" t="s">
        <v>81</v>
      </c>
      <c r="B100" s="159">
        <v>1.4009642726147262</v>
      </c>
      <c r="C100" s="159">
        <v>1.468762984002193</v>
      </c>
      <c r="D100" s="159">
        <v>1.4061576670560172</v>
      </c>
      <c r="E100" s="159">
        <v>1.1829348463997</v>
      </c>
      <c r="F100" s="159">
        <v>1.107815691155164</v>
      </c>
      <c r="G100" s="159">
        <v>1.0111354751145769</v>
      </c>
      <c r="H100" s="159">
        <v>0.79944840666595296</v>
      </c>
      <c r="I100" s="159">
        <v>0.99062576702558314</v>
      </c>
      <c r="J100" s="159">
        <v>0.91109578155382043</v>
      </c>
      <c r="K100" s="159">
        <v>0.81715441143400402</v>
      </c>
      <c r="L100" s="159">
        <v>0.81579520073479639</v>
      </c>
      <c r="M100" s="159">
        <v>0.64417927408698872</v>
      </c>
      <c r="N100" s="159">
        <v>0.61353084613512487</v>
      </c>
      <c r="O100" s="159">
        <v>0.58237982367939101</v>
      </c>
      <c r="P100" s="159">
        <v>0.58952980909905184</v>
      </c>
      <c r="Q100" s="159">
        <v>0.5477653759292942</v>
      </c>
    </row>
    <row r="101" spans="1:17" x14ac:dyDescent="0.25">
      <c r="A101" s="76" t="s">
        <v>80</v>
      </c>
      <c r="B101" s="159">
        <v>0.55577626583193851</v>
      </c>
      <c r="C101" s="159">
        <v>0.58267267952335766</v>
      </c>
      <c r="D101" s="159">
        <v>0.55783653633704289</v>
      </c>
      <c r="E101" s="159">
        <v>0.46928185429558428</v>
      </c>
      <c r="F101" s="159">
        <v>0.4394813487364112</v>
      </c>
      <c r="G101" s="159">
        <v>0.4011273589158304</v>
      </c>
      <c r="H101" s="159">
        <v>0.31714902290323116</v>
      </c>
      <c r="I101" s="159">
        <v>0.39299095658364991</v>
      </c>
      <c r="J101" s="159">
        <v>0.36144063141749194</v>
      </c>
      <c r="K101" s="159">
        <v>0.32417316863281764</v>
      </c>
      <c r="L101" s="159">
        <v>0.32363395641902254</v>
      </c>
      <c r="M101" s="159">
        <v>0.25555223532588472</v>
      </c>
      <c r="N101" s="159">
        <v>0.24339370339636249</v>
      </c>
      <c r="O101" s="159">
        <v>0.23103578729834373</v>
      </c>
      <c r="P101" s="159">
        <v>0.23387225663233704</v>
      </c>
      <c r="Q101" s="159">
        <v>0.21730389642115638</v>
      </c>
    </row>
    <row r="102" spans="1:17" x14ac:dyDescent="0.25">
      <c r="A102" s="129" t="s">
        <v>79</v>
      </c>
      <c r="B102" s="158">
        <v>0.62874604567771031</v>
      </c>
      <c r="C102" s="158">
        <v>0.65917378214478983</v>
      </c>
      <c r="D102" s="158">
        <v>0.63107681619230194</v>
      </c>
      <c r="E102" s="158">
        <v>0.5308954849933718</v>
      </c>
      <c r="F102" s="158">
        <v>0.49718236843651509</v>
      </c>
      <c r="G102" s="158">
        <v>0.45379275121427576</v>
      </c>
      <c r="H102" s="158">
        <v>0.35878861027371534</v>
      </c>
      <c r="I102" s="158">
        <v>0.44458809260089704</v>
      </c>
      <c r="J102" s="158">
        <v>0.40889541659507</v>
      </c>
      <c r="K102" s="158">
        <v>0.36673498028491147</v>
      </c>
      <c r="L102" s="158">
        <v>0.36612497304270342</v>
      </c>
      <c r="M102" s="158">
        <v>0.28910456833692333</v>
      </c>
      <c r="N102" s="158">
        <v>0.27534970088051958</v>
      </c>
      <c r="O102" s="158">
        <v>0.26136927142152616</v>
      </c>
      <c r="P102" s="158">
        <v>0.26457815058221645</v>
      </c>
      <c r="Q102" s="158">
        <v>0.24583447330310459</v>
      </c>
    </row>
    <row r="103" spans="1:17" x14ac:dyDescent="0.25">
      <c r="A103" s="92" t="s">
        <v>125</v>
      </c>
      <c r="B103" s="91">
        <v>0.12574920913554208</v>
      </c>
      <c r="C103" s="91">
        <v>0.13183475642895795</v>
      </c>
      <c r="D103" s="91">
        <v>0.12621536323846039</v>
      </c>
      <c r="E103" s="91">
        <v>0.10617909699867435</v>
      </c>
      <c r="F103" s="91">
        <v>9.9436473687303017E-2</v>
      </c>
      <c r="G103" s="91">
        <v>9.075855024285516E-2</v>
      </c>
      <c r="H103" s="91">
        <v>7.1757722054743067E-2</v>
      </c>
      <c r="I103" s="91">
        <v>8.8917618520179417E-2</v>
      </c>
      <c r="J103" s="91">
        <v>8.1779083319013998E-2</v>
      </c>
      <c r="K103" s="91">
        <v>7.3346996056982292E-2</v>
      </c>
      <c r="L103" s="91">
        <v>7.3224994608540692E-2</v>
      </c>
      <c r="M103" s="91">
        <v>5.7820913667384663E-2</v>
      </c>
      <c r="N103" s="91">
        <v>5.5069940176103928E-2</v>
      </c>
      <c r="O103" s="91">
        <v>5.2273854284305234E-2</v>
      </c>
      <c r="P103" s="91">
        <v>5.2915630116443312E-2</v>
      </c>
      <c r="Q103" s="91">
        <v>4.9166894660620929E-2</v>
      </c>
    </row>
    <row r="104" spans="1:17" x14ac:dyDescent="0.25">
      <c r="A104" s="92" t="s">
        <v>26</v>
      </c>
      <c r="B104" s="91">
        <v>0.1886238137033131</v>
      </c>
      <c r="C104" s="91">
        <v>0.19775213464343691</v>
      </c>
      <c r="D104" s="91">
        <v>0.18932304485769055</v>
      </c>
      <c r="E104" s="91">
        <v>0.15926864549801151</v>
      </c>
      <c r="F104" s="91">
        <v>0.14915471053095453</v>
      </c>
      <c r="G104" s="91">
        <v>0.13613782536428273</v>
      </c>
      <c r="H104" s="91">
        <v>0.10763658308211459</v>
      </c>
      <c r="I104" s="91">
        <v>0.13337642778026909</v>
      </c>
      <c r="J104" s="91">
        <v>0.12266862497852098</v>
      </c>
      <c r="K104" s="91">
        <v>0.11002049408547343</v>
      </c>
      <c r="L104" s="91">
        <v>0.10983749191281104</v>
      </c>
      <c r="M104" s="91">
        <v>8.6731370501077001E-2</v>
      </c>
      <c r="N104" s="91">
        <v>8.2604910264155881E-2</v>
      </c>
      <c r="O104" s="91">
        <v>7.841078142645784E-2</v>
      </c>
      <c r="P104" s="91">
        <v>7.937344517466495E-2</v>
      </c>
      <c r="Q104" s="91">
        <v>7.375034199093139E-2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0.31437302283885521</v>
      </c>
      <c r="C106" s="157">
        <v>0.32958689107239492</v>
      </c>
      <c r="D106" s="157">
        <v>0.31553840809615091</v>
      </c>
      <c r="E106" s="157">
        <v>0.2654477424966859</v>
      </c>
      <c r="F106" s="157">
        <v>0.24859118421825754</v>
      </c>
      <c r="G106" s="157">
        <v>0.22689637560713788</v>
      </c>
      <c r="H106" s="157">
        <v>0.17939430513685767</v>
      </c>
      <c r="I106" s="157">
        <v>0.22229404630044852</v>
      </c>
      <c r="J106" s="157">
        <v>0.204447708297535</v>
      </c>
      <c r="K106" s="157">
        <v>0.18336749014245576</v>
      </c>
      <c r="L106" s="157">
        <v>0.18306248652135171</v>
      </c>
      <c r="M106" s="157">
        <v>0.14455228416846166</v>
      </c>
      <c r="N106" s="157">
        <v>0.13767485044025979</v>
      </c>
      <c r="O106" s="157">
        <v>0.13068463571076308</v>
      </c>
      <c r="P106" s="157">
        <v>0.13228907529110823</v>
      </c>
      <c r="Q106" s="157">
        <v>0.12291723665155228</v>
      </c>
    </row>
    <row r="107" spans="1:17" x14ac:dyDescent="0.25">
      <c r="A107" s="156" t="s">
        <v>206</v>
      </c>
      <c r="B107" s="204">
        <v>74.147941959928659</v>
      </c>
      <c r="C107" s="204">
        <v>85.064036081032839</v>
      </c>
      <c r="D107" s="204">
        <v>73.926991755315399</v>
      </c>
      <c r="E107" s="204">
        <v>50.466230668738866</v>
      </c>
      <c r="F107" s="204">
        <v>49.068831003632354</v>
      </c>
      <c r="G107" s="204">
        <v>30.614867024295268</v>
      </c>
      <c r="H107" s="204">
        <v>24.052868372331595</v>
      </c>
      <c r="I107" s="204">
        <v>49.437025818925271</v>
      </c>
      <c r="J107" s="204">
        <v>38.262988013777104</v>
      </c>
      <c r="K107" s="204">
        <v>35.260476612482471</v>
      </c>
      <c r="L107" s="204">
        <v>44.44537829747366</v>
      </c>
      <c r="M107" s="204">
        <v>39.63535936301701</v>
      </c>
      <c r="N107" s="204">
        <v>33.576952089009119</v>
      </c>
      <c r="O107" s="204">
        <v>31.512864824872363</v>
      </c>
      <c r="P107" s="204">
        <v>30.345971352661394</v>
      </c>
      <c r="Q107" s="204">
        <v>20.159543482339828</v>
      </c>
    </row>
    <row r="108" spans="1:17" x14ac:dyDescent="0.25">
      <c r="A108" s="152" t="s">
        <v>218</v>
      </c>
      <c r="B108" s="151">
        <v>65.248249132835312</v>
      </c>
      <c r="C108" s="151">
        <v>80.379785990357831</v>
      </c>
      <c r="D108" s="151">
        <v>64.67993618408812</v>
      </c>
      <c r="E108" s="151">
        <v>35.252856559210954</v>
      </c>
      <c r="F108" s="151">
        <v>35.967470202976052</v>
      </c>
      <c r="G108" s="151">
        <v>9.6713737320788198</v>
      </c>
      <c r="H108" s="151">
        <v>7.3972619064976559</v>
      </c>
      <c r="I108" s="151">
        <v>41.246205227149488</v>
      </c>
      <c r="J108" s="151">
        <v>26.161375322457559</v>
      </c>
      <c r="K108" s="151">
        <v>25.004362425383317</v>
      </c>
      <c r="L108" s="151">
        <v>40.067165288542434</v>
      </c>
      <c r="M108" s="151">
        <v>39.05661760183682</v>
      </c>
      <c r="N108" s="151">
        <v>30.380087103449416</v>
      </c>
      <c r="O108" s="151">
        <v>28.250519891340986</v>
      </c>
      <c r="P108" s="151">
        <v>26.058403494275041</v>
      </c>
      <c r="Q108" s="151">
        <v>11.08013878947772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16.480399459827009</v>
      </c>
      <c r="C110" s="208">
        <v>16.48922</v>
      </c>
      <c r="D110" s="208">
        <v>13.18909</v>
      </c>
      <c r="E110" s="208">
        <v>13.741141342421759</v>
      </c>
      <c r="F110" s="208">
        <v>0</v>
      </c>
      <c r="G110" s="208">
        <v>4.1788583036675231</v>
      </c>
      <c r="H110" s="208">
        <v>0.34980427687316018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3.2960293020776543</v>
      </c>
      <c r="P110" s="208">
        <v>2.9073590367141589</v>
      </c>
      <c r="Q110" s="208">
        <v>2.1974118026990421</v>
      </c>
    </row>
    <row r="111" spans="1:17" x14ac:dyDescent="0.25">
      <c r="A111" s="154" t="s">
        <v>125</v>
      </c>
      <c r="B111" s="208">
        <v>28.500702721247499</v>
      </c>
      <c r="C111" s="208">
        <v>7.2264327607630356</v>
      </c>
      <c r="D111" s="208">
        <v>12.710570160770887</v>
      </c>
      <c r="E111" s="208">
        <v>21.511715216789195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3.8487323737815196</v>
      </c>
      <c r="P111" s="208">
        <v>0</v>
      </c>
      <c r="Q111" s="208">
        <v>4.1132332972100949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20.267146951760804</v>
      </c>
      <c r="C113" s="208">
        <v>56.664133229594796</v>
      </c>
      <c r="D113" s="208">
        <v>38.780276023317235</v>
      </c>
      <c r="E113" s="208">
        <v>0</v>
      </c>
      <c r="F113" s="208">
        <v>35.967470202976052</v>
      </c>
      <c r="G113" s="208">
        <v>5.4925154284112967</v>
      </c>
      <c r="H113" s="208">
        <v>7.0474576296244962</v>
      </c>
      <c r="I113" s="208">
        <v>41.246205227149488</v>
      </c>
      <c r="J113" s="208">
        <v>26.161375322457559</v>
      </c>
      <c r="K113" s="208">
        <v>25.004362425383317</v>
      </c>
      <c r="L113" s="208">
        <v>40.067165288542434</v>
      </c>
      <c r="M113" s="208">
        <v>39.05661760183682</v>
      </c>
      <c r="N113" s="208">
        <v>30.380087103449416</v>
      </c>
      <c r="O113" s="208">
        <v>21.105758215481814</v>
      </c>
      <c r="P113" s="208">
        <v>23.151044457560882</v>
      </c>
      <c r="Q113" s="208">
        <v>4.7694936895685833</v>
      </c>
    </row>
    <row r="114" spans="1:17" x14ac:dyDescent="0.25">
      <c r="A114" s="152" t="s">
        <v>217</v>
      </c>
      <c r="B114" s="151">
        <v>8.8996928270933537</v>
      </c>
      <c r="C114" s="151">
        <v>4.684250090675004</v>
      </c>
      <c r="D114" s="151">
        <v>9.2470555712272731</v>
      </c>
      <c r="E114" s="151">
        <v>15.213374109527914</v>
      </c>
      <c r="F114" s="151">
        <v>13.101360800656302</v>
      </c>
      <c r="G114" s="151">
        <v>20.943493292216449</v>
      </c>
      <c r="H114" s="151">
        <v>16.655606465833937</v>
      </c>
      <c r="I114" s="151">
        <v>8.1908205917757826</v>
      </c>
      <c r="J114" s="151">
        <v>12.101612691319549</v>
      </c>
      <c r="K114" s="151">
        <v>10.256114187099156</v>
      </c>
      <c r="L114" s="151">
        <v>4.3782130089312279</v>
      </c>
      <c r="M114" s="151">
        <v>0.57874176118018672</v>
      </c>
      <c r="N114" s="151">
        <v>3.1968649855597038</v>
      </c>
      <c r="O114" s="151">
        <v>3.2623449335313763</v>
      </c>
      <c r="P114" s="151">
        <v>4.2875678583863541</v>
      </c>
      <c r="Q114" s="151">
        <v>9.0794046928621057</v>
      </c>
    </row>
    <row r="115" spans="1:17" x14ac:dyDescent="0.25">
      <c r="A115" s="156" t="s">
        <v>205</v>
      </c>
      <c r="B115" s="204">
        <v>7.2310004220133512</v>
      </c>
      <c r="C115" s="204">
        <v>3.8059531986734418</v>
      </c>
      <c r="D115" s="204">
        <v>7.513232651622161</v>
      </c>
      <c r="E115" s="204">
        <v>12.360866463991433</v>
      </c>
      <c r="F115" s="204">
        <v>10.644855650533248</v>
      </c>
      <c r="G115" s="204">
        <v>17.016588299925868</v>
      </c>
      <c r="H115" s="204">
        <v>13.532680253490076</v>
      </c>
      <c r="I115" s="204">
        <v>6.6550417308178247</v>
      </c>
      <c r="J115" s="204">
        <v>9.8325603116971365</v>
      </c>
      <c r="K115" s="204">
        <v>8.3330927770180665</v>
      </c>
      <c r="L115" s="204">
        <v>3.557298069756623</v>
      </c>
      <c r="M115" s="204">
        <v>0.47022768095890177</v>
      </c>
      <c r="N115" s="204">
        <v>2.5974528007672597</v>
      </c>
      <c r="O115" s="204">
        <v>2.6506552584942442</v>
      </c>
      <c r="P115" s="204">
        <v>3.4836488849389138</v>
      </c>
      <c r="Q115" s="204">
        <v>7.3770163129504631</v>
      </c>
    </row>
    <row r="116" spans="1:17" x14ac:dyDescent="0.25">
      <c r="A116" s="156" t="s">
        <v>204</v>
      </c>
      <c r="B116" s="204">
        <v>7.122256640342906</v>
      </c>
      <c r="C116" s="204">
        <v>7.2826145139065099</v>
      </c>
      <c r="D116" s="204">
        <v>7.1611305101705494</v>
      </c>
      <c r="E116" s="204">
        <v>6.3192526110819447</v>
      </c>
      <c r="F116" s="204">
        <v>5.8725045514921614</v>
      </c>
      <c r="G116" s="204">
        <v>5.7164726829722543</v>
      </c>
      <c r="H116" s="204">
        <v>4.5235344165071423</v>
      </c>
      <c r="I116" s="204">
        <v>5.1114569834559784</v>
      </c>
      <c r="J116" s="204">
        <v>4.8823298980906085</v>
      </c>
      <c r="K116" s="204">
        <v>4.3552094947010032</v>
      </c>
      <c r="L116" s="204">
        <v>4.1154573363273474</v>
      </c>
      <c r="M116" s="204">
        <v>3.1355113542232012</v>
      </c>
      <c r="N116" s="204">
        <v>3.0912886510493971</v>
      </c>
      <c r="O116" s="204">
        <v>2.9433705126999827</v>
      </c>
      <c r="P116" s="204">
        <v>3.0185899370615377</v>
      </c>
      <c r="Q116" s="204">
        <v>3.0068911234910214</v>
      </c>
    </row>
    <row r="117" spans="1:17" x14ac:dyDescent="0.25">
      <c r="A117" s="152" t="s">
        <v>216</v>
      </c>
      <c r="B117" s="151">
        <v>5.0085795939082338</v>
      </c>
      <c r="C117" s="151">
        <v>6.1701051173711967</v>
      </c>
      <c r="D117" s="151">
        <v>4.9649548120040716</v>
      </c>
      <c r="E117" s="151">
        <v>2.7060762600690644</v>
      </c>
      <c r="F117" s="151">
        <v>2.76093136133629</v>
      </c>
      <c r="G117" s="151">
        <v>0.74239302607084789</v>
      </c>
      <c r="H117" s="151">
        <v>0.56782788087158254</v>
      </c>
      <c r="I117" s="151">
        <v>3.1661370929092305</v>
      </c>
      <c r="J117" s="151">
        <v>2.0081968839022153</v>
      </c>
      <c r="K117" s="151">
        <v>1.9193823752649535</v>
      </c>
      <c r="L117" s="151">
        <v>3.0756317467061804</v>
      </c>
      <c r="M117" s="151">
        <v>2.998060185942907</v>
      </c>
      <c r="N117" s="151">
        <v>2.3320332169789673</v>
      </c>
      <c r="O117" s="151">
        <v>2.168563590986281</v>
      </c>
      <c r="P117" s="151">
        <v>2.0002925706947785</v>
      </c>
      <c r="Q117" s="151">
        <v>0.85053250893627108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0.54762865757816215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5.0085795939082338</v>
      </c>
      <c r="C122" s="208">
        <v>6.1701051173711967</v>
      </c>
      <c r="D122" s="208">
        <v>4.9649548120040716</v>
      </c>
      <c r="E122" s="208">
        <v>2.1584476024909023</v>
      </c>
      <c r="F122" s="208">
        <v>2.76093136133629</v>
      </c>
      <c r="G122" s="208">
        <v>0.74239302607084789</v>
      </c>
      <c r="H122" s="208">
        <v>0.56782788087158254</v>
      </c>
      <c r="I122" s="208">
        <v>3.1661370929092305</v>
      </c>
      <c r="J122" s="208">
        <v>2.0081968839022153</v>
      </c>
      <c r="K122" s="208">
        <v>1.9193823752649535</v>
      </c>
      <c r="L122" s="208">
        <v>3.0756317467061804</v>
      </c>
      <c r="M122" s="208">
        <v>2.998060185942907</v>
      </c>
      <c r="N122" s="208">
        <v>2.3320332169789673</v>
      </c>
      <c r="O122" s="208">
        <v>2.168563590986281</v>
      </c>
      <c r="P122" s="208">
        <v>2.0002925706947785</v>
      </c>
      <c r="Q122" s="208">
        <v>0.85053250893627108</v>
      </c>
    </row>
    <row r="123" spans="1:17" x14ac:dyDescent="0.25">
      <c r="A123" s="152" t="s">
        <v>215</v>
      </c>
      <c r="B123" s="261">
        <v>2.1136770464346717</v>
      </c>
      <c r="C123" s="261">
        <v>1.1125093965353134</v>
      </c>
      <c r="D123" s="261">
        <v>2.1961756981664773</v>
      </c>
      <c r="E123" s="261">
        <v>3.6131763510128798</v>
      </c>
      <c r="F123" s="261">
        <v>3.1115731901558719</v>
      </c>
      <c r="G123" s="261">
        <v>4.9740796569014067</v>
      </c>
      <c r="H123" s="261">
        <v>3.9557065356355601</v>
      </c>
      <c r="I123" s="261">
        <v>1.9453198905467484</v>
      </c>
      <c r="J123" s="261">
        <v>2.8741330141883932</v>
      </c>
      <c r="K123" s="261">
        <v>2.4358271194360497</v>
      </c>
      <c r="L123" s="261">
        <v>1.0398255896211666</v>
      </c>
      <c r="M123" s="261">
        <v>0.13745116828029436</v>
      </c>
      <c r="N123" s="261">
        <v>0.75925543407042961</v>
      </c>
      <c r="O123" s="261">
        <v>0.77480692171370191</v>
      </c>
      <c r="P123" s="261">
        <v>1.0182973663667592</v>
      </c>
      <c r="Q123" s="261">
        <v>2.1563586145547502</v>
      </c>
    </row>
    <row r="124" spans="1:17" x14ac:dyDescent="0.25">
      <c r="A124" s="243" t="s">
        <v>203</v>
      </c>
      <c r="B124" s="242">
        <v>6.4522772996426827</v>
      </c>
      <c r="C124" s="242">
        <v>3.3960813157393788</v>
      </c>
      <c r="D124" s="242">
        <v>6.7041152891397742</v>
      </c>
      <c r="E124" s="242">
        <v>11.02969622940774</v>
      </c>
      <c r="F124" s="242">
        <v>9.4984865804758218</v>
      </c>
      <c r="G124" s="242">
        <v>15.184032636856927</v>
      </c>
      <c r="H124" s="242">
        <v>12.075314687729607</v>
      </c>
      <c r="I124" s="242">
        <v>5.9383449290374433</v>
      </c>
      <c r="J124" s="242">
        <v>8.7736692012066744</v>
      </c>
      <c r="K124" s="242">
        <v>7.4356827856468897</v>
      </c>
      <c r="L124" s="242">
        <v>3.1742044314751405</v>
      </c>
      <c r="M124" s="242">
        <v>0.41958777685563542</v>
      </c>
      <c r="N124" s="242">
        <v>2.3177271145307854</v>
      </c>
      <c r="O124" s="242">
        <v>2.3652000768102486</v>
      </c>
      <c r="P124" s="242">
        <v>3.1084866973301075</v>
      </c>
      <c r="Q124" s="242">
        <v>6.5825684023250286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</v>
      </c>
      <c r="C129" s="77">
        <f t="shared" si="0"/>
        <v>0.99999999999999989</v>
      </c>
      <c r="D129" s="77">
        <f t="shared" si="0"/>
        <v>1</v>
      </c>
      <c r="E129" s="77">
        <f t="shared" si="0"/>
        <v>1</v>
      </c>
      <c r="F129" s="77">
        <f t="shared" si="0"/>
        <v>1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1</v>
      </c>
      <c r="K129" s="77">
        <f t="shared" si="0"/>
        <v>0.99999999999999978</v>
      </c>
      <c r="L129" s="77">
        <f t="shared" si="0"/>
        <v>1</v>
      </c>
      <c r="M129" s="77">
        <f t="shared" si="0"/>
        <v>1</v>
      </c>
      <c r="N129" s="77">
        <f t="shared" si="0"/>
        <v>1</v>
      </c>
      <c r="O129" s="77">
        <f t="shared" si="0"/>
        <v>1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5.7102901375330343E-3</v>
      </c>
      <c r="C130" s="240">
        <f t="shared" si="1"/>
        <v>5.7102901375330343E-3</v>
      </c>
      <c r="D130" s="240">
        <f t="shared" si="1"/>
        <v>5.710290137533036E-3</v>
      </c>
      <c r="E130" s="240">
        <f t="shared" si="1"/>
        <v>5.710290137533036E-3</v>
      </c>
      <c r="F130" s="240">
        <f t="shared" si="1"/>
        <v>5.7102901375330351E-3</v>
      </c>
      <c r="G130" s="240">
        <f t="shared" si="1"/>
        <v>5.7102901375330351E-3</v>
      </c>
      <c r="H130" s="240">
        <f t="shared" si="1"/>
        <v>5.7102901375330351E-3</v>
      </c>
      <c r="I130" s="240">
        <f t="shared" si="1"/>
        <v>5.7102901375330343E-3</v>
      </c>
      <c r="J130" s="240">
        <f t="shared" si="1"/>
        <v>5.7102901375330343E-3</v>
      </c>
      <c r="K130" s="240">
        <f t="shared" si="1"/>
        <v>5.7102901375330325E-3</v>
      </c>
      <c r="L130" s="240">
        <f t="shared" si="1"/>
        <v>5.7102901375330351E-3</v>
      </c>
      <c r="M130" s="240">
        <f t="shared" si="1"/>
        <v>5.7102901375330351E-3</v>
      </c>
      <c r="N130" s="240">
        <f t="shared" si="1"/>
        <v>5.7102901375330343E-3</v>
      </c>
      <c r="O130" s="240">
        <f t="shared" si="1"/>
        <v>5.7102901375330343E-3</v>
      </c>
      <c r="P130" s="240">
        <f t="shared" si="1"/>
        <v>5.7102901375330343E-3</v>
      </c>
      <c r="Q130" s="240">
        <f t="shared" si="1"/>
        <v>5.7102901375330343E-3</v>
      </c>
    </row>
    <row r="131" spans="1:17" x14ac:dyDescent="0.25">
      <c r="A131" s="76" t="s">
        <v>82</v>
      </c>
      <c r="B131" s="239">
        <f t="shared" ref="B131:Q131" si="2">IF(B$7=0,0,B$7/B$5)</f>
        <v>2.2841160550132133E-3</v>
      </c>
      <c r="C131" s="239">
        <f t="shared" si="2"/>
        <v>2.2841160550132133E-3</v>
      </c>
      <c r="D131" s="239">
        <f t="shared" si="2"/>
        <v>2.2841160550132141E-3</v>
      </c>
      <c r="E131" s="239">
        <f t="shared" si="2"/>
        <v>2.2841160550132137E-3</v>
      </c>
      <c r="F131" s="239">
        <f t="shared" si="2"/>
        <v>2.2841160550132137E-3</v>
      </c>
      <c r="G131" s="239">
        <f t="shared" si="2"/>
        <v>2.2841160550132137E-3</v>
      </c>
      <c r="H131" s="239">
        <f t="shared" si="2"/>
        <v>2.2841160550132133E-3</v>
      </c>
      <c r="I131" s="239">
        <f t="shared" si="2"/>
        <v>2.2841160550132133E-3</v>
      </c>
      <c r="J131" s="239">
        <f t="shared" si="2"/>
        <v>2.2841160550132133E-3</v>
      </c>
      <c r="K131" s="239">
        <f t="shared" si="2"/>
        <v>2.2841160550132128E-3</v>
      </c>
      <c r="L131" s="239">
        <f t="shared" si="2"/>
        <v>2.2841160550132137E-3</v>
      </c>
      <c r="M131" s="239">
        <f t="shared" si="2"/>
        <v>2.2841160550132137E-3</v>
      </c>
      <c r="N131" s="239">
        <f t="shared" si="2"/>
        <v>2.2841160550132133E-3</v>
      </c>
      <c r="O131" s="239">
        <f t="shared" si="2"/>
        <v>2.2841160550132133E-3</v>
      </c>
      <c r="P131" s="239">
        <f t="shared" si="2"/>
        <v>2.2841160550132133E-3</v>
      </c>
      <c r="Q131" s="239">
        <f t="shared" si="2"/>
        <v>2.2841160550132133E-3</v>
      </c>
    </row>
    <row r="132" spans="1:17" x14ac:dyDescent="0.25">
      <c r="A132" s="76" t="s">
        <v>81</v>
      </c>
      <c r="B132" s="239">
        <f t="shared" ref="B132:Q132" si="3">IF(B$8=0,0,B$8/B$5)</f>
        <v>9.7074932338061578E-3</v>
      </c>
      <c r="C132" s="239">
        <f t="shared" si="3"/>
        <v>9.7074932338061578E-3</v>
      </c>
      <c r="D132" s="239">
        <f t="shared" si="3"/>
        <v>9.7074932338061613E-3</v>
      </c>
      <c r="E132" s="239">
        <f t="shared" si="3"/>
        <v>9.7074932338061595E-3</v>
      </c>
      <c r="F132" s="239">
        <f t="shared" si="3"/>
        <v>9.7074932338061613E-3</v>
      </c>
      <c r="G132" s="239">
        <f t="shared" si="3"/>
        <v>9.7074932338061578E-3</v>
      </c>
      <c r="H132" s="239">
        <f t="shared" si="3"/>
        <v>9.7074932338061578E-3</v>
      </c>
      <c r="I132" s="239">
        <f t="shared" si="3"/>
        <v>9.7074932338061578E-3</v>
      </c>
      <c r="J132" s="239">
        <f t="shared" si="3"/>
        <v>9.7074932338061578E-3</v>
      </c>
      <c r="K132" s="239">
        <f t="shared" si="3"/>
        <v>9.7074932338061561E-3</v>
      </c>
      <c r="L132" s="239">
        <f t="shared" si="3"/>
        <v>9.7074932338061595E-3</v>
      </c>
      <c r="M132" s="239">
        <f t="shared" si="3"/>
        <v>9.7074932338061595E-3</v>
      </c>
      <c r="N132" s="239">
        <f t="shared" si="3"/>
        <v>9.7074932338061578E-3</v>
      </c>
      <c r="O132" s="239">
        <f t="shared" si="3"/>
        <v>9.7074932338061578E-3</v>
      </c>
      <c r="P132" s="239">
        <f t="shared" si="3"/>
        <v>9.7074932338061578E-3</v>
      </c>
      <c r="Q132" s="239">
        <f t="shared" si="3"/>
        <v>9.7074932338061578E-3</v>
      </c>
    </row>
    <row r="133" spans="1:17" x14ac:dyDescent="0.25">
      <c r="A133" s="76" t="s">
        <v>80</v>
      </c>
      <c r="B133" s="239">
        <f t="shared" ref="B133:Q133" si="4">IF(B$9=0,0,B$9/B$5)</f>
        <v>1.1420580275066066E-3</v>
      </c>
      <c r="C133" s="239">
        <f t="shared" si="4"/>
        <v>1.1420580275066066E-3</v>
      </c>
      <c r="D133" s="239">
        <f t="shared" si="4"/>
        <v>1.1420580275066071E-3</v>
      </c>
      <c r="E133" s="239">
        <f t="shared" si="4"/>
        <v>1.1420580275066069E-3</v>
      </c>
      <c r="F133" s="239">
        <f t="shared" si="4"/>
        <v>1.1420580275066069E-3</v>
      </c>
      <c r="G133" s="239">
        <f t="shared" si="4"/>
        <v>1.1420580275066069E-3</v>
      </c>
      <c r="H133" s="239">
        <f t="shared" si="4"/>
        <v>1.1420580275066066E-3</v>
      </c>
      <c r="I133" s="239">
        <f t="shared" si="4"/>
        <v>1.1420580275066066E-3</v>
      </c>
      <c r="J133" s="239">
        <f t="shared" si="4"/>
        <v>1.1420580275066066E-3</v>
      </c>
      <c r="K133" s="239">
        <f t="shared" si="4"/>
        <v>1.1420580275066064E-3</v>
      </c>
      <c r="L133" s="239">
        <f t="shared" si="4"/>
        <v>1.1420580275066069E-3</v>
      </c>
      <c r="M133" s="239">
        <f t="shared" si="4"/>
        <v>1.1420580275066069E-3</v>
      </c>
      <c r="N133" s="239">
        <f t="shared" si="4"/>
        <v>1.1420580275066066E-3</v>
      </c>
      <c r="O133" s="239">
        <f t="shared" si="4"/>
        <v>1.1420580275066066E-3</v>
      </c>
      <c r="P133" s="239">
        <f t="shared" si="4"/>
        <v>1.1420580275066066E-3</v>
      </c>
      <c r="Q133" s="239">
        <f t="shared" si="4"/>
        <v>1.1420580275066066E-3</v>
      </c>
    </row>
    <row r="134" spans="1:17" x14ac:dyDescent="0.25">
      <c r="A134" s="129" t="s">
        <v>79</v>
      </c>
      <c r="B134" s="238">
        <f t="shared" ref="B134:Q134" si="5">IF(B$10=0,0,B$10/B$5)</f>
        <v>3.4261740825198206E-3</v>
      </c>
      <c r="C134" s="238">
        <f t="shared" si="5"/>
        <v>3.426174082519821E-3</v>
      </c>
      <c r="D134" s="238">
        <f t="shared" si="5"/>
        <v>3.426174082519821E-3</v>
      </c>
      <c r="E134" s="238">
        <f t="shared" si="5"/>
        <v>3.4261740825198214E-3</v>
      </c>
      <c r="F134" s="238">
        <f t="shared" si="5"/>
        <v>3.426174082519821E-3</v>
      </c>
      <c r="G134" s="238">
        <f t="shared" si="5"/>
        <v>3.426174082519821E-3</v>
      </c>
      <c r="H134" s="238">
        <f t="shared" si="5"/>
        <v>3.4261740825198206E-3</v>
      </c>
      <c r="I134" s="238">
        <f t="shared" si="5"/>
        <v>3.4261740825198206E-3</v>
      </c>
      <c r="J134" s="238">
        <f t="shared" si="5"/>
        <v>3.4261740825198201E-3</v>
      </c>
      <c r="K134" s="238">
        <f t="shared" si="5"/>
        <v>3.4261740825198201E-3</v>
      </c>
      <c r="L134" s="238">
        <f t="shared" si="5"/>
        <v>3.426174082519821E-3</v>
      </c>
      <c r="M134" s="238">
        <f t="shared" si="5"/>
        <v>3.4261740825198214E-3</v>
      </c>
      <c r="N134" s="238">
        <f t="shared" si="5"/>
        <v>3.4261740825198201E-3</v>
      </c>
      <c r="O134" s="238">
        <f t="shared" si="5"/>
        <v>3.4261740825198206E-3</v>
      </c>
      <c r="P134" s="238">
        <f t="shared" si="5"/>
        <v>3.4261740825198197E-3</v>
      </c>
      <c r="Q134" s="238">
        <f t="shared" si="5"/>
        <v>3.4261740825198197E-3</v>
      </c>
    </row>
    <row r="135" spans="1:17" x14ac:dyDescent="0.25">
      <c r="A135" s="127" t="s">
        <v>214</v>
      </c>
      <c r="B135" s="236">
        <f t="shared" ref="B135:Q135" si="6">IF(B$15=0,0,B$15/B$5)</f>
        <v>4.876696654439578E-2</v>
      </c>
      <c r="C135" s="236">
        <f t="shared" si="6"/>
        <v>4.876696654439578E-2</v>
      </c>
      <c r="D135" s="236">
        <f t="shared" si="6"/>
        <v>4.8766966544395794E-2</v>
      </c>
      <c r="E135" s="236">
        <f t="shared" si="6"/>
        <v>4.8766966544395787E-2</v>
      </c>
      <c r="F135" s="236">
        <f t="shared" si="6"/>
        <v>4.8766966544395787E-2</v>
      </c>
      <c r="G135" s="236">
        <f t="shared" si="6"/>
        <v>4.8766966544395787E-2</v>
      </c>
      <c r="H135" s="236">
        <f t="shared" si="6"/>
        <v>4.8766966544395787E-2</v>
      </c>
      <c r="I135" s="236">
        <f t="shared" si="6"/>
        <v>4.876696654439578E-2</v>
      </c>
      <c r="J135" s="236">
        <f t="shared" si="6"/>
        <v>4.876696654439578E-2</v>
      </c>
      <c r="K135" s="236">
        <f t="shared" si="6"/>
        <v>4.8766966544395773E-2</v>
      </c>
      <c r="L135" s="236">
        <f t="shared" si="6"/>
        <v>4.8766966544395787E-2</v>
      </c>
      <c r="M135" s="236">
        <f t="shared" si="6"/>
        <v>4.8766966544395794E-2</v>
      </c>
      <c r="N135" s="236">
        <f t="shared" si="6"/>
        <v>4.876696654439578E-2</v>
      </c>
      <c r="O135" s="236">
        <f t="shared" si="6"/>
        <v>4.876696654439578E-2</v>
      </c>
      <c r="P135" s="236">
        <f t="shared" si="6"/>
        <v>4.876696654439578E-2</v>
      </c>
      <c r="Q135" s="236">
        <f t="shared" si="6"/>
        <v>4.876696654439578E-2</v>
      </c>
    </row>
    <row r="136" spans="1:17" x14ac:dyDescent="0.25">
      <c r="A136" s="127" t="s">
        <v>213</v>
      </c>
      <c r="B136" s="237">
        <f t="shared" ref="B136:Q136" si="7">IF(B$16=0,0,B$16/B$5)</f>
        <v>0.33515336811393559</v>
      </c>
      <c r="C136" s="237">
        <f t="shared" si="7"/>
        <v>0.33515336811393553</v>
      </c>
      <c r="D136" s="237">
        <f t="shared" si="7"/>
        <v>0.3351533681139357</v>
      </c>
      <c r="E136" s="237">
        <f t="shared" si="7"/>
        <v>0.33515336811393565</v>
      </c>
      <c r="F136" s="237">
        <f t="shared" si="7"/>
        <v>0.33515336811393565</v>
      </c>
      <c r="G136" s="237">
        <f t="shared" si="7"/>
        <v>0.3351533681139357</v>
      </c>
      <c r="H136" s="237">
        <f t="shared" si="7"/>
        <v>0.33515336811393565</v>
      </c>
      <c r="I136" s="237">
        <f t="shared" si="7"/>
        <v>0.33515336811393559</v>
      </c>
      <c r="J136" s="237">
        <f t="shared" si="7"/>
        <v>0.33515336811393565</v>
      </c>
      <c r="K136" s="237">
        <f t="shared" si="7"/>
        <v>0.33515336811393553</v>
      </c>
      <c r="L136" s="237">
        <f t="shared" si="7"/>
        <v>0.33515336811393565</v>
      </c>
      <c r="M136" s="237">
        <f t="shared" si="7"/>
        <v>0.3351533681139357</v>
      </c>
      <c r="N136" s="237">
        <f t="shared" si="7"/>
        <v>0.33515336811393559</v>
      </c>
      <c r="O136" s="237">
        <f t="shared" si="7"/>
        <v>0.33515336811393559</v>
      </c>
      <c r="P136" s="237">
        <f t="shared" si="7"/>
        <v>0.33515336811393559</v>
      </c>
      <c r="Q136" s="237">
        <f t="shared" si="7"/>
        <v>0.33515336811393565</v>
      </c>
    </row>
    <row r="137" spans="1:17" x14ac:dyDescent="0.25">
      <c r="A137" s="142" t="s">
        <v>227</v>
      </c>
      <c r="B137" s="235">
        <f t="shared" ref="B137:Q137" si="8">IF(B$17=0,0,B$17/B$5)</f>
        <v>0.31411663744772567</v>
      </c>
      <c r="C137" s="235">
        <f t="shared" si="8"/>
        <v>0.31411663744772561</v>
      </c>
      <c r="D137" s="235">
        <f t="shared" si="8"/>
        <v>0.31411663744772578</v>
      </c>
      <c r="E137" s="235">
        <f t="shared" si="8"/>
        <v>0.31411663744772572</v>
      </c>
      <c r="F137" s="235">
        <f t="shared" si="8"/>
        <v>0.31411663744772572</v>
      </c>
      <c r="G137" s="235">
        <f t="shared" si="8"/>
        <v>0.31411663744772572</v>
      </c>
      <c r="H137" s="235">
        <f t="shared" si="8"/>
        <v>0.31411663744772572</v>
      </c>
      <c r="I137" s="235">
        <f t="shared" si="8"/>
        <v>0.31411663744772567</v>
      </c>
      <c r="J137" s="235">
        <f t="shared" si="8"/>
        <v>0.31411663744772567</v>
      </c>
      <c r="K137" s="235">
        <f t="shared" si="8"/>
        <v>0.31411663744772561</v>
      </c>
      <c r="L137" s="235">
        <f t="shared" si="8"/>
        <v>0.31411663744772572</v>
      </c>
      <c r="M137" s="235">
        <f t="shared" si="8"/>
        <v>0.31411663744772572</v>
      </c>
      <c r="N137" s="235">
        <f t="shared" si="8"/>
        <v>0.31411663744772567</v>
      </c>
      <c r="O137" s="235">
        <f t="shared" si="8"/>
        <v>0.31411663744772567</v>
      </c>
      <c r="P137" s="235">
        <f t="shared" si="8"/>
        <v>0.31411663744772567</v>
      </c>
      <c r="Q137" s="235">
        <f t="shared" si="8"/>
        <v>0.31411663744772567</v>
      </c>
    </row>
    <row r="138" spans="1:17" x14ac:dyDescent="0.25">
      <c r="A138" s="142" t="s">
        <v>226</v>
      </c>
      <c r="B138" s="235">
        <f t="shared" ref="B138:Q138" si="9">IF(B$25=0,0,B$25/B$5)</f>
        <v>2.1036730666209941E-2</v>
      </c>
      <c r="C138" s="235">
        <f t="shared" si="9"/>
        <v>2.1036730666209941E-2</v>
      </c>
      <c r="D138" s="235">
        <f t="shared" si="9"/>
        <v>2.1036730666209948E-2</v>
      </c>
      <c r="E138" s="235">
        <f t="shared" si="9"/>
        <v>2.1036730666209948E-2</v>
      </c>
      <c r="F138" s="235">
        <f t="shared" si="9"/>
        <v>2.1036730666209948E-2</v>
      </c>
      <c r="G138" s="235">
        <f t="shared" si="9"/>
        <v>2.1036730666209941E-2</v>
      </c>
      <c r="H138" s="235">
        <f t="shared" si="9"/>
        <v>2.1036730666209945E-2</v>
      </c>
      <c r="I138" s="235">
        <f t="shared" si="9"/>
        <v>2.1036730666209941E-2</v>
      </c>
      <c r="J138" s="235">
        <f t="shared" si="9"/>
        <v>2.1036730666209941E-2</v>
      </c>
      <c r="K138" s="235">
        <f t="shared" si="9"/>
        <v>2.1036730666209938E-2</v>
      </c>
      <c r="L138" s="235">
        <f t="shared" si="9"/>
        <v>2.1036730666209945E-2</v>
      </c>
      <c r="M138" s="235">
        <f t="shared" si="9"/>
        <v>2.1036730666209945E-2</v>
      </c>
      <c r="N138" s="235">
        <f t="shared" si="9"/>
        <v>2.1036730666209941E-2</v>
      </c>
      <c r="O138" s="235">
        <f t="shared" si="9"/>
        <v>2.1036730666209941E-2</v>
      </c>
      <c r="P138" s="235">
        <f t="shared" si="9"/>
        <v>2.1036730666209941E-2</v>
      </c>
      <c r="Q138" s="235">
        <f t="shared" si="9"/>
        <v>2.1036730666209941E-2</v>
      </c>
    </row>
    <row r="139" spans="1:17" x14ac:dyDescent="0.25">
      <c r="A139" s="127" t="s">
        <v>212</v>
      </c>
      <c r="B139" s="237">
        <f t="shared" ref="B139:Q139" si="10">IF(B$36=0,0,B$36/B$5)</f>
        <v>0.54504256726089395</v>
      </c>
      <c r="C139" s="237">
        <f t="shared" si="10"/>
        <v>0.54504256726089395</v>
      </c>
      <c r="D139" s="237">
        <f t="shared" si="10"/>
        <v>0.54504256726089395</v>
      </c>
      <c r="E139" s="237">
        <f t="shared" si="10"/>
        <v>0.54504256726089395</v>
      </c>
      <c r="F139" s="237">
        <f t="shared" si="10"/>
        <v>0.54504256726089406</v>
      </c>
      <c r="G139" s="237">
        <f t="shared" si="10"/>
        <v>0.54504256726089395</v>
      </c>
      <c r="H139" s="237">
        <f t="shared" si="10"/>
        <v>0.54504256726089395</v>
      </c>
      <c r="I139" s="237">
        <f t="shared" si="10"/>
        <v>0.54504256726089395</v>
      </c>
      <c r="J139" s="237">
        <f t="shared" si="10"/>
        <v>0.54504256726089395</v>
      </c>
      <c r="K139" s="237">
        <f t="shared" si="10"/>
        <v>0.54504256726089395</v>
      </c>
      <c r="L139" s="237">
        <f t="shared" si="10"/>
        <v>0.54504256726089406</v>
      </c>
      <c r="M139" s="237">
        <f t="shared" si="10"/>
        <v>0.54504256726089406</v>
      </c>
      <c r="N139" s="237">
        <f t="shared" si="10"/>
        <v>0.54504256726089395</v>
      </c>
      <c r="O139" s="237">
        <f t="shared" si="10"/>
        <v>0.54504256726089395</v>
      </c>
      <c r="P139" s="237">
        <f t="shared" si="10"/>
        <v>0.54504256726089395</v>
      </c>
      <c r="Q139" s="237">
        <f t="shared" si="10"/>
        <v>0.54504256726089395</v>
      </c>
    </row>
    <row r="140" spans="1:17" x14ac:dyDescent="0.25">
      <c r="A140" s="72" t="s">
        <v>211</v>
      </c>
      <c r="B140" s="234">
        <f t="shared" ref="B140:Q140" si="11">IF(B$44=0,0,B$44/B$5)</f>
        <v>4.876696654439578E-2</v>
      </c>
      <c r="C140" s="234">
        <f t="shared" si="11"/>
        <v>4.876696654439578E-2</v>
      </c>
      <c r="D140" s="234">
        <f t="shared" si="11"/>
        <v>4.8766966544395794E-2</v>
      </c>
      <c r="E140" s="234">
        <f t="shared" si="11"/>
        <v>4.8766966544395787E-2</v>
      </c>
      <c r="F140" s="234">
        <f t="shared" si="11"/>
        <v>4.8766966544395787E-2</v>
      </c>
      <c r="G140" s="234">
        <f t="shared" si="11"/>
        <v>4.8766966544395787E-2</v>
      </c>
      <c r="H140" s="234">
        <f t="shared" si="11"/>
        <v>4.8766966544395787E-2</v>
      </c>
      <c r="I140" s="234">
        <f t="shared" si="11"/>
        <v>4.876696654439578E-2</v>
      </c>
      <c r="J140" s="234">
        <f t="shared" si="11"/>
        <v>4.876696654439578E-2</v>
      </c>
      <c r="K140" s="234">
        <f t="shared" si="11"/>
        <v>4.8766966544395773E-2</v>
      </c>
      <c r="L140" s="234">
        <f t="shared" si="11"/>
        <v>4.8766966544395787E-2</v>
      </c>
      <c r="M140" s="234">
        <f t="shared" si="11"/>
        <v>4.8766966544395794E-2</v>
      </c>
      <c r="N140" s="234">
        <f t="shared" si="11"/>
        <v>4.876696654439578E-2</v>
      </c>
      <c r="O140" s="234">
        <f t="shared" si="11"/>
        <v>4.876696654439578E-2</v>
      </c>
      <c r="P140" s="234">
        <f t="shared" si="11"/>
        <v>4.876696654439578E-2</v>
      </c>
      <c r="Q140" s="234">
        <f t="shared" si="11"/>
        <v>4.876696654439578E-2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0.99999999999999989</v>
      </c>
      <c r="C143" s="77">
        <f t="shared" si="12"/>
        <v>1</v>
      </c>
      <c r="D143" s="77">
        <f t="shared" si="12"/>
        <v>1.0000000000000002</v>
      </c>
      <c r="E143" s="77">
        <f t="shared" si="12"/>
        <v>1.0000000000000002</v>
      </c>
      <c r="F143" s="77">
        <f t="shared" si="12"/>
        <v>1</v>
      </c>
      <c r="G143" s="77">
        <f t="shared" si="12"/>
        <v>1.0000000000000002</v>
      </c>
      <c r="H143" s="77">
        <f t="shared" si="12"/>
        <v>1</v>
      </c>
      <c r="I143" s="77">
        <f t="shared" si="12"/>
        <v>1</v>
      </c>
      <c r="J143" s="77">
        <f t="shared" si="12"/>
        <v>1</v>
      </c>
      <c r="K143" s="77">
        <f t="shared" si="12"/>
        <v>1</v>
      </c>
      <c r="L143" s="77">
        <f t="shared" si="12"/>
        <v>0.99999999999999989</v>
      </c>
      <c r="M143" s="77">
        <f t="shared" si="12"/>
        <v>1</v>
      </c>
      <c r="N143" s="77">
        <f t="shared" si="12"/>
        <v>1.0000000000000002</v>
      </c>
      <c r="O143" s="77">
        <f t="shared" si="12"/>
        <v>1</v>
      </c>
      <c r="P143" s="77">
        <f t="shared" si="12"/>
        <v>0.99999999999999989</v>
      </c>
      <c r="Q143" s="77">
        <f t="shared" si="12"/>
        <v>1</v>
      </c>
    </row>
    <row r="144" spans="1:17" x14ac:dyDescent="0.25">
      <c r="A144" s="132" t="s">
        <v>83</v>
      </c>
      <c r="B144" s="240">
        <f t="shared" ref="B144:Q144" si="13">IF(B$48=0,0,B$48/B$47)</f>
        <v>5.9768114467696077E-3</v>
      </c>
      <c r="C144" s="240">
        <f t="shared" si="13"/>
        <v>5.9768114467696077E-3</v>
      </c>
      <c r="D144" s="240">
        <f t="shared" si="13"/>
        <v>5.9768114467696094E-3</v>
      </c>
      <c r="E144" s="240">
        <f t="shared" si="13"/>
        <v>5.9768114467696086E-3</v>
      </c>
      <c r="F144" s="240">
        <f t="shared" si="13"/>
        <v>5.9768114467696086E-3</v>
      </c>
      <c r="G144" s="240">
        <f t="shared" si="13"/>
        <v>5.9768114467696077E-3</v>
      </c>
      <c r="H144" s="240">
        <f t="shared" si="13"/>
        <v>5.9768114467696103E-3</v>
      </c>
      <c r="I144" s="240">
        <f t="shared" si="13"/>
        <v>5.9768114467696077E-3</v>
      </c>
      <c r="J144" s="240">
        <f t="shared" si="13"/>
        <v>5.9768114467696094E-3</v>
      </c>
      <c r="K144" s="240">
        <f t="shared" si="13"/>
        <v>5.9768114467696094E-3</v>
      </c>
      <c r="L144" s="240">
        <f t="shared" si="13"/>
        <v>5.976811446769606E-3</v>
      </c>
      <c r="M144" s="240">
        <f t="shared" si="13"/>
        <v>5.976811446769606E-3</v>
      </c>
      <c r="N144" s="240">
        <f t="shared" si="13"/>
        <v>5.9768114467696077E-3</v>
      </c>
      <c r="O144" s="240">
        <f t="shared" si="13"/>
        <v>5.9768114467696086E-3</v>
      </c>
      <c r="P144" s="240">
        <f t="shared" si="13"/>
        <v>5.9768114467696077E-3</v>
      </c>
      <c r="Q144" s="240">
        <f t="shared" si="13"/>
        <v>5.9768114467696068E-3</v>
      </c>
    </row>
    <row r="145" spans="1:17" x14ac:dyDescent="0.25">
      <c r="A145" s="76" t="s">
        <v>82</v>
      </c>
      <c r="B145" s="239">
        <f t="shared" ref="B145:Q145" si="14">IF(B$49=0,0,B$49/B$47)</f>
        <v>6.1421510626474048E-3</v>
      </c>
      <c r="C145" s="239">
        <f t="shared" si="14"/>
        <v>6.1421510626474057E-3</v>
      </c>
      <c r="D145" s="239">
        <f t="shared" si="14"/>
        <v>6.1421510626474066E-3</v>
      </c>
      <c r="E145" s="239">
        <f t="shared" si="14"/>
        <v>6.1421510626474066E-3</v>
      </c>
      <c r="F145" s="239">
        <f t="shared" si="14"/>
        <v>6.1421510626474066E-3</v>
      </c>
      <c r="G145" s="239">
        <f t="shared" si="14"/>
        <v>6.1421510626474074E-3</v>
      </c>
      <c r="H145" s="239">
        <f t="shared" si="14"/>
        <v>6.1421510626474074E-3</v>
      </c>
      <c r="I145" s="239">
        <f t="shared" si="14"/>
        <v>6.1421510626474057E-3</v>
      </c>
      <c r="J145" s="239">
        <f t="shared" si="14"/>
        <v>6.1421510626474066E-3</v>
      </c>
      <c r="K145" s="239">
        <f t="shared" si="14"/>
        <v>6.1421510626474074E-3</v>
      </c>
      <c r="L145" s="239">
        <f t="shared" si="14"/>
        <v>6.1421510626474048E-3</v>
      </c>
      <c r="M145" s="239">
        <f t="shared" si="14"/>
        <v>6.142151062647404E-3</v>
      </c>
      <c r="N145" s="239">
        <f t="shared" si="14"/>
        <v>6.1421510626474048E-3</v>
      </c>
      <c r="O145" s="239">
        <f t="shared" si="14"/>
        <v>6.1421510626474066E-3</v>
      </c>
      <c r="P145" s="239">
        <f t="shared" si="14"/>
        <v>6.1421510626474057E-3</v>
      </c>
      <c r="Q145" s="239">
        <f t="shared" si="14"/>
        <v>6.1421510626474048E-3</v>
      </c>
    </row>
    <row r="146" spans="1:17" x14ac:dyDescent="0.25">
      <c r="A146" s="76" t="s">
        <v>81</v>
      </c>
      <c r="B146" s="239">
        <f t="shared" ref="B146:Q146" si="15">IF(B$50=0,0,B$50/B$47)</f>
        <v>8.5130007956452647E-3</v>
      </c>
      <c r="C146" s="239">
        <f t="shared" si="15"/>
        <v>8.5130007956452664E-3</v>
      </c>
      <c r="D146" s="239">
        <f t="shared" si="15"/>
        <v>8.5130007956452682E-3</v>
      </c>
      <c r="E146" s="239">
        <f t="shared" si="15"/>
        <v>8.5130007956452682E-3</v>
      </c>
      <c r="F146" s="239">
        <f t="shared" si="15"/>
        <v>8.5130007956452664E-3</v>
      </c>
      <c r="G146" s="239">
        <f t="shared" si="15"/>
        <v>8.5130007956452664E-3</v>
      </c>
      <c r="H146" s="239">
        <f t="shared" si="15"/>
        <v>8.5130007956452699E-3</v>
      </c>
      <c r="I146" s="239">
        <f t="shared" si="15"/>
        <v>8.5130007956452664E-3</v>
      </c>
      <c r="J146" s="239">
        <f t="shared" si="15"/>
        <v>8.5130007956452682E-3</v>
      </c>
      <c r="K146" s="239">
        <f t="shared" si="15"/>
        <v>8.5130007956452699E-3</v>
      </c>
      <c r="L146" s="239">
        <f t="shared" si="15"/>
        <v>8.5130007956452647E-3</v>
      </c>
      <c r="M146" s="239">
        <f t="shared" si="15"/>
        <v>8.5130007956452647E-3</v>
      </c>
      <c r="N146" s="239">
        <f t="shared" si="15"/>
        <v>8.5130007956452664E-3</v>
      </c>
      <c r="O146" s="239">
        <f t="shared" si="15"/>
        <v>8.5130007956452682E-3</v>
      </c>
      <c r="P146" s="239">
        <f t="shared" si="15"/>
        <v>8.5130007956452664E-3</v>
      </c>
      <c r="Q146" s="239">
        <f t="shared" si="15"/>
        <v>8.5130007956452664E-3</v>
      </c>
    </row>
    <row r="147" spans="1:17" x14ac:dyDescent="0.25">
      <c r="A147" s="76" t="s">
        <v>80</v>
      </c>
      <c r="B147" s="239">
        <f t="shared" ref="B147:Q147" si="16">IF(B$51=0,0,B$51/B$47)</f>
        <v>4.3748392808697269E-3</v>
      </c>
      <c r="C147" s="239">
        <f t="shared" si="16"/>
        <v>4.3748392808697278E-3</v>
      </c>
      <c r="D147" s="239">
        <f t="shared" si="16"/>
        <v>4.3748392808697287E-3</v>
      </c>
      <c r="E147" s="239">
        <f t="shared" si="16"/>
        <v>4.3748392808697287E-3</v>
      </c>
      <c r="F147" s="239">
        <f t="shared" si="16"/>
        <v>4.3748392808697287E-3</v>
      </c>
      <c r="G147" s="239">
        <f t="shared" si="16"/>
        <v>4.3748392808697287E-3</v>
      </c>
      <c r="H147" s="239">
        <f t="shared" si="16"/>
        <v>4.3748392808697295E-3</v>
      </c>
      <c r="I147" s="239">
        <f t="shared" si="16"/>
        <v>4.3748392808697278E-3</v>
      </c>
      <c r="J147" s="239">
        <f t="shared" si="16"/>
        <v>4.3748392808697287E-3</v>
      </c>
      <c r="K147" s="239">
        <f t="shared" si="16"/>
        <v>4.3748392808697295E-3</v>
      </c>
      <c r="L147" s="239">
        <f t="shared" si="16"/>
        <v>4.3748392808697269E-3</v>
      </c>
      <c r="M147" s="239">
        <f t="shared" si="16"/>
        <v>4.3748392808697269E-3</v>
      </c>
      <c r="N147" s="239">
        <f t="shared" si="16"/>
        <v>4.3748392808697278E-3</v>
      </c>
      <c r="O147" s="239">
        <f t="shared" si="16"/>
        <v>4.3748392808697287E-3</v>
      </c>
      <c r="P147" s="239">
        <f t="shared" si="16"/>
        <v>4.3748392808697278E-3</v>
      </c>
      <c r="Q147" s="239">
        <f t="shared" si="16"/>
        <v>4.3748392808697269E-3</v>
      </c>
    </row>
    <row r="148" spans="1:17" x14ac:dyDescent="0.25">
      <c r="A148" s="129" t="s">
        <v>79</v>
      </c>
      <c r="B148" s="238">
        <f t="shared" ref="B148:Q148" si="17">IF(B$52=0,0,B$52/B$47)</f>
        <v>4.5401326538972737E-3</v>
      </c>
      <c r="C148" s="238">
        <f t="shared" si="17"/>
        <v>4.5401326538972754E-3</v>
      </c>
      <c r="D148" s="238">
        <f t="shared" si="17"/>
        <v>4.5401326538972754E-3</v>
      </c>
      <c r="E148" s="238">
        <f t="shared" si="17"/>
        <v>4.5401326538972763E-3</v>
      </c>
      <c r="F148" s="238">
        <f t="shared" si="17"/>
        <v>4.5401326538972754E-3</v>
      </c>
      <c r="G148" s="238">
        <f t="shared" si="17"/>
        <v>4.5401326538972754E-3</v>
      </c>
      <c r="H148" s="238">
        <f t="shared" si="17"/>
        <v>4.5401326538972763E-3</v>
      </c>
      <c r="I148" s="238">
        <f t="shared" si="17"/>
        <v>4.5401326538972745E-3</v>
      </c>
      <c r="J148" s="238">
        <f t="shared" si="17"/>
        <v>4.5401326538972763E-3</v>
      </c>
      <c r="K148" s="238">
        <f t="shared" si="17"/>
        <v>4.5401326538972754E-3</v>
      </c>
      <c r="L148" s="238">
        <f t="shared" si="17"/>
        <v>4.5401326538972737E-3</v>
      </c>
      <c r="M148" s="238">
        <f t="shared" si="17"/>
        <v>4.5401326538972737E-3</v>
      </c>
      <c r="N148" s="238">
        <f t="shared" si="17"/>
        <v>4.5401326538972737E-3</v>
      </c>
      <c r="O148" s="238">
        <f t="shared" si="17"/>
        <v>4.5401326538972745E-3</v>
      </c>
      <c r="P148" s="238">
        <f t="shared" si="17"/>
        <v>4.5401326538972745E-3</v>
      </c>
      <c r="Q148" s="238">
        <f t="shared" si="17"/>
        <v>4.5401326538972737E-3</v>
      </c>
    </row>
    <row r="149" spans="1:17" x14ac:dyDescent="0.25">
      <c r="A149" s="127" t="s">
        <v>210</v>
      </c>
      <c r="B149" s="237">
        <f t="shared" ref="B149:Q149" si="18">IF(B$57=0,0,B$57/B$47)</f>
        <v>2.6521749892148526E-2</v>
      </c>
      <c r="C149" s="237">
        <f t="shared" si="18"/>
        <v>2.1739496034881629E-2</v>
      </c>
      <c r="D149" s="237">
        <f t="shared" si="18"/>
        <v>2.6859737978862652E-2</v>
      </c>
      <c r="E149" s="237">
        <f t="shared" si="18"/>
        <v>3.6360732932977015E-2</v>
      </c>
      <c r="F149" s="237">
        <f t="shared" si="18"/>
        <v>3.4796929448357487E-2</v>
      </c>
      <c r="G149" s="237">
        <f t="shared" si="18"/>
        <v>4.8231546438835773E-2</v>
      </c>
      <c r="H149" s="237">
        <f t="shared" si="18"/>
        <v>6.5441482516986144E-2</v>
      </c>
      <c r="I149" s="237">
        <f t="shared" si="18"/>
        <v>2.9418015258576218E-2</v>
      </c>
      <c r="J149" s="237">
        <f t="shared" si="18"/>
        <v>3.6998373906496976E-2</v>
      </c>
      <c r="K149" s="237">
        <f t="shared" si="18"/>
        <v>3.5892542608862335E-2</v>
      </c>
      <c r="L149" s="237">
        <f t="shared" si="18"/>
        <v>2.5031509174118716E-2</v>
      </c>
      <c r="M149" s="237">
        <f t="shared" si="18"/>
        <v>1.8276233619171824E-2</v>
      </c>
      <c r="N149" s="237">
        <f t="shared" si="18"/>
        <v>1.239176114072929E-2</v>
      </c>
      <c r="O149" s="237">
        <f t="shared" si="18"/>
        <v>1.556206709744226E-2</v>
      </c>
      <c r="P149" s="237">
        <f t="shared" si="18"/>
        <v>1.2986328777060395E-2</v>
      </c>
      <c r="Q149" s="237">
        <f t="shared" si="18"/>
        <v>4.5742432407800794E-3</v>
      </c>
    </row>
    <row r="150" spans="1:17" x14ac:dyDescent="0.25">
      <c r="A150" s="127" t="s">
        <v>209</v>
      </c>
      <c r="B150" s="237">
        <f t="shared" ref="B150:Q150" si="19">IF(B$58=0,0,B$58/B$47)</f>
        <v>0.15326687767109323</v>
      </c>
      <c r="C150" s="237">
        <f t="shared" si="19"/>
        <v>0.17657360035463437</v>
      </c>
      <c r="D150" s="237">
        <f t="shared" si="19"/>
        <v>0.15161966385884104</v>
      </c>
      <c r="E150" s="237">
        <f t="shared" si="19"/>
        <v>0.10531575335505605</v>
      </c>
      <c r="F150" s="237">
        <f t="shared" si="19"/>
        <v>0.1129370832207216</v>
      </c>
      <c r="G150" s="237">
        <f t="shared" si="19"/>
        <v>4.7462329704475587E-2</v>
      </c>
      <c r="H150" s="237">
        <f t="shared" si="19"/>
        <v>4.6570621046760269E-2</v>
      </c>
      <c r="I150" s="237">
        <f t="shared" si="19"/>
        <v>0.13915168100274808</v>
      </c>
      <c r="J150" s="237">
        <f t="shared" si="19"/>
        <v>0.10220815560197778</v>
      </c>
      <c r="K150" s="237">
        <f t="shared" si="19"/>
        <v>0.1075975188934281</v>
      </c>
      <c r="L150" s="237">
        <f t="shared" si="19"/>
        <v>0.16052969310989812</v>
      </c>
      <c r="M150" s="237">
        <f t="shared" si="19"/>
        <v>0.19345210557673273</v>
      </c>
      <c r="N150" s="237">
        <f t="shared" si="19"/>
        <v>0.16168056769655534</v>
      </c>
      <c r="O150" s="237">
        <f t="shared" si="19"/>
        <v>0.15879866207797833</v>
      </c>
      <c r="P150" s="237">
        <f t="shared" si="19"/>
        <v>0.14648615422681302</v>
      </c>
      <c r="Q150" s="237">
        <f t="shared" si="19"/>
        <v>8.0462142136907458E-2</v>
      </c>
    </row>
    <row r="151" spans="1:17" x14ac:dyDescent="0.25">
      <c r="A151" s="142" t="s">
        <v>225</v>
      </c>
      <c r="B151" s="235">
        <f t="shared" ref="B151:Q151" si="20">IF(B$59=0,0,B$59/B$47)</f>
        <v>0.13314945168239967</v>
      </c>
      <c r="C151" s="235">
        <f t="shared" si="20"/>
        <v>0.15645617436594078</v>
      </c>
      <c r="D151" s="235">
        <f t="shared" si="20"/>
        <v>0.13150223787014745</v>
      </c>
      <c r="E151" s="235">
        <f t="shared" si="20"/>
        <v>8.5198327366362486E-2</v>
      </c>
      <c r="F151" s="235">
        <f t="shared" si="20"/>
        <v>9.2819657232028022E-2</v>
      </c>
      <c r="G151" s="235">
        <f t="shared" si="20"/>
        <v>2.7344903715782014E-2</v>
      </c>
      <c r="H151" s="235">
        <f t="shared" si="20"/>
        <v>2.6453195058066682E-2</v>
      </c>
      <c r="I151" s="235">
        <f t="shared" si="20"/>
        <v>0.1190342550140545</v>
      </c>
      <c r="J151" s="235">
        <f t="shared" si="20"/>
        <v>8.2090729613284202E-2</v>
      </c>
      <c r="K151" s="235">
        <f t="shared" si="20"/>
        <v>8.7480092904734519E-2</v>
      </c>
      <c r="L151" s="235">
        <f t="shared" si="20"/>
        <v>0.14041226712120455</v>
      </c>
      <c r="M151" s="235">
        <f t="shared" si="20"/>
        <v>0.17333467958803916</v>
      </c>
      <c r="N151" s="235">
        <f t="shared" si="20"/>
        <v>0.14156314170786174</v>
      </c>
      <c r="O151" s="235">
        <f t="shared" si="20"/>
        <v>0.13868123608928473</v>
      </c>
      <c r="P151" s="235">
        <f t="shared" si="20"/>
        <v>0.12636872823811943</v>
      </c>
      <c r="Q151" s="235">
        <f t="shared" si="20"/>
        <v>5.7829335669409468E-2</v>
      </c>
    </row>
    <row r="152" spans="1:17" x14ac:dyDescent="0.25">
      <c r="A152" s="142" t="s">
        <v>224</v>
      </c>
      <c r="B152" s="235">
        <f t="shared" ref="B152:Q152" si="21">IF(B$65=0,0,B$65/B$47)</f>
        <v>2.011742598869358E-2</v>
      </c>
      <c r="C152" s="235">
        <f t="shared" si="21"/>
        <v>2.0117425988693573E-2</v>
      </c>
      <c r="D152" s="235">
        <f t="shared" si="21"/>
        <v>2.0117425988693583E-2</v>
      </c>
      <c r="E152" s="235">
        <f t="shared" si="21"/>
        <v>2.0117425988693576E-2</v>
      </c>
      <c r="F152" s="235">
        <f t="shared" si="21"/>
        <v>2.0117425988693583E-2</v>
      </c>
      <c r="G152" s="235">
        <f t="shared" si="21"/>
        <v>2.0117425988693573E-2</v>
      </c>
      <c r="H152" s="235">
        <f t="shared" si="21"/>
        <v>2.0117425988693587E-2</v>
      </c>
      <c r="I152" s="235">
        <f t="shared" si="21"/>
        <v>2.011742598869358E-2</v>
      </c>
      <c r="J152" s="235">
        <f t="shared" si="21"/>
        <v>2.0117425988693583E-2</v>
      </c>
      <c r="K152" s="235">
        <f t="shared" si="21"/>
        <v>2.0117425988693587E-2</v>
      </c>
      <c r="L152" s="235">
        <f t="shared" si="21"/>
        <v>2.0117425988693576E-2</v>
      </c>
      <c r="M152" s="235">
        <f t="shared" si="21"/>
        <v>2.0117425988693573E-2</v>
      </c>
      <c r="N152" s="235">
        <f t="shared" si="21"/>
        <v>2.011742598869358E-2</v>
      </c>
      <c r="O152" s="235">
        <f t="shared" si="21"/>
        <v>2.011742598869358E-2</v>
      </c>
      <c r="P152" s="235">
        <f t="shared" si="21"/>
        <v>2.011742598869358E-2</v>
      </c>
      <c r="Q152" s="235">
        <f t="shared" si="21"/>
        <v>2.0117425988693576E-2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2.5153804788044139E-3</v>
      </c>
    </row>
    <row r="154" spans="1:17" x14ac:dyDescent="0.25">
      <c r="A154" s="127" t="s">
        <v>208</v>
      </c>
      <c r="B154" s="237">
        <f t="shared" ref="B154:Q154" si="23">IF(B$77=0,0,B$77/B$47)</f>
        <v>0.72518320330361008</v>
      </c>
      <c r="C154" s="237">
        <f t="shared" si="23"/>
        <v>0.70505980596382289</v>
      </c>
      <c r="D154" s="237">
        <f t="shared" si="23"/>
        <v>0.72660543406928291</v>
      </c>
      <c r="E154" s="237">
        <f t="shared" si="23"/>
        <v>0.76658497139443538</v>
      </c>
      <c r="F154" s="237">
        <f t="shared" si="23"/>
        <v>0.76000459322514935</v>
      </c>
      <c r="G154" s="237">
        <f t="shared" si="23"/>
        <v>0.81653654319606916</v>
      </c>
      <c r="H154" s="237">
        <f t="shared" si="23"/>
        <v>0.78246056992292568</v>
      </c>
      <c r="I154" s="237">
        <f t="shared" si="23"/>
        <v>0.73737048999093735</v>
      </c>
      <c r="J154" s="237">
        <f t="shared" si="23"/>
        <v>0.76926812102497455</v>
      </c>
      <c r="K154" s="237">
        <f t="shared" si="23"/>
        <v>0.76461485851377198</v>
      </c>
      <c r="L154" s="237">
        <f t="shared" si="23"/>
        <v>0.71891237222774096</v>
      </c>
      <c r="M154" s="237">
        <f t="shared" si="23"/>
        <v>0.69048663445027425</v>
      </c>
      <c r="N154" s="237">
        <f t="shared" si="23"/>
        <v>0.74330280579021701</v>
      </c>
      <c r="O154" s="237">
        <f t="shared" si="23"/>
        <v>0.74051318844331138</v>
      </c>
      <c r="P154" s="237">
        <f t="shared" si="23"/>
        <v>0.76158554045621629</v>
      </c>
      <c r="Q154" s="237">
        <f t="shared" si="23"/>
        <v>0.86424459958936395</v>
      </c>
    </row>
    <row r="155" spans="1:17" x14ac:dyDescent="0.25">
      <c r="A155" s="142" t="s">
        <v>222</v>
      </c>
      <c r="B155" s="259">
        <f t="shared" ref="B155:Q155" si="24">IF(B$78=0,0,B$78/B$47)</f>
        <v>0.61358149265515416</v>
      </c>
      <c r="C155" s="259">
        <f t="shared" si="24"/>
        <v>0.61358149265515416</v>
      </c>
      <c r="D155" s="259">
        <f t="shared" si="24"/>
        <v>0.61358149265515427</v>
      </c>
      <c r="E155" s="259">
        <f t="shared" si="24"/>
        <v>0.61358149265515427</v>
      </c>
      <c r="F155" s="259">
        <f t="shared" si="24"/>
        <v>0.61358149265515416</v>
      </c>
      <c r="G155" s="259">
        <f t="shared" si="24"/>
        <v>0.61358149265515416</v>
      </c>
      <c r="H155" s="259">
        <f t="shared" si="24"/>
        <v>0.50708728475260001</v>
      </c>
      <c r="I155" s="259">
        <f t="shared" si="24"/>
        <v>0.61358149265515416</v>
      </c>
      <c r="J155" s="259">
        <f t="shared" si="24"/>
        <v>0.61358149265515405</v>
      </c>
      <c r="K155" s="259">
        <f t="shared" si="24"/>
        <v>0.61358149265515405</v>
      </c>
      <c r="L155" s="259">
        <f t="shared" si="24"/>
        <v>0.61358149265515405</v>
      </c>
      <c r="M155" s="259">
        <f t="shared" si="24"/>
        <v>0.61358149265515405</v>
      </c>
      <c r="N155" s="259">
        <f t="shared" si="24"/>
        <v>0.69115912195049223</v>
      </c>
      <c r="O155" s="259">
        <f t="shared" si="24"/>
        <v>0.67502907384441935</v>
      </c>
      <c r="P155" s="259">
        <f t="shared" si="24"/>
        <v>0.70693995664455911</v>
      </c>
      <c r="Q155" s="259">
        <f t="shared" si="24"/>
        <v>0.84499649670516019</v>
      </c>
    </row>
    <row r="156" spans="1:17" x14ac:dyDescent="0.25">
      <c r="A156" s="142" t="s">
        <v>221</v>
      </c>
      <c r="B156" s="259">
        <f t="shared" ref="B156:Q156" si="25">IF(B$86=0,0,B$86/B$47)</f>
        <v>0.11160171064845585</v>
      </c>
      <c r="C156" s="259">
        <f t="shared" si="25"/>
        <v>9.1478313308668679E-2</v>
      </c>
      <c r="D156" s="259">
        <f t="shared" si="25"/>
        <v>0.11302394141412872</v>
      </c>
      <c r="E156" s="259">
        <f t="shared" si="25"/>
        <v>0.15300347873928119</v>
      </c>
      <c r="F156" s="259">
        <f t="shared" si="25"/>
        <v>0.14642310056999527</v>
      </c>
      <c r="G156" s="259">
        <f t="shared" si="25"/>
        <v>0.20295505054091498</v>
      </c>
      <c r="H156" s="259">
        <f t="shared" si="25"/>
        <v>0.27537328517032561</v>
      </c>
      <c r="I156" s="259">
        <f t="shared" si="25"/>
        <v>0.12378899733578318</v>
      </c>
      <c r="J156" s="259">
        <f t="shared" si="25"/>
        <v>0.1556866283698205</v>
      </c>
      <c r="K156" s="259">
        <f t="shared" si="25"/>
        <v>0.15103336585861785</v>
      </c>
      <c r="L156" s="259">
        <f t="shared" si="25"/>
        <v>0.10533087957258687</v>
      </c>
      <c r="M156" s="259">
        <f t="shared" si="25"/>
        <v>7.6905141795120147E-2</v>
      </c>
      <c r="N156" s="259">
        <f t="shared" si="25"/>
        <v>5.2143683839724855E-2</v>
      </c>
      <c r="O156" s="259">
        <f t="shared" si="25"/>
        <v>6.5484114598892015E-2</v>
      </c>
      <c r="P156" s="259">
        <f t="shared" si="25"/>
        <v>5.4645583811657093E-2</v>
      </c>
      <c r="Q156" s="259">
        <f t="shared" si="25"/>
        <v>1.9248102884203706E-2</v>
      </c>
    </row>
    <row r="157" spans="1:17" x14ac:dyDescent="0.25">
      <c r="A157" s="127" t="s">
        <v>207</v>
      </c>
      <c r="B157" s="237">
        <f t="shared" ref="B157:Q157" si="26">IF(B$87=0,0,B$87/B$47)</f>
        <v>6.5481233893318891E-2</v>
      </c>
      <c r="C157" s="237">
        <f t="shared" si="26"/>
        <v>6.7080162406831845E-2</v>
      </c>
      <c r="D157" s="237">
        <f t="shared" si="26"/>
        <v>6.536822885318419E-2</v>
      </c>
      <c r="E157" s="237">
        <f t="shared" si="26"/>
        <v>6.2191607077702347E-2</v>
      </c>
      <c r="F157" s="237">
        <f t="shared" si="26"/>
        <v>6.2714458865942235E-2</v>
      </c>
      <c r="G157" s="237">
        <f t="shared" si="26"/>
        <v>5.8222645420790288E-2</v>
      </c>
      <c r="H157" s="237">
        <f t="shared" si="26"/>
        <v>7.5980391273498704E-2</v>
      </c>
      <c r="I157" s="237">
        <f t="shared" si="26"/>
        <v>6.4512878507909099E-2</v>
      </c>
      <c r="J157" s="237">
        <f t="shared" si="26"/>
        <v>6.197841422672145E-2</v>
      </c>
      <c r="K157" s="237">
        <f t="shared" si="26"/>
        <v>6.2348144744108401E-2</v>
      </c>
      <c r="L157" s="237">
        <f t="shared" si="26"/>
        <v>6.5979490248412875E-2</v>
      </c>
      <c r="M157" s="237">
        <f t="shared" si="26"/>
        <v>6.82380911139919E-2</v>
      </c>
      <c r="N157" s="237">
        <f t="shared" si="26"/>
        <v>5.3077930132669066E-2</v>
      </c>
      <c r="O157" s="237">
        <f t="shared" si="26"/>
        <v>5.5579147141438821E-2</v>
      </c>
      <c r="P157" s="237">
        <f t="shared" si="26"/>
        <v>4.9395041300081023E-2</v>
      </c>
      <c r="Q157" s="237">
        <f t="shared" si="26"/>
        <v>2.1172079793119209E-2</v>
      </c>
    </row>
    <row r="158" spans="1:17" x14ac:dyDescent="0.25">
      <c r="A158" s="142" t="s">
        <v>220</v>
      </c>
      <c r="B158" s="259">
        <f t="shared" ref="B158:Q158" si="27">IF(B$88=0,0,B$88/B$47)</f>
        <v>3.772591423874485E-2</v>
      </c>
      <c r="C158" s="259">
        <f t="shared" si="27"/>
        <v>4.4329527021490601E-2</v>
      </c>
      <c r="D158" s="259">
        <f t="shared" si="27"/>
        <v>3.7259200735769785E-2</v>
      </c>
      <c r="E158" s="259">
        <f t="shared" si="27"/>
        <v>2.4139677264121747E-2</v>
      </c>
      <c r="F158" s="259">
        <f t="shared" si="27"/>
        <v>2.6299067582777409E-2</v>
      </c>
      <c r="G158" s="259">
        <f t="shared" si="27"/>
        <v>7.7477712406133128E-3</v>
      </c>
      <c r="H158" s="259">
        <f t="shared" si="27"/>
        <v>7.4951188720015546E-3</v>
      </c>
      <c r="I158" s="259">
        <f t="shared" si="27"/>
        <v>3.3726583469864221E-2</v>
      </c>
      <c r="J158" s="259">
        <f t="shared" si="27"/>
        <v>2.3259185719922276E-2</v>
      </c>
      <c r="K158" s="259">
        <f t="shared" si="27"/>
        <v>2.4786181548787343E-2</v>
      </c>
      <c r="L158" s="259">
        <f t="shared" si="27"/>
        <v>3.9783724833637471E-2</v>
      </c>
      <c r="M158" s="259">
        <f t="shared" si="27"/>
        <v>4.9111800117184176E-2</v>
      </c>
      <c r="N158" s="259">
        <f t="shared" si="27"/>
        <v>4.0109808008650043E-2</v>
      </c>
      <c r="O158" s="259">
        <f t="shared" si="27"/>
        <v>3.9293262969696922E-2</v>
      </c>
      <c r="P158" s="259">
        <f t="shared" si="27"/>
        <v>3.5804697231064331E-2</v>
      </c>
      <c r="Q158" s="259">
        <f t="shared" si="27"/>
        <v>1.6385081052767959E-2</v>
      </c>
    </row>
    <row r="159" spans="1:17" x14ac:dyDescent="0.25">
      <c r="A159" s="140" t="s">
        <v>219</v>
      </c>
      <c r="B159" s="260">
        <f t="shared" ref="B159:Q159" si="28">IF(B$94=0,0,B$94/B$47)</f>
        <v>2.7755319654574045E-2</v>
      </c>
      <c r="C159" s="260">
        <f t="shared" si="28"/>
        <v>2.2750635385341243E-2</v>
      </c>
      <c r="D159" s="260">
        <f t="shared" si="28"/>
        <v>2.8109028117414409E-2</v>
      </c>
      <c r="E159" s="260">
        <f t="shared" si="28"/>
        <v>3.8051929813580611E-2</v>
      </c>
      <c r="F159" s="260">
        <f t="shared" si="28"/>
        <v>3.6415391283164823E-2</v>
      </c>
      <c r="G159" s="260">
        <f t="shared" si="28"/>
        <v>5.0474874180176973E-2</v>
      </c>
      <c r="H159" s="260">
        <f t="shared" si="28"/>
        <v>6.8485272401497141E-2</v>
      </c>
      <c r="I159" s="260">
        <f t="shared" si="28"/>
        <v>3.0786295038044881E-2</v>
      </c>
      <c r="J159" s="260">
        <f t="shared" si="28"/>
        <v>3.8719228506799173E-2</v>
      </c>
      <c r="K159" s="260">
        <f t="shared" si="28"/>
        <v>3.7561963195321055E-2</v>
      </c>
      <c r="L159" s="260">
        <f t="shared" si="28"/>
        <v>2.6195765414775408E-2</v>
      </c>
      <c r="M159" s="260">
        <f t="shared" si="28"/>
        <v>1.9126290996807724E-2</v>
      </c>
      <c r="N159" s="260">
        <f t="shared" si="28"/>
        <v>1.2968122124019026E-2</v>
      </c>
      <c r="O159" s="260">
        <f t="shared" si="28"/>
        <v>1.6285884171741902E-2</v>
      </c>
      <c r="P159" s="260">
        <f t="shared" si="28"/>
        <v>1.3590344069016696E-2</v>
      </c>
      <c r="Q159" s="260">
        <f t="shared" si="28"/>
        <v>4.7869987403512471E-3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1</v>
      </c>
      <c r="C162" s="77">
        <f t="shared" si="29"/>
        <v>1</v>
      </c>
      <c r="D162" s="77">
        <f t="shared" si="29"/>
        <v>1</v>
      </c>
      <c r="E162" s="77">
        <f t="shared" si="29"/>
        <v>1.0000000000000002</v>
      </c>
      <c r="F162" s="77">
        <f t="shared" si="29"/>
        <v>1</v>
      </c>
      <c r="G162" s="77">
        <f t="shared" si="29"/>
        <v>1</v>
      </c>
      <c r="H162" s="77">
        <f t="shared" si="29"/>
        <v>1</v>
      </c>
      <c r="I162" s="77">
        <f t="shared" si="29"/>
        <v>1</v>
      </c>
      <c r="J162" s="77">
        <f t="shared" si="29"/>
        <v>1.0000000000000002</v>
      </c>
      <c r="K162" s="77">
        <f t="shared" si="29"/>
        <v>1</v>
      </c>
      <c r="L162" s="77">
        <f t="shared" si="29"/>
        <v>1</v>
      </c>
      <c r="M162" s="77">
        <f t="shared" si="29"/>
        <v>1</v>
      </c>
      <c r="N162" s="77">
        <f t="shared" si="29"/>
        <v>1.0000000000000002</v>
      </c>
      <c r="O162" s="77">
        <f t="shared" si="29"/>
        <v>1</v>
      </c>
      <c r="P162" s="77">
        <f t="shared" si="29"/>
        <v>1</v>
      </c>
      <c r="Q162" s="77">
        <f t="shared" si="29"/>
        <v>1</v>
      </c>
    </row>
    <row r="163" spans="1:17" x14ac:dyDescent="0.25">
      <c r="A163" s="132" t="s">
        <v>83</v>
      </c>
      <c r="B163" s="240">
        <f t="shared" ref="B163:Q163" si="30">IF(B$98=0,0,B$98/B$97)</f>
        <v>7.0391005476450859E-3</v>
      </c>
      <c r="C163" s="240">
        <f t="shared" si="30"/>
        <v>7.0391005476450859E-3</v>
      </c>
      <c r="D163" s="240">
        <f t="shared" si="30"/>
        <v>7.0391005476450851E-3</v>
      </c>
      <c r="E163" s="240">
        <f t="shared" si="30"/>
        <v>7.0391005476450877E-3</v>
      </c>
      <c r="F163" s="240">
        <f t="shared" si="30"/>
        <v>7.0391005476450859E-3</v>
      </c>
      <c r="G163" s="240">
        <f t="shared" si="30"/>
        <v>7.0391005476450859E-3</v>
      </c>
      <c r="H163" s="240">
        <f t="shared" si="30"/>
        <v>7.0391005476450859E-3</v>
      </c>
      <c r="I163" s="240">
        <f t="shared" si="30"/>
        <v>7.0391005476450859E-3</v>
      </c>
      <c r="J163" s="240">
        <f t="shared" si="30"/>
        <v>7.0391005476450877E-3</v>
      </c>
      <c r="K163" s="240">
        <f t="shared" si="30"/>
        <v>7.0391005476450877E-3</v>
      </c>
      <c r="L163" s="240">
        <f t="shared" si="30"/>
        <v>7.0391005476450859E-3</v>
      </c>
      <c r="M163" s="240">
        <f t="shared" si="30"/>
        <v>7.0391005476450859E-3</v>
      </c>
      <c r="N163" s="240">
        <f t="shared" si="30"/>
        <v>7.0391005476450885E-3</v>
      </c>
      <c r="O163" s="240">
        <f t="shared" si="30"/>
        <v>7.0391005476450868E-3</v>
      </c>
      <c r="P163" s="240">
        <f t="shared" si="30"/>
        <v>7.0391005476450885E-3</v>
      </c>
      <c r="Q163" s="240">
        <f t="shared" si="30"/>
        <v>7.0391005476450859E-3</v>
      </c>
    </row>
    <row r="164" spans="1:17" x14ac:dyDescent="0.25">
      <c r="A164" s="76" t="s">
        <v>82</v>
      </c>
      <c r="B164" s="239">
        <f t="shared" ref="B164:Q164" si="31">IF(B$99=0,0,B$99/B$97)</f>
        <v>7.2338268144912466E-3</v>
      </c>
      <c r="C164" s="239">
        <f t="shared" si="31"/>
        <v>7.2338268144912466E-3</v>
      </c>
      <c r="D164" s="239">
        <f t="shared" si="31"/>
        <v>7.2338268144912449E-3</v>
      </c>
      <c r="E164" s="239">
        <f t="shared" si="31"/>
        <v>7.2338268144912466E-3</v>
      </c>
      <c r="F164" s="239">
        <f t="shared" si="31"/>
        <v>7.2338268144912449E-3</v>
      </c>
      <c r="G164" s="239">
        <f t="shared" si="31"/>
        <v>7.2338268144912458E-3</v>
      </c>
      <c r="H164" s="239">
        <f t="shared" si="31"/>
        <v>7.2338268144912458E-3</v>
      </c>
      <c r="I164" s="239">
        <f t="shared" si="31"/>
        <v>7.2338268144912458E-3</v>
      </c>
      <c r="J164" s="239">
        <f t="shared" si="31"/>
        <v>7.2338268144912475E-3</v>
      </c>
      <c r="K164" s="239">
        <f t="shared" si="31"/>
        <v>7.2338268144912466E-3</v>
      </c>
      <c r="L164" s="239">
        <f t="shared" si="31"/>
        <v>7.2338268144912458E-3</v>
      </c>
      <c r="M164" s="239">
        <f t="shared" si="31"/>
        <v>7.2338268144912458E-3</v>
      </c>
      <c r="N164" s="239">
        <f t="shared" si="31"/>
        <v>7.2338268144912484E-3</v>
      </c>
      <c r="O164" s="239">
        <f t="shared" si="31"/>
        <v>7.2338268144912475E-3</v>
      </c>
      <c r="P164" s="239">
        <f t="shared" si="31"/>
        <v>7.2338268144912475E-3</v>
      </c>
      <c r="Q164" s="239">
        <f t="shared" si="31"/>
        <v>7.2338268144912458E-3</v>
      </c>
    </row>
    <row r="165" spans="1:17" x14ac:dyDescent="0.25">
      <c r="A165" s="76" t="s">
        <v>81</v>
      </c>
      <c r="B165" s="239">
        <f t="shared" ref="B165:Q165" si="32">IF(B$100=0,0,B$100/B$97)</f>
        <v>1.4158120715768482E-2</v>
      </c>
      <c r="C165" s="239">
        <f t="shared" si="32"/>
        <v>1.4158120715768479E-2</v>
      </c>
      <c r="D165" s="239">
        <f t="shared" si="32"/>
        <v>1.4158120715768477E-2</v>
      </c>
      <c r="E165" s="239">
        <f t="shared" si="32"/>
        <v>1.4158120715768482E-2</v>
      </c>
      <c r="F165" s="239">
        <f t="shared" si="32"/>
        <v>1.4158120715768481E-2</v>
      </c>
      <c r="G165" s="239">
        <f t="shared" si="32"/>
        <v>1.4158120715768481E-2</v>
      </c>
      <c r="H165" s="239">
        <f t="shared" si="32"/>
        <v>1.4158120715768482E-2</v>
      </c>
      <c r="I165" s="239">
        <f t="shared" si="32"/>
        <v>1.4158120715768481E-2</v>
      </c>
      <c r="J165" s="239">
        <f t="shared" si="32"/>
        <v>1.4158120715768484E-2</v>
      </c>
      <c r="K165" s="239">
        <f t="shared" si="32"/>
        <v>1.4158120715768482E-2</v>
      </c>
      <c r="L165" s="239">
        <f t="shared" si="32"/>
        <v>1.4158120715768481E-2</v>
      </c>
      <c r="M165" s="239">
        <f t="shared" si="32"/>
        <v>1.4158120715768481E-2</v>
      </c>
      <c r="N165" s="239">
        <f t="shared" si="32"/>
        <v>1.4158120715768484E-2</v>
      </c>
      <c r="O165" s="239">
        <f t="shared" si="32"/>
        <v>1.4158120715768482E-2</v>
      </c>
      <c r="P165" s="239">
        <f t="shared" si="32"/>
        <v>1.4158120715768484E-2</v>
      </c>
      <c r="Q165" s="239">
        <f t="shared" si="32"/>
        <v>1.4158120715768481E-2</v>
      </c>
    </row>
    <row r="166" spans="1:17" x14ac:dyDescent="0.25">
      <c r="A166" s="76" t="s">
        <v>80</v>
      </c>
      <c r="B166" s="239">
        <f t="shared" ref="B166:Q166" si="33">IF(B$101=0,0,B$101/B$97)</f>
        <v>5.6166653328864535E-3</v>
      </c>
      <c r="C166" s="239">
        <f t="shared" si="33"/>
        <v>5.6166653328864535E-3</v>
      </c>
      <c r="D166" s="239">
        <f t="shared" si="33"/>
        <v>5.6166653328864526E-3</v>
      </c>
      <c r="E166" s="239">
        <f t="shared" si="33"/>
        <v>5.6166653328864544E-3</v>
      </c>
      <c r="F166" s="239">
        <f t="shared" si="33"/>
        <v>5.6166653328864535E-3</v>
      </c>
      <c r="G166" s="239">
        <f t="shared" si="33"/>
        <v>5.6166653328864535E-3</v>
      </c>
      <c r="H166" s="239">
        <f t="shared" si="33"/>
        <v>5.6166653328864535E-3</v>
      </c>
      <c r="I166" s="239">
        <f t="shared" si="33"/>
        <v>5.6166653328864535E-3</v>
      </c>
      <c r="J166" s="239">
        <f t="shared" si="33"/>
        <v>5.6166653328864552E-3</v>
      </c>
      <c r="K166" s="239">
        <f t="shared" si="33"/>
        <v>5.6166653328864544E-3</v>
      </c>
      <c r="L166" s="239">
        <f t="shared" si="33"/>
        <v>5.6166653328864544E-3</v>
      </c>
      <c r="M166" s="239">
        <f t="shared" si="33"/>
        <v>5.6166653328864535E-3</v>
      </c>
      <c r="N166" s="239">
        <f t="shared" si="33"/>
        <v>5.6166653328864552E-3</v>
      </c>
      <c r="O166" s="239">
        <f t="shared" si="33"/>
        <v>5.6166653328864544E-3</v>
      </c>
      <c r="P166" s="239">
        <f t="shared" si="33"/>
        <v>5.6166653328864552E-3</v>
      </c>
      <c r="Q166" s="239">
        <f t="shared" si="33"/>
        <v>5.6166653328864535E-3</v>
      </c>
    </row>
    <row r="167" spans="1:17" x14ac:dyDescent="0.25">
      <c r="A167" s="129" t="s">
        <v>79</v>
      </c>
      <c r="B167" s="238">
        <f t="shared" ref="B167:Q167" si="34">IF(B$102=0,0,B$102/B$97)</f>
        <v>6.3540966663288871E-3</v>
      </c>
      <c r="C167" s="238">
        <f t="shared" si="34"/>
        <v>6.3540966663288906E-3</v>
      </c>
      <c r="D167" s="238">
        <f t="shared" si="34"/>
        <v>6.3540966663288888E-3</v>
      </c>
      <c r="E167" s="238">
        <f t="shared" si="34"/>
        <v>6.3540966663288914E-3</v>
      </c>
      <c r="F167" s="238">
        <f t="shared" si="34"/>
        <v>6.3540966663288888E-3</v>
      </c>
      <c r="G167" s="238">
        <f t="shared" si="34"/>
        <v>6.3540966663288888E-3</v>
      </c>
      <c r="H167" s="238">
        <f t="shared" si="34"/>
        <v>6.3540966663288888E-3</v>
      </c>
      <c r="I167" s="238">
        <f t="shared" si="34"/>
        <v>6.3540966663288888E-3</v>
      </c>
      <c r="J167" s="238">
        <f t="shared" si="34"/>
        <v>6.3540966663288897E-3</v>
      </c>
      <c r="K167" s="238">
        <f t="shared" si="34"/>
        <v>6.3540966663288897E-3</v>
      </c>
      <c r="L167" s="238">
        <f t="shared" si="34"/>
        <v>6.3540966663288879E-3</v>
      </c>
      <c r="M167" s="238">
        <f t="shared" si="34"/>
        <v>6.3540966663288888E-3</v>
      </c>
      <c r="N167" s="238">
        <f t="shared" si="34"/>
        <v>6.3540966663288897E-3</v>
      </c>
      <c r="O167" s="238">
        <f t="shared" si="34"/>
        <v>6.3540966663288897E-3</v>
      </c>
      <c r="P167" s="238">
        <f t="shared" si="34"/>
        <v>6.3540966663288897E-3</v>
      </c>
      <c r="Q167" s="238">
        <f t="shared" si="34"/>
        <v>6.3540966663288888E-3</v>
      </c>
    </row>
    <row r="168" spans="1:17" x14ac:dyDescent="0.25">
      <c r="A168" s="127" t="s">
        <v>206</v>
      </c>
      <c r="B168" s="237">
        <f t="shared" ref="B168:Q168" si="35">IF(B$107=0,0,B$107/B$97)</f>
        <v>0.74933781939717259</v>
      </c>
      <c r="C168" s="237">
        <f t="shared" si="35"/>
        <v>0.81997361352616327</v>
      </c>
      <c r="D168" s="237">
        <f t="shared" si="35"/>
        <v>0.74434560074384626</v>
      </c>
      <c r="E168" s="237">
        <f t="shared" si="35"/>
        <v>0.6040121212528714</v>
      </c>
      <c r="F168" s="237">
        <f t="shared" si="35"/>
        <v>0.62711012154617063</v>
      </c>
      <c r="G168" s="237">
        <f t="shared" si="35"/>
        <v>0.42867547791066857</v>
      </c>
      <c r="H168" s="237">
        <f t="shared" si="35"/>
        <v>0.42597297228494629</v>
      </c>
      <c r="I168" s="237">
        <f t="shared" si="35"/>
        <v>0.7065588264219167</v>
      </c>
      <c r="J168" s="237">
        <f t="shared" si="35"/>
        <v>0.59459391011685581</v>
      </c>
      <c r="K168" s="237">
        <f t="shared" si="35"/>
        <v>0.61092747880903642</v>
      </c>
      <c r="L168" s="237">
        <f t="shared" si="35"/>
        <v>0.77134926832965434</v>
      </c>
      <c r="M168" s="237">
        <f t="shared" si="35"/>
        <v>0.8711273787406596</v>
      </c>
      <c r="N168" s="237">
        <f t="shared" si="35"/>
        <v>0.77483722935597288</v>
      </c>
      <c r="O168" s="237">
        <f t="shared" si="35"/>
        <v>0.76610302443419964</v>
      </c>
      <c r="P168" s="237">
        <f t="shared" si="35"/>
        <v>0.72878744894144021</v>
      </c>
      <c r="Q168" s="237">
        <f t="shared" si="35"/>
        <v>0.52106478930605737</v>
      </c>
    </row>
    <row r="169" spans="1:17" x14ac:dyDescent="0.25">
      <c r="A169" s="142" t="s">
        <v>218</v>
      </c>
      <c r="B169" s="235">
        <f t="shared" ref="B169:Q169" si="36">IF(B$108=0,0,B$108/B$97)</f>
        <v>0.65939767756609102</v>
      </c>
      <c r="C169" s="235">
        <f t="shared" si="36"/>
        <v>0.77481984878060017</v>
      </c>
      <c r="D169" s="235">
        <f t="shared" si="36"/>
        <v>0.65124016021600262</v>
      </c>
      <c r="E169" s="235">
        <f t="shared" si="36"/>
        <v>0.42192873112162471</v>
      </c>
      <c r="F169" s="235">
        <f t="shared" si="36"/>
        <v>0.45967193734505091</v>
      </c>
      <c r="G169" s="235">
        <f t="shared" si="36"/>
        <v>0.13542050512130258</v>
      </c>
      <c r="H169" s="235">
        <f t="shared" si="36"/>
        <v>0.13100448529896336</v>
      </c>
      <c r="I169" s="235">
        <f t="shared" si="36"/>
        <v>0.58949481440074658</v>
      </c>
      <c r="J169" s="235">
        <f t="shared" si="36"/>
        <v>0.40653893630611732</v>
      </c>
      <c r="K169" s="235">
        <f t="shared" si="36"/>
        <v>0.43322874683886342</v>
      </c>
      <c r="L169" s="235">
        <f t="shared" si="36"/>
        <v>0.69536540835601934</v>
      </c>
      <c r="M169" s="235">
        <f t="shared" si="36"/>
        <v>0.85840747909834492</v>
      </c>
      <c r="N169" s="235">
        <f t="shared" si="36"/>
        <v>0.70106489881597056</v>
      </c>
      <c r="O169" s="235">
        <f t="shared" si="36"/>
        <v>0.68679280195156001</v>
      </c>
      <c r="P169" s="235">
        <f t="shared" si="36"/>
        <v>0.62581741692753134</v>
      </c>
      <c r="Q169" s="235">
        <f t="shared" si="36"/>
        <v>0.28638893479303035</v>
      </c>
    </row>
    <row r="170" spans="1:17" x14ac:dyDescent="0.25">
      <c r="A170" s="142" t="s">
        <v>217</v>
      </c>
      <c r="B170" s="235">
        <f t="shared" ref="B170:Q170" si="37">IF(B$114=0,0,B$114/B$97)</f>
        <v>8.9940141831081621E-2</v>
      </c>
      <c r="C170" s="235">
        <f t="shared" si="37"/>
        <v>4.5153764745563013E-2</v>
      </c>
      <c r="D170" s="235">
        <f t="shared" si="37"/>
        <v>9.3105440527843503E-2</v>
      </c>
      <c r="E170" s="235">
        <f t="shared" si="37"/>
        <v>0.18208339013124678</v>
      </c>
      <c r="F170" s="235">
        <f t="shared" si="37"/>
        <v>0.16743818420111972</v>
      </c>
      <c r="G170" s="235">
        <f t="shared" si="37"/>
        <v>0.29325497278936602</v>
      </c>
      <c r="H170" s="235">
        <f t="shared" si="37"/>
        <v>0.29496848698598294</v>
      </c>
      <c r="I170" s="235">
        <f t="shared" si="37"/>
        <v>0.11706401202117014</v>
      </c>
      <c r="J170" s="235">
        <f t="shared" si="37"/>
        <v>0.18805497381073857</v>
      </c>
      <c r="K170" s="235">
        <f t="shared" si="37"/>
        <v>0.17769873197017305</v>
      </c>
      <c r="L170" s="235">
        <f t="shared" si="37"/>
        <v>7.5983859973635048E-2</v>
      </c>
      <c r="M170" s="235">
        <f t="shared" si="37"/>
        <v>1.2719899642314554E-2</v>
      </c>
      <c r="N170" s="235">
        <f t="shared" si="37"/>
        <v>7.3772330540002359E-2</v>
      </c>
      <c r="O170" s="235">
        <f t="shared" si="37"/>
        <v>7.9310222482639622E-2</v>
      </c>
      <c r="P170" s="235">
        <f t="shared" si="37"/>
        <v>0.10297003201390888</v>
      </c>
      <c r="Q170" s="235">
        <f t="shared" si="37"/>
        <v>0.23467585451302692</v>
      </c>
    </row>
    <row r="171" spans="1:17" x14ac:dyDescent="0.25">
      <c r="A171" s="127" t="s">
        <v>205</v>
      </c>
      <c r="B171" s="237">
        <f t="shared" ref="B171:Q171" si="38">IF(B$115=0,0,B$115/B$97)</f>
        <v>7.3076365237753835E-2</v>
      </c>
      <c r="C171" s="237">
        <f t="shared" si="38"/>
        <v>3.668743385576996E-2</v>
      </c>
      <c r="D171" s="237">
        <f t="shared" si="38"/>
        <v>7.5648170428872855E-2</v>
      </c>
      <c r="E171" s="237">
        <f t="shared" si="38"/>
        <v>0.14794275448163804</v>
      </c>
      <c r="F171" s="237">
        <f t="shared" si="38"/>
        <v>0.13604352466340983</v>
      </c>
      <c r="G171" s="237">
        <f t="shared" si="38"/>
        <v>0.23826966539135994</v>
      </c>
      <c r="H171" s="237">
        <f t="shared" si="38"/>
        <v>0.23966189567611115</v>
      </c>
      <c r="I171" s="237">
        <f t="shared" si="38"/>
        <v>9.5114509767200761E-2</v>
      </c>
      <c r="J171" s="237">
        <f t="shared" si="38"/>
        <v>0.15279466622122514</v>
      </c>
      <c r="K171" s="237">
        <f t="shared" si="38"/>
        <v>0.14438021972576565</v>
      </c>
      <c r="L171" s="237">
        <f t="shared" si="38"/>
        <v>6.1736886228578487E-2</v>
      </c>
      <c r="M171" s="237">
        <f t="shared" si="38"/>
        <v>1.0334918459380577E-2</v>
      </c>
      <c r="N171" s="237">
        <f t="shared" si="38"/>
        <v>5.9940018563751925E-2</v>
      </c>
      <c r="O171" s="237">
        <f t="shared" si="38"/>
        <v>6.4439555767144718E-2</v>
      </c>
      <c r="P171" s="237">
        <f t="shared" si="38"/>
        <v>8.3663151011300993E-2</v>
      </c>
      <c r="Q171" s="237">
        <f t="shared" si="38"/>
        <v>0.19067413179183443</v>
      </c>
    </row>
    <row r="172" spans="1:17" x14ac:dyDescent="0.25">
      <c r="A172" s="127" t="s">
        <v>204</v>
      </c>
      <c r="B172" s="237">
        <f t="shared" ref="B172:Q172" si="39">IF(B$116=0,0,B$116/B$97)</f>
        <v>7.1977402460419157E-2</v>
      </c>
      <c r="C172" s="237">
        <f t="shared" si="39"/>
        <v>7.0200663100413493E-2</v>
      </c>
      <c r="D172" s="237">
        <f t="shared" si="39"/>
        <v>7.2102974367474204E-2</v>
      </c>
      <c r="E172" s="237">
        <f t="shared" si="39"/>
        <v>7.5632856343216467E-2</v>
      </c>
      <c r="F172" s="237">
        <f t="shared" si="39"/>
        <v>7.505186016748748E-2</v>
      </c>
      <c r="G172" s="237">
        <f t="shared" si="39"/>
        <v>8.0043191348560888E-2</v>
      </c>
      <c r="H172" s="237">
        <f t="shared" si="39"/>
        <v>8.0111168896984691E-2</v>
      </c>
      <c r="I172" s="237">
        <f t="shared" si="39"/>
        <v>7.3053445018413918E-2</v>
      </c>
      <c r="J172" s="237">
        <f t="shared" si="39"/>
        <v>7.5869757572013447E-2</v>
      </c>
      <c r="K172" s="237">
        <f t="shared" si="39"/>
        <v>7.5458910709702315E-2</v>
      </c>
      <c r="L172" s="237">
        <f t="shared" si="39"/>
        <v>7.1423736883761621E-2</v>
      </c>
      <c r="M172" s="237">
        <f t="shared" si="39"/>
        <v>6.8913965482161804E-2</v>
      </c>
      <c r="N172" s="237">
        <f t="shared" si="39"/>
        <v>7.1336002361653411E-2</v>
      </c>
      <c r="O172" s="237">
        <f t="shared" si="39"/>
        <v>7.1555698421621711E-2</v>
      </c>
      <c r="P172" s="237">
        <f t="shared" si="39"/>
        <v>7.2494316760054703E-2</v>
      </c>
      <c r="Q172" s="237">
        <f t="shared" si="39"/>
        <v>7.7719274303043553E-2</v>
      </c>
    </row>
    <row r="173" spans="1:17" x14ac:dyDescent="0.25">
      <c r="A173" s="142" t="s">
        <v>216</v>
      </c>
      <c r="B173" s="235">
        <f t="shared" ref="B173:Q173" si="40">IF(B$117=0,0,B$117/B$97)</f>
        <v>5.0616618775537262E-2</v>
      </c>
      <c r="C173" s="235">
        <f t="shared" si="40"/>
        <v>5.9476643973342277E-2</v>
      </c>
      <c r="D173" s="235">
        <f t="shared" si="40"/>
        <v>4.9990432242111374E-2</v>
      </c>
      <c r="E173" s="235">
        <f t="shared" si="40"/>
        <v>3.2388051187045352E-2</v>
      </c>
      <c r="F173" s="235">
        <f t="shared" si="40"/>
        <v>3.5285291419721546E-2</v>
      </c>
      <c r="G173" s="235">
        <f t="shared" si="40"/>
        <v>1.0395135311086458E-2</v>
      </c>
      <c r="H173" s="235">
        <f t="shared" si="40"/>
        <v>1.0056153237813755E-2</v>
      </c>
      <c r="I173" s="235">
        <f t="shared" si="40"/>
        <v>4.5250742163386024E-2</v>
      </c>
      <c r="J173" s="235">
        <f t="shared" si="40"/>
        <v>3.1206701291963027E-2</v>
      </c>
      <c r="K173" s="235">
        <f t="shared" si="40"/>
        <v>3.3255461866786212E-2</v>
      </c>
      <c r="L173" s="235">
        <f t="shared" si="40"/>
        <v>5.3377570140023284E-2</v>
      </c>
      <c r="M173" s="235">
        <f t="shared" si="40"/>
        <v>6.58929893171121E-2</v>
      </c>
      <c r="N173" s="235">
        <f t="shared" si="40"/>
        <v>5.3815073858402847E-2</v>
      </c>
      <c r="O173" s="235">
        <f t="shared" si="40"/>
        <v>5.2719520581994798E-2</v>
      </c>
      <c r="P173" s="235">
        <f t="shared" si="40"/>
        <v>4.8038934156751339E-2</v>
      </c>
      <c r="Q173" s="235">
        <f t="shared" si="40"/>
        <v>2.1983758856199666E-2</v>
      </c>
    </row>
    <row r="174" spans="1:17" x14ac:dyDescent="0.25">
      <c r="A174" s="142" t="s">
        <v>215</v>
      </c>
      <c r="B174" s="259">
        <f t="shared" ref="B174:Q174" si="41">IF(B$123=0,0,B$123/B$97)</f>
        <v>2.1360783684881889E-2</v>
      </c>
      <c r="C174" s="259">
        <f t="shared" si="41"/>
        <v>1.0724019127071216E-2</v>
      </c>
      <c r="D174" s="259">
        <f t="shared" si="41"/>
        <v>2.211254212536283E-2</v>
      </c>
      <c r="E174" s="259">
        <f t="shared" si="41"/>
        <v>4.3244805156171108E-2</v>
      </c>
      <c r="F174" s="259">
        <f t="shared" si="41"/>
        <v>3.9766568747765942E-2</v>
      </c>
      <c r="G174" s="259">
        <f t="shared" si="41"/>
        <v>6.9648056037474426E-2</v>
      </c>
      <c r="H174" s="259">
        <f t="shared" si="41"/>
        <v>7.0055015659170952E-2</v>
      </c>
      <c r="I174" s="259">
        <f t="shared" si="41"/>
        <v>2.7802702855027908E-2</v>
      </c>
      <c r="J174" s="259">
        <f t="shared" si="41"/>
        <v>4.466305628005042E-2</v>
      </c>
      <c r="K174" s="259">
        <f t="shared" si="41"/>
        <v>4.2203448842916103E-2</v>
      </c>
      <c r="L174" s="259">
        <f t="shared" si="41"/>
        <v>1.8046166743738323E-2</v>
      </c>
      <c r="M174" s="259">
        <f t="shared" si="41"/>
        <v>3.0209761650497068E-3</v>
      </c>
      <c r="N174" s="259">
        <f t="shared" si="41"/>
        <v>1.7520928503250557E-2</v>
      </c>
      <c r="O174" s="259">
        <f t="shared" si="41"/>
        <v>1.8836177839626909E-2</v>
      </c>
      <c r="P174" s="259">
        <f t="shared" si="41"/>
        <v>2.445538260330336E-2</v>
      </c>
      <c r="Q174" s="259">
        <f t="shared" si="41"/>
        <v>5.5735515446843895E-2</v>
      </c>
    </row>
    <row r="175" spans="1:17" x14ac:dyDescent="0.25">
      <c r="A175" s="72" t="s">
        <v>203</v>
      </c>
      <c r="B175" s="234">
        <f t="shared" ref="B175:Q175" si="42">IF(B$124=0,0,B$124/B$97)</f>
        <v>6.5206602827534182E-2</v>
      </c>
      <c r="C175" s="234">
        <f t="shared" si="42"/>
        <v>3.2736479440533192E-2</v>
      </c>
      <c r="D175" s="234">
        <f t="shared" si="42"/>
        <v>6.7501444382686543E-2</v>
      </c>
      <c r="E175" s="234">
        <f t="shared" si="42"/>
        <v>0.13201045784515394</v>
      </c>
      <c r="F175" s="234">
        <f t="shared" si="42"/>
        <v>0.12139268354581184</v>
      </c>
      <c r="G175" s="234">
        <f t="shared" si="42"/>
        <v>0.21260985527229037</v>
      </c>
      <c r="H175" s="234">
        <f t="shared" si="42"/>
        <v>0.21385215306483768</v>
      </c>
      <c r="I175" s="234">
        <f t="shared" si="42"/>
        <v>8.4871408715348359E-2</v>
      </c>
      <c r="J175" s="234">
        <f t="shared" si="42"/>
        <v>0.1363398560127855</v>
      </c>
      <c r="K175" s="234">
        <f t="shared" si="42"/>
        <v>0.1288315806783755</v>
      </c>
      <c r="L175" s="234">
        <f t="shared" si="42"/>
        <v>5.5088298480885423E-2</v>
      </c>
      <c r="M175" s="234">
        <f t="shared" si="42"/>
        <v>9.2219272406780517E-3</v>
      </c>
      <c r="N175" s="234">
        <f t="shared" si="42"/>
        <v>5.3484939641501708E-2</v>
      </c>
      <c r="O175" s="234">
        <f t="shared" si="42"/>
        <v>5.749991129991374E-2</v>
      </c>
      <c r="P175" s="234">
        <f t="shared" si="42"/>
        <v>7.4653273210083956E-2</v>
      </c>
      <c r="Q175" s="234">
        <f t="shared" si="42"/>
        <v>0.17013999452194456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118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30">
        <f t="shared" ref="B180:Q180" si="43">SUM(B181:B187,B188:B189)</f>
        <v>69.000000000000014</v>
      </c>
      <c r="C180" s="230">
        <f t="shared" si="43"/>
        <v>69.429308986065294</v>
      </c>
      <c r="D180" s="230">
        <f t="shared" si="43"/>
        <v>66.923405126775037</v>
      </c>
      <c r="E180" s="230">
        <f t="shared" si="43"/>
        <v>65.126508639429943</v>
      </c>
      <c r="F180" s="230">
        <f t="shared" si="43"/>
        <v>64.512241917461523</v>
      </c>
      <c r="G180" s="230">
        <f t="shared" si="43"/>
        <v>62.287414594138198</v>
      </c>
      <c r="H180" s="230">
        <f t="shared" si="43"/>
        <v>61.326902302523678</v>
      </c>
      <c r="I180" s="230">
        <f t="shared" si="43"/>
        <v>64.982106790716017</v>
      </c>
      <c r="J180" s="230">
        <f t="shared" si="43"/>
        <v>59.39534420241062</v>
      </c>
      <c r="K180" s="230">
        <f t="shared" si="43"/>
        <v>58.15308785667672</v>
      </c>
      <c r="L180" s="230">
        <f t="shared" si="43"/>
        <v>56.81919806206561</v>
      </c>
      <c r="M180" s="230">
        <f t="shared" si="43"/>
        <v>62.118045487225487</v>
      </c>
      <c r="N180" s="230">
        <f t="shared" si="43"/>
        <v>61.332073787964539</v>
      </c>
      <c r="O180" s="230">
        <f t="shared" si="43"/>
        <v>57.456430266267006</v>
      </c>
      <c r="P180" s="230">
        <f t="shared" si="43"/>
        <v>60.764161141185838</v>
      </c>
      <c r="Q180" s="230">
        <f t="shared" si="43"/>
        <v>62.026472194755605</v>
      </c>
    </row>
    <row r="181" spans="1:17" x14ac:dyDescent="0.25">
      <c r="A181" s="132" t="s">
        <v>83</v>
      </c>
      <c r="B181" s="229">
        <f>IF(B$6=0,0,B$6/NMM!B$9*1000)</f>
        <v>0.39401001948977937</v>
      </c>
      <c r="C181" s="229">
        <f>IF(C$6=0,0,C$6/NMM!C$9*1000)</f>
        <v>0.39646149835886235</v>
      </c>
      <c r="D181" s="229">
        <f>IF(D$6=0,0,D$6/NMM!D$9*1000)</f>
        <v>0.38215206026555132</v>
      </c>
      <c r="E181" s="229">
        <f>IF(E$6=0,0,E$6/NMM!E$9*1000)</f>
        <v>0.37189125997569683</v>
      </c>
      <c r="F181" s="229">
        <f>IF(F$6=0,0,F$6/NMM!F$9*1000)</f>
        <v>0.36838361877142578</v>
      </c>
      <c r="G181" s="229">
        <f>IF(G$6=0,0,G$6/NMM!G$9*1000)</f>
        <v>0.3556792092493386</v>
      </c>
      <c r="H181" s="229">
        <f>IF(H$6=0,0,H$6/NMM!H$9*1000)</f>
        <v>0.35019440538355295</v>
      </c>
      <c r="I181" s="229">
        <f>IF(I$6=0,0,I$6/NMM!I$9*1000)</f>
        <v>0.37106668352314409</v>
      </c>
      <c r="J181" s="229">
        <f>IF(J$6=0,0,J$6/NMM!J$9*1000)</f>
        <v>0.33916464821440528</v>
      </c>
      <c r="K181" s="229">
        <f>IF(K$6=0,0,K$6/NMM!K$9*1000)</f>
        <v>0.33207100405507312</v>
      </c>
      <c r="L181" s="229">
        <f>IF(L$6=0,0,L$6/NMM!L$9*1000)</f>
        <v>0.32445410631634941</v>
      </c>
      <c r="M181" s="229">
        <f>IF(M$6=0,0,M$6/NMM!M$9*1000)</f>
        <v>0.35471206250853204</v>
      </c>
      <c r="N181" s="229">
        <f>IF(N$6=0,0,N$6/NMM!N$9*1000)</f>
        <v>0.35022393606586227</v>
      </c>
      <c r="O181" s="229">
        <f>IF(O$6=0,0,O$6/NMM!O$9*1000)</f>
        <v>0.32809288708731899</v>
      </c>
      <c r="P181" s="229">
        <f>IF(P$6=0,0,P$6/NMM!P$9*1000)</f>
        <v>0.34698099007998151</v>
      </c>
      <c r="Q181" s="229">
        <f>IF(Q$6=0,0,Q$6/NMM!Q$9*1000)</f>
        <v>0.35418915243967997</v>
      </c>
    </row>
    <row r="182" spans="1:17" x14ac:dyDescent="0.25">
      <c r="A182" s="76" t="s">
        <v>82</v>
      </c>
      <c r="B182" s="228">
        <f>IF(B$7=0,0,B$7/NMM!B$9*1000)</f>
        <v>0.15760400779591174</v>
      </c>
      <c r="C182" s="228">
        <f>IF(C$7=0,0,C$7/NMM!C$9*1000)</f>
        <v>0.15858459934354494</v>
      </c>
      <c r="D182" s="228">
        <f>IF(D$7=0,0,D$7/NMM!D$9*1000)</f>
        <v>0.15286082410622048</v>
      </c>
      <c r="E182" s="228">
        <f>IF(E$7=0,0,E$7/NMM!E$9*1000)</f>
        <v>0.14875650399027868</v>
      </c>
      <c r="F182" s="228">
        <f>IF(F$7=0,0,F$7/NMM!F$9*1000)</f>
        <v>0.1473534475085703</v>
      </c>
      <c r="G182" s="228">
        <f>IF(G$7=0,0,G$7/NMM!G$9*1000)</f>
        <v>0.14227168369973539</v>
      </c>
      <c r="H182" s="228">
        <f>IF(H$7=0,0,H$7/NMM!H$9*1000)</f>
        <v>0.14007776215342113</v>
      </c>
      <c r="I182" s="228">
        <f>IF(I$7=0,0,I$7/NMM!I$9*1000)</f>
        <v>0.14842667340925758</v>
      </c>
      <c r="J182" s="228">
        <f>IF(J$7=0,0,J$7/NMM!J$9*1000)</f>
        <v>0.13566585928576208</v>
      </c>
      <c r="K182" s="228">
        <f>IF(K$7=0,0,K$7/NMM!K$9*1000)</f>
        <v>0.13282840162202925</v>
      </c>
      <c r="L182" s="228">
        <f>IF(L$7=0,0,L$7/NMM!L$9*1000)</f>
        <v>0.12978164252653973</v>
      </c>
      <c r="M182" s="228">
        <f>IF(M$7=0,0,M$7/NMM!M$9*1000)</f>
        <v>0.14188482500341282</v>
      </c>
      <c r="N182" s="228">
        <f>IF(N$7=0,0,N$7/NMM!N$9*1000)</f>
        <v>0.1400895744263449</v>
      </c>
      <c r="O182" s="228">
        <f>IF(O$7=0,0,O$7/NMM!O$9*1000)</f>
        <v>0.13123715483492757</v>
      </c>
      <c r="P182" s="228">
        <f>IF(P$7=0,0,P$7/NMM!P$9*1000)</f>
        <v>0.13879239603199256</v>
      </c>
      <c r="Q182" s="228">
        <f>IF(Q$7=0,0,Q$7/NMM!Q$9*1000)</f>
        <v>0.14167566097587195</v>
      </c>
    </row>
    <row r="183" spans="1:17" x14ac:dyDescent="0.25">
      <c r="A183" s="76" t="s">
        <v>81</v>
      </c>
      <c r="B183" s="228">
        <f>IF(B$8=0,0,B$8/NMM!B$9*1000)</f>
        <v>0.66981703313262497</v>
      </c>
      <c r="C183" s="228">
        <f>IF(C$8=0,0,C$8/NMM!C$9*1000)</f>
        <v>0.67398454721006584</v>
      </c>
      <c r="D183" s="228">
        <f>IF(D$8=0,0,D$8/NMM!D$9*1000)</f>
        <v>0.64965850245143708</v>
      </c>
      <c r="E183" s="228">
        <f>IF(E$8=0,0,E$8/NMM!E$9*1000)</f>
        <v>0.63221514195868445</v>
      </c>
      <c r="F183" s="228">
        <f>IF(F$8=0,0,F$8/NMM!F$9*1000)</f>
        <v>0.62625215191142392</v>
      </c>
      <c r="G183" s="228">
        <f>IF(G$8=0,0,G$8/NMM!G$9*1000)</f>
        <v>0.60465465572387544</v>
      </c>
      <c r="H183" s="228">
        <f>IF(H$8=0,0,H$8/NMM!H$9*1000)</f>
        <v>0.59533048915204001</v>
      </c>
      <c r="I183" s="228">
        <f>IF(I$8=0,0,I$8/NMM!I$9*1000)</f>
        <v>0.63081336198934501</v>
      </c>
      <c r="J183" s="228">
        <f>IF(J$8=0,0,J$8/NMM!J$9*1000)</f>
        <v>0.57657990196448894</v>
      </c>
      <c r="K183" s="228">
        <f>IF(K$8=0,0,K$8/NMM!K$9*1000)</f>
        <v>0.56452070689362421</v>
      </c>
      <c r="L183" s="228">
        <f>IF(L$8=0,0,L$8/NMM!L$9*1000)</f>
        <v>0.5515719807377939</v>
      </c>
      <c r="M183" s="228">
        <f>IF(M$8=0,0,M$8/NMM!M$9*1000)</f>
        <v>0.60301050626450459</v>
      </c>
      <c r="N183" s="228">
        <f>IF(N$8=0,0,N$8/NMM!N$9*1000)</f>
        <v>0.5953806913119658</v>
      </c>
      <c r="O183" s="228">
        <f>IF(O$8=0,0,O$8/NMM!O$9*1000)</f>
        <v>0.55775790804844227</v>
      </c>
      <c r="P183" s="228">
        <f>IF(P$8=0,0,P$8/NMM!P$9*1000)</f>
        <v>0.5898676831359686</v>
      </c>
      <c r="Q183" s="228">
        <f>IF(Q$8=0,0,Q$8/NMM!Q$9*1000)</f>
        <v>0.6021215591474558</v>
      </c>
    </row>
    <row r="184" spans="1:17" x14ac:dyDescent="0.25">
      <c r="A184" s="76" t="s">
        <v>80</v>
      </c>
      <c r="B184" s="228">
        <f>IF(B$9=0,0,B$9/NMM!B$9*1000)</f>
        <v>7.8802003897955872E-2</v>
      </c>
      <c r="C184" s="228">
        <f>IF(C$9=0,0,C$9/NMM!C$9*1000)</f>
        <v>7.9292299671772468E-2</v>
      </c>
      <c r="D184" s="228">
        <f>IF(D$9=0,0,D$9/NMM!D$9*1000)</f>
        <v>7.6430412053110242E-2</v>
      </c>
      <c r="E184" s="228">
        <f>IF(E$9=0,0,E$9/NMM!E$9*1000)</f>
        <v>7.4378251995139338E-2</v>
      </c>
      <c r="F184" s="228">
        <f>IF(F$9=0,0,F$9/NMM!F$9*1000)</f>
        <v>7.3676723754285148E-2</v>
      </c>
      <c r="G184" s="228">
        <f>IF(G$9=0,0,G$9/NMM!G$9*1000)</f>
        <v>7.1135841849867695E-2</v>
      </c>
      <c r="H184" s="228">
        <f>IF(H$9=0,0,H$9/NMM!H$9*1000)</f>
        <v>7.0038881076710566E-2</v>
      </c>
      <c r="I184" s="228">
        <f>IF(I$9=0,0,I$9/NMM!I$9*1000)</f>
        <v>7.4213336704628791E-2</v>
      </c>
      <c r="J184" s="228">
        <f>IF(J$9=0,0,J$9/NMM!J$9*1000)</f>
        <v>6.783292964288104E-2</v>
      </c>
      <c r="K184" s="228">
        <f>IF(K$9=0,0,K$9/NMM!K$9*1000)</f>
        <v>6.6414200811014623E-2</v>
      </c>
      <c r="L184" s="228">
        <f>IF(L$9=0,0,L$9/NMM!L$9*1000)</f>
        <v>6.4890821263269866E-2</v>
      </c>
      <c r="M184" s="228">
        <f>IF(M$9=0,0,M$9/NMM!M$9*1000)</f>
        <v>7.0942412501706409E-2</v>
      </c>
      <c r="N184" s="228">
        <f>IF(N$9=0,0,N$9/NMM!N$9*1000)</f>
        <v>7.0044787213172449E-2</v>
      </c>
      <c r="O184" s="228">
        <f>IF(O$9=0,0,O$9/NMM!O$9*1000)</f>
        <v>6.5618577417463783E-2</v>
      </c>
      <c r="P184" s="228">
        <f>IF(P$9=0,0,P$9/NMM!P$9*1000)</f>
        <v>6.939619801599628E-2</v>
      </c>
      <c r="Q184" s="228">
        <f>IF(Q$9=0,0,Q$9/NMM!Q$9*1000)</f>
        <v>7.0837830487935974E-2</v>
      </c>
    </row>
    <row r="185" spans="1:17" x14ac:dyDescent="0.25">
      <c r="A185" s="129" t="s">
        <v>79</v>
      </c>
      <c r="B185" s="227">
        <f>IF(B$10=0,0,B$10/NMM!B$9*1000)</f>
        <v>0.23640601169386766</v>
      </c>
      <c r="C185" s="227">
        <f>IF(C$10=0,0,C$10/NMM!C$9*1000)</f>
        <v>0.23787689901531744</v>
      </c>
      <c r="D185" s="227">
        <f>IF(D$10=0,0,D$10/NMM!D$9*1000)</f>
        <v>0.22929123615933072</v>
      </c>
      <c r="E185" s="227">
        <f>IF(E$10=0,0,E$10/NMM!E$9*1000)</f>
        <v>0.2231347559854181</v>
      </c>
      <c r="F185" s="227">
        <f>IF(F$10=0,0,F$10/NMM!F$9*1000)</f>
        <v>0.22103017126285548</v>
      </c>
      <c r="G185" s="227">
        <f>IF(G$10=0,0,G$10/NMM!G$9*1000)</f>
        <v>0.21340752554960316</v>
      </c>
      <c r="H185" s="227">
        <f>IF(H$10=0,0,H$10/NMM!H$9*1000)</f>
        <v>0.21011664323013174</v>
      </c>
      <c r="I185" s="227">
        <f>IF(I$10=0,0,I$10/NMM!I$9*1000)</f>
        <v>0.22264001011388646</v>
      </c>
      <c r="J185" s="227">
        <f>IF(J$10=0,0,J$10/NMM!J$9*1000)</f>
        <v>0.20349878892864312</v>
      </c>
      <c r="K185" s="227">
        <f>IF(K$10=0,0,K$10/NMM!K$9*1000)</f>
        <v>0.19924260243304387</v>
      </c>
      <c r="L185" s="227">
        <f>IF(L$10=0,0,L$10/NMM!L$9*1000)</f>
        <v>0.19467246378980962</v>
      </c>
      <c r="M185" s="227">
        <f>IF(M$10=0,0,M$10/NMM!M$9*1000)</f>
        <v>0.21282723750511925</v>
      </c>
      <c r="N185" s="227">
        <f>IF(N$10=0,0,N$10/NMM!N$9*1000)</f>
        <v>0.21013436163951732</v>
      </c>
      <c r="O185" s="227">
        <f>IF(O$10=0,0,O$10/NMM!O$9*1000)</f>
        <v>0.19685573225239139</v>
      </c>
      <c r="P185" s="227">
        <f>IF(P$10=0,0,P$10/NMM!P$9*1000)</f>
        <v>0.20818859404798884</v>
      </c>
      <c r="Q185" s="227">
        <f>IF(Q$10=0,0,Q$10/NMM!Q$9*1000)</f>
        <v>0.21251349146380788</v>
      </c>
    </row>
    <row r="186" spans="1:17" x14ac:dyDescent="0.25">
      <c r="A186" s="127" t="s">
        <v>214</v>
      </c>
      <c r="B186" s="225">
        <f>IF(B$15=0,0,B$15/NMM!B$9*1000)</f>
        <v>3.3649206915633094</v>
      </c>
      <c r="C186" s="225">
        <f>IF(C$15=0,0,C$15/NMM!C$9*1000)</f>
        <v>3.3858567885239634</v>
      </c>
      <c r="D186" s="225">
        <f>IF(D$15=0,0,D$15/NMM!D$9*1000)</f>
        <v>3.2636514588544836</v>
      </c>
      <c r="E186" s="225">
        <f>IF(E$15=0,0,E$15/NMM!E$9*1000)</f>
        <v>3.1760222679723831</v>
      </c>
      <c r="F186" s="225">
        <f>IF(F$15=0,0,F$15/NMM!F$9*1000)</f>
        <v>3.146066343292814</v>
      </c>
      <c r="G186" s="225">
        <f>IF(G$15=0,0,G$15/NMM!G$9*1000)</f>
        <v>3.0375682636492471</v>
      </c>
      <c r="H186" s="225">
        <f>IF(H$15=0,0,H$15/NMM!H$9*1000)</f>
        <v>2.9907269928586011</v>
      </c>
      <c r="I186" s="225">
        <f>IF(I$15=0,0,I$15/NMM!I$9*1000)</f>
        <v>3.1689802278472015</v>
      </c>
      <c r="J186" s="225">
        <f>IF(J$15=0,0,J$15/NMM!J$9*1000)</f>
        <v>2.8965307636118305</v>
      </c>
      <c r="K186" s="225">
        <f>IF(K$15=0,0,K$15/NMM!K$9*1000)</f>
        <v>2.835949689959862</v>
      </c>
      <c r="L186" s="225">
        <f>IF(L$15=0,0,L$15/NMM!L$9*1000)</f>
        <v>2.7708999309721518</v>
      </c>
      <c r="M186" s="225">
        <f>IF(M$15=0,0,M$15/NMM!M$9*1000)</f>
        <v>3.029308646078781</v>
      </c>
      <c r="N186" s="225">
        <f>IF(N$15=0,0,N$15/NMM!N$9*1000)</f>
        <v>2.9909791905160805</v>
      </c>
      <c r="O186" s="225">
        <f>IF(O$15=0,0,O$15/NMM!O$9*1000)</f>
        <v>2.8019758125554519</v>
      </c>
      <c r="P186" s="225">
        <f>IF(P$15=0,0,P$15/NMM!P$9*1000)</f>
        <v>2.963283813470484</v>
      </c>
      <c r="Q186" s="225">
        <f>IF(Q$15=0,0,Q$15/NMM!Q$9*1000)</f>
        <v>3.0248428943885419</v>
      </c>
    </row>
    <row r="187" spans="1:17" x14ac:dyDescent="0.25">
      <c r="A187" s="127" t="s">
        <v>213</v>
      </c>
      <c r="B187" s="226">
        <f>IF(B$16=0,0,B$16/NMM!B$9*1000)</f>
        <v>23.12558239986156</v>
      </c>
      <c r="C187" s="226">
        <f>IF(C$16=0,0,C$16/NMM!C$9*1000)</f>
        <v>23.269466752502918</v>
      </c>
      <c r="D187" s="226">
        <f>IF(D$16=0,0,D$16/NMM!D$9*1000)</f>
        <v>22.429604633892083</v>
      </c>
      <c r="E187" s="226">
        <f>IF(E$16=0,0,E$16/NMM!E$9*1000)</f>
        <v>21.82736872400627</v>
      </c>
      <c r="F187" s="226">
        <f>IF(F$16=0,0,F$16/NMM!F$9*1000)</f>
        <v>21.621495163218253</v>
      </c>
      <c r="G187" s="226">
        <f>IF(G$16=0,0,G$16/NMM!G$9*1000)</f>
        <v>20.875836792334525</v>
      </c>
      <c r="H187" s="226">
        <f>IF(H$16=0,0,H$16/NMM!H$9*1000)</f>
        <v>20.553917862685086</v>
      </c>
      <c r="I187" s="226">
        <f>IF(I$16=0,0,I$16/NMM!I$9*1000)</f>
        <v>21.778971958047919</v>
      </c>
      <c r="J187" s="226">
        <f>IF(J$16=0,0,J$16/NMM!J$9*1000)</f>
        <v>19.90654965972444</v>
      </c>
      <c r="K187" s="226">
        <f>IF(K$16=0,0,K$16/NMM!K$9*1000)</f>
        <v>19.490203261390814</v>
      </c>
      <c r="L187" s="226">
        <f>IF(L$16=0,0,L$16/NMM!L$9*1000)</f>
        <v>19.043145604034091</v>
      </c>
      <c r="M187" s="226">
        <f>IF(M$16=0,0,M$16/NMM!M$9*1000)</f>
        <v>20.819072165698284</v>
      </c>
      <c r="N187" s="226">
        <f>IF(N$16=0,0,N$16/NMM!N$9*1000)</f>
        <v>20.555651103448742</v>
      </c>
      <c r="O187" s="226">
        <f>IF(O$16=0,0,O$16/NMM!O$9*1000)</f>
        <v>19.256716123542855</v>
      </c>
      <c r="P187" s="226">
        <f>IF(P$16=0,0,P$16/NMM!P$9*1000)</f>
        <v>20.365313267086361</v>
      </c>
      <c r="Q187" s="226">
        <f>IF(Q$16=0,0,Q$16/NMM!Q$9*1000)</f>
        <v>20.788381068297721</v>
      </c>
    </row>
    <row r="188" spans="1:17" x14ac:dyDescent="0.25">
      <c r="A188" s="127" t="s">
        <v>212</v>
      </c>
      <c r="B188" s="226">
        <f>IF(B$36=0,0,B$36/NMM!B$9*1000)</f>
        <v>37.607937141001685</v>
      </c>
      <c r="C188" s="226">
        <f>IF(C$36=0,0,C$36/NMM!C$9*1000)</f>
        <v>37.841928812914887</v>
      </c>
      <c r="D188" s="226">
        <f>IF(D$36=0,0,D$36/NMM!D$9*1000)</f>
        <v>36.47610454013833</v>
      </c>
      <c r="E188" s="226">
        <f>IF(E$36=0,0,E$36/NMM!E$9*1000)</f>
        <v>35.496719465573683</v>
      </c>
      <c r="F188" s="226">
        <f>IF(F$36=0,0,F$36/NMM!F$9*1000)</f>
        <v>35.161917954449088</v>
      </c>
      <c r="G188" s="226">
        <f>IF(G$36=0,0,G$36/NMM!G$9*1000)</f>
        <v>33.949292358432757</v>
      </c>
      <c r="H188" s="226">
        <f>IF(H$36=0,0,H$36/NMM!H$9*1000)</f>
        <v>33.425772273125538</v>
      </c>
      <c r="I188" s="226">
        <f>IF(I$36=0,0,I$36/NMM!I$9*1000)</f>
        <v>35.418014311233435</v>
      </c>
      <c r="J188" s="226">
        <f>IF(J$36=0,0,J$36/NMM!J$9*1000)</f>
        <v>32.37299088742634</v>
      </c>
      <c r="K188" s="226">
        <f>IF(K$36=0,0,K$36/NMM!K$9*1000)</f>
        <v>31.695908299551398</v>
      </c>
      <c r="L188" s="226">
        <f>IF(L$36=0,0,L$36/NMM!L$9*1000)</f>
        <v>30.968881581453452</v>
      </c>
      <c r="M188" s="226">
        <f>IF(M$36=0,0,M$36/NMM!M$9*1000)</f>
        <v>33.856978985586366</v>
      </c>
      <c r="N188" s="226">
        <f>IF(N$36=0,0,N$36/NMM!N$9*1000)</f>
        <v>33.428590952826774</v>
      </c>
      <c r="O188" s="226">
        <f>IF(O$36=0,0,O$36/NMM!O$9*1000)</f>
        <v>31.316200257972696</v>
      </c>
      <c r="P188" s="226">
        <f>IF(P$36=0,0,P$36/NMM!P$9*1000)</f>
        <v>33.119054385846582</v>
      </c>
      <c r="Q188" s="226">
        <f>IF(Q$36=0,0,Q$36/NMM!Q$9*1000)</f>
        <v>33.80706764316605</v>
      </c>
    </row>
    <row r="189" spans="1:17" x14ac:dyDescent="0.25">
      <c r="A189" s="72" t="s">
        <v>211</v>
      </c>
      <c r="B189" s="224">
        <f>IF(B$44=0,0,B$44/NMM!B$9*1000)</f>
        <v>3.3649206915633094</v>
      </c>
      <c r="C189" s="224">
        <f>IF(C$44=0,0,C$44/NMM!C$9*1000)</f>
        <v>3.3858567885239634</v>
      </c>
      <c r="D189" s="224">
        <f>IF(D$44=0,0,D$44/NMM!D$9*1000)</f>
        <v>3.2636514588544836</v>
      </c>
      <c r="E189" s="224">
        <f>IF(E$44=0,0,E$44/NMM!E$9*1000)</f>
        <v>3.1760222679723831</v>
      </c>
      <c r="F189" s="224">
        <f>IF(F$44=0,0,F$44/NMM!F$9*1000)</f>
        <v>3.146066343292814</v>
      </c>
      <c r="G189" s="224">
        <f>IF(G$44=0,0,G$44/NMM!G$9*1000)</f>
        <v>3.0375682636492471</v>
      </c>
      <c r="H189" s="224">
        <f>IF(H$44=0,0,H$44/NMM!H$9*1000)</f>
        <v>2.9907269928586011</v>
      </c>
      <c r="I189" s="224">
        <f>IF(I$44=0,0,I$44/NMM!I$9*1000)</f>
        <v>3.1689802278472015</v>
      </c>
      <c r="J189" s="224">
        <f>IF(J$44=0,0,J$44/NMM!J$9*1000)</f>
        <v>2.8965307636118305</v>
      </c>
      <c r="K189" s="224">
        <f>IF(K$44=0,0,K$44/NMM!K$9*1000)</f>
        <v>2.835949689959862</v>
      </c>
      <c r="L189" s="224">
        <f>IF(L$44=0,0,L$44/NMM!L$9*1000)</f>
        <v>2.7708999309721518</v>
      </c>
      <c r="M189" s="224">
        <f>IF(M$44=0,0,M$44/NMM!M$9*1000)</f>
        <v>3.029308646078781</v>
      </c>
      <c r="N189" s="224">
        <f>IF(N$44=0,0,N$44/NMM!N$9*1000)</f>
        <v>2.9909791905160805</v>
      </c>
      <c r="O189" s="224">
        <f>IF(O$44=0,0,O$44/NMM!O$9*1000)</f>
        <v>2.8019758125554519</v>
      </c>
      <c r="P189" s="224">
        <f>IF(P$44=0,0,P$44/NMM!P$9*1000)</f>
        <v>2.963283813470484</v>
      </c>
      <c r="Q189" s="224">
        <f>IF(Q$44=0,0,Q$44/NMM!Q$9*1000)</f>
        <v>3.0248428943885419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30">
        <f t="shared" ref="B191:Q191" si="44">SUM(B192:B198,B199,B200)</f>
        <v>77.550049091003586</v>
      </c>
      <c r="C191" s="230">
        <f t="shared" si="44"/>
        <v>67.888913276178769</v>
      </c>
      <c r="D191" s="230">
        <f t="shared" si="44"/>
        <v>65.438606737539033</v>
      </c>
      <c r="E191" s="230">
        <f t="shared" si="44"/>
        <v>65.055148073471372</v>
      </c>
      <c r="F191" s="230">
        <f t="shared" si="44"/>
        <v>65.759969963357179</v>
      </c>
      <c r="G191" s="230">
        <f t="shared" si="44"/>
        <v>64.83026739891163</v>
      </c>
      <c r="H191" s="230">
        <f t="shared" si="44"/>
        <v>63.830542669428773</v>
      </c>
      <c r="I191" s="230">
        <f t="shared" si="44"/>
        <v>66.131750756146801</v>
      </c>
      <c r="J191" s="230">
        <f t="shared" si="44"/>
        <v>60.446148837860569</v>
      </c>
      <c r="K191" s="230">
        <f t="shared" si="44"/>
        <v>59.181914865023984</v>
      </c>
      <c r="L191" s="230">
        <f t="shared" si="44"/>
        <v>54.953561845333567</v>
      </c>
      <c r="M191" s="230">
        <f t="shared" si="44"/>
        <v>60.078423681106614</v>
      </c>
      <c r="N191" s="230">
        <f t="shared" si="44"/>
        <v>59.318259056170525</v>
      </c>
      <c r="O191" s="230">
        <f t="shared" si="44"/>
        <v>55.569870778542501</v>
      </c>
      <c r="P191" s="230">
        <f t="shared" si="44"/>
        <v>58.565936773564346</v>
      </c>
      <c r="Q191" s="230">
        <f t="shared" si="44"/>
        <v>59.782582045440407</v>
      </c>
    </row>
    <row r="192" spans="1:17" x14ac:dyDescent="0.25">
      <c r="A192" s="132" t="s">
        <v>83</v>
      </c>
      <c r="B192" s="229">
        <f>IF(B$48=0,0,B$48/NMM!B$10*1000)</f>
        <v>0.46350202110465527</v>
      </c>
      <c r="C192" s="229">
        <f>IF(C$48=0,0,C$48/NMM!C$10*1000)</f>
        <v>0.40575923397781449</v>
      </c>
      <c r="D192" s="229">
        <f>IF(D$48=0,0,D$48/NMM!D$10*1000)</f>
        <v>0.39111421380957817</v>
      </c>
      <c r="E192" s="229">
        <f>IF(E$48=0,0,E$48/NMM!E$10*1000)</f>
        <v>0.38882235367681545</v>
      </c>
      <c r="F192" s="229">
        <f>IF(F$48=0,0,F$48/NMM!F$10*1000)</f>
        <v>0.39303494121621885</v>
      </c>
      <c r="G192" s="229">
        <f>IF(G$48=0,0,G$48/NMM!G$10*1000)</f>
        <v>0.38747828428694958</v>
      </c>
      <c r="H192" s="229">
        <f>IF(H$48=0,0,H$48/NMM!H$10*1000)</f>
        <v>0.38150311808015785</v>
      </c>
      <c r="I192" s="229">
        <f>IF(I$48=0,0,I$48/NMM!I$10*1000)</f>
        <v>0.39525700491425286</v>
      </c>
      <c r="J192" s="229">
        <f>IF(J$48=0,0,J$48/NMM!J$10*1000)</f>
        <v>0.36127523428726455</v>
      </c>
      <c r="K192" s="229">
        <f>IF(K$48=0,0,K$48/NMM!K$10*1000)</f>
        <v>0.35371914620701989</v>
      </c>
      <c r="L192" s="229">
        <f>IF(L$48=0,0,L$48/NMM!L$10*1000)</f>
        <v>0.32844707747795121</v>
      </c>
      <c r="M192" s="229">
        <f>IF(M$48=0,0,M$48/NMM!M$10*1000)</f>
        <v>0.35907741036111224</v>
      </c>
      <c r="N192" s="229">
        <f>IF(N$48=0,0,N$48/NMM!N$10*1000)</f>
        <v>0.35453404972936492</v>
      </c>
      <c r="O192" s="229">
        <f>IF(O$48=0,0,O$48/NMM!O$10*1000)</f>
        <v>0.33213063976470075</v>
      </c>
      <c r="P192" s="229">
        <f>IF(P$48=0,0,P$48/NMM!P$10*1000)</f>
        <v>0.35003756129902441</v>
      </c>
      <c r="Q192" s="229">
        <f>IF(Q$48=0,0,Q$48/NMM!Q$10*1000)</f>
        <v>0.3573092206866314</v>
      </c>
    </row>
    <row r="193" spans="1:17" x14ac:dyDescent="0.25">
      <c r="A193" s="76" t="s">
        <v>82</v>
      </c>
      <c r="B193" s="228">
        <f>IF(B$49=0,0,B$49/NMM!B$10*1000)</f>
        <v>0.47632411643266609</v>
      </c>
      <c r="C193" s="228">
        <f>IF(C$49=0,0,C$49/NMM!C$10*1000)</f>
        <v>0.41698396082125905</v>
      </c>
      <c r="D193" s="228">
        <f>IF(D$49=0,0,D$49/NMM!D$10*1000)</f>
        <v>0.40193380791114114</v>
      </c>
      <c r="E193" s="228">
        <f>IF(E$49=0,0,E$49/NMM!E$10*1000)</f>
        <v>0.39957854687015648</v>
      </c>
      <c r="F193" s="228">
        <f>IF(F$49=0,0,F$49/NMM!F$10*1000)</f>
        <v>0.40390766939009587</v>
      </c>
      <c r="G193" s="228">
        <f>IF(G$49=0,0,G$49/NMM!G$10*1000)</f>
        <v>0.3981972957959406</v>
      </c>
      <c r="H193" s="228">
        <f>IF(H$49=0,0,H$49/NMM!H$10*1000)</f>
        <v>0.39205683548639253</v>
      </c>
      <c r="I193" s="228">
        <f>IF(I$49=0,0,I$49/NMM!I$10*1000)</f>
        <v>0.40619120318160035</v>
      </c>
      <c r="J193" s="228">
        <f>IF(J$49=0,0,J$49/NMM!J$10*1000)</f>
        <v>0.37126937731740856</v>
      </c>
      <c r="K193" s="228">
        <f>IF(K$49=0,0,K$49/NMM!K$10*1000)</f>
        <v>0.36350426127771551</v>
      </c>
      <c r="L193" s="228">
        <f>IF(L$49=0,0,L$49/NMM!L$10*1000)</f>
        <v>0.33753307828457546</v>
      </c>
      <c r="M193" s="228">
        <f>IF(M$49=0,0,M$49/NMM!M$10*1000)</f>
        <v>0.36901075385509002</v>
      </c>
      <c r="N193" s="228">
        <f>IF(N$49=0,0,N$49/NMM!N$10*1000)</f>
        <v>0.36434170789625181</v>
      </c>
      <c r="O193" s="228">
        <f>IF(O$49=0,0,O$49/NMM!O$10*1000)</f>
        <v>0.34131854085360386</v>
      </c>
      <c r="P193" s="228">
        <f>IF(P$49=0,0,P$49/NMM!P$10*1000)</f>
        <v>0.35972083078868899</v>
      </c>
      <c r="Q193" s="228">
        <f>IF(Q$49=0,0,Q$49/NMM!Q$10*1000)</f>
        <v>0.36719364983820746</v>
      </c>
    </row>
    <row r="194" spans="1:17" x14ac:dyDescent="0.25">
      <c r="A194" s="76" t="s">
        <v>81</v>
      </c>
      <c r="B194" s="228">
        <f>IF(B$50=0,0,B$50/NMM!B$10*1000)</f>
        <v>0.66018362961404298</v>
      </c>
      <c r="C194" s="228">
        <f>IF(C$50=0,0,C$50/NMM!C$10*1000)</f>
        <v>0.57793837273560245</v>
      </c>
      <c r="D194" s="228">
        <f>IF(D$50=0,0,D$50/NMM!D$10*1000)</f>
        <v>0.55707891122258768</v>
      </c>
      <c r="E194" s="228">
        <f>IF(E$50=0,0,E$50/NMM!E$10*1000)</f>
        <v>0.55381452731028236</v>
      </c>
      <c r="F194" s="228">
        <f>IF(F$50=0,0,F$50/NMM!F$10*1000)</f>
        <v>0.55981467661966855</v>
      </c>
      <c r="G194" s="228">
        <f>IF(G$50=0,0,G$50/NMM!G$10*1000)</f>
        <v>0.55190011794883009</v>
      </c>
      <c r="H194" s="228">
        <f>IF(H$50=0,0,H$50/NMM!H$10*1000)</f>
        <v>0.54338946053131632</v>
      </c>
      <c r="I194" s="228">
        <f>IF(I$50=0,0,I$50/NMM!I$10*1000)</f>
        <v>0.5629796468044922</v>
      </c>
      <c r="J194" s="228">
        <f>IF(J$50=0,0,J$50/NMM!J$10*1000)</f>
        <v>0.51457811315039936</v>
      </c>
      <c r="K194" s="228">
        <f>IF(K$50=0,0,K$50/NMM!K$10*1000)</f>
        <v>0.50381568833375978</v>
      </c>
      <c r="L194" s="228">
        <f>IF(L$50=0,0,L$50/NMM!L$10*1000)</f>
        <v>0.46781971571286601</v>
      </c>
      <c r="M194" s="228">
        <f>IF(M$50=0,0,M$50/NMM!M$10*1000)</f>
        <v>0.51144766859837398</v>
      </c>
      <c r="N194" s="228">
        <f>IF(N$50=0,0,N$50/NMM!N$10*1000)</f>
        <v>0.5049763865414717</v>
      </c>
      <c r="O194" s="228">
        <f>IF(O$50=0,0,O$50/NMM!O$10*1000)</f>
        <v>0.473066354151637</v>
      </c>
      <c r="P194" s="228">
        <f>IF(P$50=0,0,P$50/NMM!P$10*1000)</f>
        <v>0.49857186635106365</v>
      </c>
      <c r="Q194" s="228">
        <f>IF(Q$50=0,0,Q$50/NMM!Q$10*1000)</f>
        <v>0.50892916851856262</v>
      </c>
    </row>
    <row r="195" spans="1:17" x14ac:dyDescent="0.25">
      <c r="A195" s="76" t="s">
        <v>80</v>
      </c>
      <c r="B195" s="228">
        <f>IF(B$51=0,0,B$51/NMM!B$10*1000)</f>
        <v>0.33926900099669816</v>
      </c>
      <c r="C195" s="228">
        <f>IF(C$51=0,0,C$51/NMM!C$10*1000)</f>
        <v>0.29700308453618529</v>
      </c>
      <c r="D195" s="228">
        <f>IF(D$51=0,0,D$51/NMM!D$10*1000)</f>
        <v>0.28628338724077224</v>
      </c>
      <c r="E195" s="228">
        <f>IF(E$51=0,0,E$51/NMM!E$10*1000)</f>
        <v>0.28460581721461919</v>
      </c>
      <c r="F195" s="228">
        <f>IF(F$51=0,0,F$51/NMM!F$10*1000)</f>
        <v>0.28768929970450846</v>
      </c>
      <c r="G195" s="228">
        <f>IF(G$51=0,0,G$51/NMM!G$10*1000)</f>
        <v>0.28362200040604674</v>
      </c>
      <c r="H195" s="228">
        <f>IF(H$51=0,0,H$51/NMM!H$10*1000)</f>
        <v>0.27924836538944831</v>
      </c>
      <c r="I195" s="228">
        <f>IF(I$51=0,0,I$51/NMM!I$10*1000)</f>
        <v>0.28931578092067728</v>
      </c>
      <c r="J195" s="228">
        <f>IF(J$51=0,0,J$51/NMM!J$10*1000)</f>
        <v>0.26444218631317051</v>
      </c>
      <c r="K195" s="228">
        <f>IF(K$51=0,0,K$51/NMM!K$10*1000)</f>
        <v>0.25891136586859509</v>
      </c>
      <c r="L195" s="228">
        <f>IF(L$51=0,0,L$51/NMM!L$10*1000)</f>
        <v>0.2404130009846692</v>
      </c>
      <c r="M195" s="228">
        <f>IF(M$51=0,0,M$51/NMM!M$10*1000)</f>
        <v>0.26283344785283924</v>
      </c>
      <c r="N195" s="228">
        <f>IF(N$51=0,0,N$51/NMM!N$10*1000)</f>
        <v>0.2595078497917413</v>
      </c>
      <c r="O195" s="228">
        <f>IF(O$51=0,0,O$51/NMM!O$10*1000)</f>
        <v>0.2431092535148226</v>
      </c>
      <c r="P195" s="228">
        <f>IF(P$51=0,0,P$51/NMM!P$10*1000)</f>
        <v>0.2562165607179222</v>
      </c>
      <c r="Q195" s="228">
        <f>IF(Q$51=0,0,Q$51/NMM!Q$10*1000)</f>
        <v>0.26153918824420996</v>
      </c>
    </row>
    <row r="196" spans="1:17" x14ac:dyDescent="0.25">
      <c r="A196" s="129" t="s">
        <v>79</v>
      </c>
      <c r="B196" s="227">
        <f>IF(B$52=0,0,B$52/NMM!B$10*1000)</f>
        <v>0.35208751018940199</v>
      </c>
      <c r="C196" s="227">
        <f>IF(C$52=0,0,C$52/NMM!C$10*1000)</f>
        <v>0.30822467200277953</v>
      </c>
      <c r="D196" s="227">
        <f>IF(D$52=0,0,D$52/NMM!D$10*1000)</f>
        <v>0.29709995527464317</v>
      </c>
      <c r="E196" s="227">
        <f>IF(E$52=0,0,E$52/NMM!E$10*1000)</f>
        <v>0.29535900207248977</v>
      </c>
      <c r="F196" s="227">
        <f>IF(F$52=0,0,F$52/NMM!F$10*1000)</f>
        <v>0.29855898694994193</v>
      </c>
      <c r="G196" s="227">
        <f>IF(G$52=0,0,G$52/NMM!G$10*1000)</f>
        <v>0.29433801397869064</v>
      </c>
      <c r="H196" s="227">
        <f>IF(H$52=0,0,H$52/NMM!H$10*1000)</f>
        <v>0.28979913108945693</v>
      </c>
      <c r="I196" s="227">
        <f>IF(I$52=0,0,I$52/NMM!I$10*1000)</f>
        <v>0.30024692106737788</v>
      </c>
      <c r="J196" s="227">
        <f>IF(J$52=0,0,J$52/NMM!J$10*1000)</f>
        <v>0.27443353414110561</v>
      </c>
      <c r="K196" s="227">
        <f>IF(K$52=0,0,K$52/NMM!K$10*1000)</f>
        <v>0.26869374419886394</v>
      </c>
      <c r="L196" s="227">
        <f>IF(L$52=0,0,L$52/NMM!L$10*1000)</f>
        <v>0.24949646058196231</v>
      </c>
      <c r="M196" s="227">
        <f>IF(M$52=0,0,M$52/NMM!M$10*1000)</f>
        <v>0.27276401314926746</v>
      </c>
      <c r="N196" s="227">
        <f>IF(N$52=0,0,N$52/NMM!N$10*1000)</f>
        <v>0.26931276491325745</v>
      </c>
      <c r="O196" s="227">
        <f>IF(O$52=0,0,O$52/NMM!O$10*1000)</f>
        <v>0.25229458489451279</v>
      </c>
      <c r="P196" s="227">
        <f>IF(P$52=0,0,P$52/NMM!P$10*1000)</f>
        <v>0.26589712195174264</v>
      </c>
      <c r="Q196" s="227">
        <f>IF(Q$52=0,0,Q$52/NMM!Q$10*1000)</f>
        <v>0.27142085287879686</v>
      </c>
    </row>
    <row r="197" spans="1:17" x14ac:dyDescent="0.25">
      <c r="A197" s="127" t="s">
        <v>210</v>
      </c>
      <c r="B197" s="226">
        <f>IF(B$57=0,0,B$57/NMM!B$10*1000)</f>
        <v>2.0567630061154372</v>
      </c>
      <c r="C197" s="226">
        <f>IF(C$57=0,0,C$57/NMM!C$10*1000)</f>
        <v>1.4758707609799113</v>
      </c>
      <c r="D197" s="226">
        <f>IF(D$57=0,0,D$57/NMM!D$10*1000)</f>
        <v>1.7576638306721346</v>
      </c>
      <c r="E197" s="226">
        <f>IF(E$57=0,0,E$57/NMM!E$10*1000)</f>
        <v>2.3654528650147664</v>
      </c>
      <c r="F197" s="226">
        <f>IF(F$57=0,0,F$57/NMM!F$10*1000)</f>
        <v>2.2882450353410473</v>
      </c>
      <c r="G197" s="226">
        <f>IF(G$57=0,0,G$57/NMM!G$10*1000)</f>
        <v>3.1268640526927469</v>
      </c>
      <c r="H197" s="226">
        <f>IF(H$57=0,0,H$57/NMM!H$10*1000)</f>
        <v>4.1771653421511603</v>
      </c>
      <c r="I197" s="226">
        <f>IF(I$57=0,0,I$57/NMM!I$10*1000)</f>
        <v>1.9454648528206857</v>
      </c>
      <c r="J197" s="226">
        <f>IF(J$57=0,0,J$57/NMM!J$10*1000)</f>
        <v>2.2364092159109328</v>
      </c>
      <c r="K197" s="226">
        <f>IF(K$57=0,0,K$57/NMM!K$10*1000)</f>
        <v>2.1241894009669364</v>
      </c>
      <c r="L197" s="226">
        <f>IF(L$57=0,0,L$57/NMM!L$10*1000)</f>
        <v>1.3755705874819677</v>
      </c>
      <c r="M197" s="226">
        <f>IF(M$57=0,0,M$57/NMM!M$10*1000)</f>
        <v>1.0980073066674896</v>
      </c>
      <c r="N197" s="226">
        <f>IF(N$57=0,0,N$57/NMM!N$10*1000)</f>
        <v>0.73505769750796723</v>
      </c>
      <c r="O197" s="226">
        <f>IF(O$57=0,0,O$57/NMM!O$10*1000)</f>
        <v>0.86478205765187421</v>
      </c>
      <c r="P197" s="226">
        <f>IF(P$57=0,0,P$57/NMM!P$10*1000)</f>
        <v>0.76055651007803826</v>
      </c>
      <c r="Q197" s="226">
        <f>IF(Q$57=0,0,Q$57/NMM!Q$10*1000)</f>
        <v>0.27346007183773635</v>
      </c>
    </row>
    <row r="198" spans="1:17" x14ac:dyDescent="0.25">
      <c r="A198" s="127" t="s">
        <v>209</v>
      </c>
      <c r="B198" s="226">
        <f>IF(B$58=0,0,B$58/NMM!B$10*1000)</f>
        <v>11.885853887418122</v>
      </c>
      <c r="C198" s="226">
        <f>IF(C$58=0,0,C$58/NMM!C$10*1000)</f>
        <v>11.987389841338421</v>
      </c>
      <c r="D198" s="226">
        <f>IF(D$58=0,0,D$58/NMM!D$10*1000)</f>
        <v>9.9217795569365599</v>
      </c>
      <c r="E198" s="226">
        <f>IF(E$58=0,0,E$58/NMM!E$10*1000)</f>
        <v>6.8513319289823595</v>
      </c>
      <c r="F198" s="226">
        <f>IF(F$58=0,0,F$58/NMM!F$10*1000)</f>
        <v>7.4267392003438228</v>
      </c>
      <c r="G198" s="226">
        <f>IF(G$58=0,0,G$58/NMM!G$10*1000)</f>
        <v>3.0769955261164585</v>
      </c>
      <c r="H198" s="226">
        <f>IF(H$58=0,0,H$58/NMM!H$10*1000)</f>
        <v>2.9726280138670282</v>
      </c>
      <c r="I198" s="226">
        <f>IF(I$58=0,0,I$58/NMM!I$10*1000)</f>
        <v>9.2023442853725825</v>
      </c>
      <c r="J198" s="226">
        <f>IF(J$58=0,0,J$58/NMM!J$10*1000)</f>
        <v>6.1780893859603614</v>
      </c>
      <c r="K198" s="226">
        <f>IF(K$58=0,0,K$58/NMM!K$10*1000)</f>
        <v>6.3678272028386713</v>
      </c>
      <c r="L198" s="226">
        <f>IF(L$58=0,0,L$58/NMM!L$10*1000)</f>
        <v>8.8216784183272061</v>
      </c>
      <c r="M198" s="226">
        <f>IF(M$58=0,0,M$58/NMM!M$10*1000)</f>
        <v>11.622297560841119</v>
      </c>
      <c r="N198" s="226">
        <f>IF(N$58=0,0,N$58/NMM!N$10*1000)</f>
        <v>9.5906097989729844</v>
      </c>
      <c r="O198" s="226">
        <f>IF(O$58=0,0,O$58/NMM!O$10*1000)</f>
        <v>8.824421131478692</v>
      </c>
      <c r="P198" s="226">
        <f>IF(P$58=0,0,P$58/NMM!P$10*1000)</f>
        <v>8.5790988466501279</v>
      </c>
      <c r="Q198" s="226">
        <f>IF(Q$58=0,0,Q$58/NMM!Q$10*1000)</f>
        <v>4.8102346138515584</v>
      </c>
    </row>
    <row r="199" spans="1:17" x14ac:dyDescent="0.25">
      <c r="A199" s="127" t="s">
        <v>208</v>
      </c>
      <c r="B199" s="226">
        <f>IF(B$77=0,0,B$77/NMM!B$10*1000)</f>
        <v>56.237993016166193</v>
      </c>
      <c r="C199" s="226">
        <f>IF(C$77=0,0,C$77/NMM!C$10*1000)</f>
        <v>47.865744021597408</v>
      </c>
      <c r="D199" s="226">
        <f>IF(D$77=0,0,D$77/NMM!D$10*1000)</f>
        <v>47.548047253418652</v>
      </c>
      <c r="E199" s="226">
        <f>IF(E$77=0,0,E$77/NMM!E$10*1000)</f>
        <v>49.870298824962802</v>
      </c>
      <c r="F199" s="226">
        <f>IF(F$77=0,0,F$77/NMM!F$10*1000)</f>
        <v>49.977879222499311</v>
      </c>
      <c r="G199" s="226">
        <f>IF(G$77=0,0,G$77/NMM!G$10*1000)</f>
        <v>52.936282436384118</v>
      </c>
      <c r="H199" s="226">
        <f>IF(H$77=0,0,H$77/NMM!H$10*1000)</f>
        <v>49.944882795610859</v>
      </c>
      <c r="I199" s="226">
        <f>IF(I$77=0,0,I$77/NMM!I$10*1000)</f>
        <v>48.763601459018503</v>
      </c>
      <c r="J199" s="226">
        <f>IF(J$77=0,0,J$77/NMM!J$10*1000)</f>
        <v>46.499295339696943</v>
      </c>
      <c r="K199" s="226">
        <f>IF(K$77=0,0,K$77/NMM!K$10*1000)</f>
        <v>45.251371461094408</v>
      </c>
      <c r="L199" s="226">
        <f>IF(L$77=0,0,L$77/NMM!L$10*1000)</f>
        <v>39.506795508592631</v>
      </c>
      <c r="M199" s="226">
        <f>IF(M$77=0,0,M$77/NMM!M$10*1000)</f>
        <v>41.483348570644964</v>
      </c>
      <c r="N199" s="226">
        <f>IF(N$77=0,0,N$77/NMM!N$10*1000)</f>
        <v>44.091428391042498</v>
      </c>
      <c r="O199" s="226">
        <f>IF(O$77=0,0,O$77/NMM!O$10*1000)</f>
        <v>41.150222191601301</v>
      </c>
      <c r="P199" s="226">
        <f>IF(P$77=0,0,P$77/NMM!P$10*1000)</f>
        <v>44.602970610019597</v>
      </c>
      <c r="Q199" s="226">
        <f>IF(Q$77=0,0,Q$77/NMM!Q$10*1000)</f>
        <v>51.666773682279945</v>
      </c>
    </row>
    <row r="200" spans="1:17" x14ac:dyDescent="0.25">
      <c r="A200" s="72" t="s">
        <v>207</v>
      </c>
      <c r="B200" s="258">
        <f>IF(B$87=0,0,B$87/NMM!B$10*1000)</f>
        <v>5.0780729029663689</v>
      </c>
      <c r="C200" s="258">
        <f>IF(C$87=0,0,C$87/NMM!C$10*1000)</f>
        <v>4.5539993281893949</v>
      </c>
      <c r="D200" s="258">
        <f>IF(D$87=0,0,D$87/NMM!D$10*1000)</f>
        <v>4.2776058210529726</v>
      </c>
      <c r="E200" s="258">
        <f>IF(E$87=0,0,E$87/NMM!E$10*1000)</f>
        <v>4.0458842073670755</v>
      </c>
      <c r="F200" s="258">
        <f>IF(F$87=0,0,F$87/NMM!F$10*1000)</f>
        <v>4.1241009312925607</v>
      </c>
      <c r="G200" s="258">
        <f>IF(G$87=0,0,G$87/NMM!G$10*1000)</f>
        <v>3.7745896713018521</v>
      </c>
      <c r="H200" s="258">
        <f>IF(H$87=0,0,H$87/NMM!H$10*1000)</f>
        <v>4.849869607222951</v>
      </c>
      <c r="I200" s="258">
        <f>IF(I$87=0,0,I$87/NMM!I$10*1000)</f>
        <v>4.2663496020466241</v>
      </c>
      <c r="J200" s="258">
        <f>IF(J$87=0,0,J$87/NMM!J$10*1000)</f>
        <v>3.7463564510829794</v>
      </c>
      <c r="K200" s="258">
        <f>IF(K$87=0,0,K$87/NMM!K$10*1000)</f>
        <v>3.689882594238016</v>
      </c>
      <c r="L200" s="258">
        <f>IF(L$87=0,0,L$87/NMM!L$10*1000)</f>
        <v>3.6258079978897406</v>
      </c>
      <c r="M200" s="258">
        <f>IF(M$87=0,0,M$87/NMM!M$10*1000)</f>
        <v>4.0996369491363627</v>
      </c>
      <c r="N200" s="258">
        <f>IF(N$87=0,0,N$87/NMM!N$10*1000)</f>
        <v>3.1484904097749835</v>
      </c>
      <c r="O200" s="258">
        <f>IF(O$87=0,0,O$87/NMM!O$10*1000)</f>
        <v>3.0885260246313546</v>
      </c>
      <c r="P200" s="258">
        <f>IF(P$87=0,0,P$87/NMM!P$10*1000)</f>
        <v>2.8928668657081449</v>
      </c>
      <c r="Q200" s="258">
        <f>IF(Q$87=0,0,Q$87/NMM!Q$10*1000)</f>
        <v>1.2657215973047602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30">
        <f t="shared" ref="B202:Q202" si="45">SUM(B203:B208,B209:B210,B211)</f>
        <v>363.62090622763753</v>
      </c>
      <c r="C202" s="230">
        <f t="shared" si="45"/>
        <v>361.67166807574148</v>
      </c>
      <c r="D202" s="230">
        <f t="shared" si="45"/>
        <v>344.55826551792262</v>
      </c>
      <c r="E202" s="230">
        <f t="shared" si="45"/>
        <v>336.07051517462236</v>
      </c>
      <c r="F202" s="230">
        <f t="shared" si="45"/>
        <v>335.49325861194745</v>
      </c>
      <c r="G202" s="230">
        <f t="shared" si="45"/>
        <v>326.59143442327223</v>
      </c>
      <c r="H202" s="230">
        <f t="shared" si="45"/>
        <v>324.46533110123846</v>
      </c>
      <c r="I202" s="230">
        <f t="shared" si="45"/>
        <v>357.57265260855331</v>
      </c>
      <c r="J202" s="230">
        <f t="shared" si="45"/>
        <v>327.89551917673316</v>
      </c>
      <c r="K202" s="230">
        <f t="shared" si="45"/>
        <v>323.0510738667611</v>
      </c>
      <c r="L202" s="230">
        <f t="shared" si="45"/>
        <v>313.76771215244582</v>
      </c>
      <c r="M202" s="230">
        <f t="shared" si="45"/>
        <v>308.21653641712703</v>
      </c>
      <c r="N202" s="230">
        <f t="shared" si="45"/>
        <v>296.79536464807359</v>
      </c>
      <c r="O202" s="230">
        <f t="shared" si="45"/>
        <v>284.71732741971971</v>
      </c>
      <c r="P202" s="230">
        <f t="shared" si="45"/>
        <v>261.46064264129512</v>
      </c>
      <c r="Q202" s="230">
        <f t="shared" si="45"/>
        <v>247.57590741092625</v>
      </c>
    </row>
    <row r="203" spans="1:17" x14ac:dyDescent="0.25">
      <c r="A203" s="132" t="s">
        <v>83</v>
      </c>
      <c r="B203" s="229">
        <f>IF(B$98=0,0,B$98/NMM!B$11*1000)</f>
        <v>2.5595641201621655</v>
      </c>
      <c r="C203" s="229">
        <f>IF(C$98=0,0,C$98/NMM!C$11*1000)</f>
        <v>2.5458432368196635</v>
      </c>
      <c r="D203" s="229">
        <f>IF(D$98=0,0,D$98/NMM!D$11*1000)</f>
        <v>2.42538027550285</v>
      </c>
      <c r="E203" s="229">
        <f>IF(E$98=0,0,E$98/NMM!E$11*1000)</f>
        <v>2.3656341474130511</v>
      </c>
      <c r="F203" s="229">
        <f>IF(F$98=0,0,F$98/NMM!F$11*1000)</f>
        <v>2.361570780426594</v>
      </c>
      <c r="G203" s="229">
        <f>IF(G$98=0,0,G$98/NMM!G$11*1000)</f>
        <v>2.2989099449050494</v>
      </c>
      <c r="H203" s="229">
        <f>IF(H$98=0,0,H$98/NMM!H$11*1000)</f>
        <v>2.2839440898465715</v>
      </c>
      <c r="I203" s="229">
        <f>IF(I$98=0,0,I$98/NMM!I$11*1000)</f>
        <v>2.5169898547997738</v>
      </c>
      <c r="J203" s="229">
        <f>IF(J$98=0,0,J$98/NMM!J$11*1000)</f>
        <v>2.3080895286073129</v>
      </c>
      <c r="K203" s="229">
        <f>IF(K$98=0,0,K$98/NMM!K$11*1000)</f>
        <v>2.2739889909728519</v>
      </c>
      <c r="L203" s="229">
        <f>IF(L$98=0,0,L$98/NMM!L$11*1000)</f>
        <v>2.208642474445627</v>
      </c>
      <c r="M203" s="229">
        <f>IF(M$98=0,0,M$98/NMM!M$11*1000)</f>
        <v>2.1695671902870699</v>
      </c>
      <c r="N203" s="229">
        <f>IF(N$98=0,0,N$98/NMM!N$11*1000)</f>
        <v>2.0891724138327783</v>
      </c>
      <c r="O203" s="229">
        <f>IF(O$98=0,0,O$98/NMM!O$11*1000)</f>
        <v>2.0041538953641949</v>
      </c>
      <c r="P203" s="229">
        <f>IF(P$98=0,0,P$98/NMM!P$11*1000)</f>
        <v>1.8404477528039773</v>
      </c>
      <c r="Q203" s="229">
        <f>IF(Q$98=0,0,Q$98/NMM!Q$11*1000)</f>
        <v>1.7427117054399801</v>
      </c>
    </row>
    <row r="204" spans="1:17" x14ac:dyDescent="0.25">
      <c r="A204" s="76" t="s">
        <v>82</v>
      </c>
      <c r="B204" s="228">
        <f>IF(B$99=0,0,B$99/NMM!B$11*1000)</f>
        <v>2.6303706617790916</v>
      </c>
      <c r="C204" s="228">
        <f>IF(C$99=0,0,C$99/NMM!C$11*1000)</f>
        <v>2.616270210568076</v>
      </c>
      <c r="D204" s="228">
        <f>IF(D$99=0,0,D$99/NMM!D$11*1000)</f>
        <v>2.4924748202581428</v>
      </c>
      <c r="E204" s="228">
        <f>IF(E$99=0,0,E$99/NMM!E$11*1000)</f>
        <v>2.4310759042300707</v>
      </c>
      <c r="F204" s="228">
        <f>IF(F$99=0,0,F$99/NMM!F$11*1000)</f>
        <v>2.4269001302281512</v>
      </c>
      <c r="G204" s="228">
        <f>IF(G$99=0,0,G$99/NMM!G$11*1000)</f>
        <v>2.3625058757142265</v>
      </c>
      <c r="H204" s="228">
        <f>IF(H$99=0,0,H$99/NMM!H$11*1000)</f>
        <v>2.347126012492919</v>
      </c>
      <c r="I204" s="228">
        <f>IF(I$99=0,0,I$99/NMM!I$11*1000)</f>
        <v>2.5866186425685158</v>
      </c>
      <c r="J204" s="228">
        <f>IF(J$99=0,0,J$99/NMM!J$11*1000)</f>
        <v>2.3719393989721813</v>
      </c>
      <c r="K204" s="228">
        <f>IF(K$99=0,0,K$99/NMM!K$11*1000)</f>
        <v>2.3368955205875692</v>
      </c>
      <c r="L204" s="228">
        <f>IF(L$99=0,0,L$99/NMM!L$11*1000)</f>
        <v>2.2697412896899336</v>
      </c>
      <c r="M204" s="228">
        <f>IF(M$99=0,0,M$99/NMM!M$11*1000)</f>
        <v>2.2295850458038302</v>
      </c>
      <c r="N204" s="228">
        <f>IF(N$99=0,0,N$99/NMM!N$11*1000)</f>
        <v>2.1469662672079419</v>
      </c>
      <c r="O204" s="228">
        <f>IF(O$99=0,0,O$99/NMM!O$11*1000)</f>
        <v>2.0595958376390526</v>
      </c>
      <c r="P204" s="228">
        <f>IF(P$99=0,0,P$99/NMM!P$11*1000)</f>
        <v>1.8913610076727148</v>
      </c>
      <c r="Q204" s="228">
        <f>IF(Q$99=0,0,Q$99/NMM!Q$11*1000)</f>
        <v>1.7909212376511605</v>
      </c>
    </row>
    <row r="205" spans="1:17" x14ac:dyDescent="0.25">
      <c r="A205" s="76" t="s">
        <v>81</v>
      </c>
      <c r="B205" s="228">
        <f>IF(B$100=0,0,B$100/NMM!B$11*1000)</f>
        <v>5.1481886851480239</v>
      </c>
      <c r="C205" s="228">
        <f>IF(C$100=0,0,C$100/NMM!C$11*1000)</f>
        <v>5.120591136089697</v>
      </c>
      <c r="D205" s="228">
        <f>IF(D$100=0,0,D$100/NMM!D$11*1000)</f>
        <v>4.8782975168185558</v>
      </c>
      <c r="E205" s="228">
        <f>IF(E$100=0,0,E$100/NMM!E$11*1000)</f>
        <v>4.7581269228528065</v>
      </c>
      <c r="F205" s="228">
        <f>IF(F$100=0,0,F$100/NMM!F$11*1000)</f>
        <v>4.7499540547544852</v>
      </c>
      <c r="G205" s="228">
        <f>IF(G$100=0,0,G$100/NMM!G$11*1000)</f>
        <v>4.6239209533006749</v>
      </c>
      <c r="H205" s="228">
        <f>IF(H$100=0,0,H$100/NMM!H$11*1000)</f>
        <v>4.5938193258131239</v>
      </c>
      <c r="I205" s="228">
        <f>IF(I$100=0,0,I$100/NMM!I$11*1000)</f>
        <v>5.0625567802894453</v>
      </c>
      <c r="J205" s="228">
        <f>IF(J$100=0,0,J$100/NMM!J$11*1000)</f>
        <v>4.6423843426637683</v>
      </c>
      <c r="K205" s="228">
        <f>IF(K$100=0,0,K$100/NMM!K$11*1000)</f>
        <v>4.5737961011642447</v>
      </c>
      <c r="L205" s="228">
        <f>IF(L$100=0,0,L$100/NMM!L$11*1000)</f>
        <v>4.4423611453648251</v>
      </c>
      <c r="M205" s="228">
        <f>IF(M$100=0,0,M$100/NMM!M$11*1000)</f>
        <v>4.363766929189735</v>
      </c>
      <c r="N205" s="228">
        <f>IF(N$100=0,0,N$100/NMM!N$11*1000)</f>
        <v>4.2020646005679518</v>
      </c>
      <c r="O205" s="228">
        <f>IF(O$100=0,0,O$100/NMM!O$11*1000)</f>
        <v>4.0310622914793717</v>
      </c>
      <c r="P205" s="228">
        <f>IF(P$100=0,0,P$100/NMM!P$11*1000)</f>
        <v>3.7017913409378616</v>
      </c>
      <c r="Q205" s="228">
        <f>IF(Q$100=0,0,Q$100/NMM!Q$11*1000)</f>
        <v>3.5052095834398145</v>
      </c>
    </row>
    <row r="206" spans="1:17" x14ac:dyDescent="0.25">
      <c r="A206" s="76" t="s">
        <v>80</v>
      </c>
      <c r="B206" s="228">
        <f>IF(B$101=0,0,B$101/NMM!B$11*1000)</f>
        <v>2.0423369383215277</v>
      </c>
      <c r="C206" s="228">
        <f>IF(C$101=0,0,C$101/NMM!C$11*1000)</f>
        <v>2.0313887199682332</v>
      </c>
      <c r="D206" s="228">
        <f>IF(D$101=0,0,D$101/NMM!D$11*1000)</f>
        <v>1.9352684650940017</v>
      </c>
      <c r="E206" s="228">
        <f>IF(E$101=0,0,E$101/NMM!E$11*1000)</f>
        <v>1.8875956119865926</v>
      </c>
      <c r="F206" s="228">
        <f>IF(F$101=0,0,F$101/NMM!F$11*1000)</f>
        <v>1.8843533550628349</v>
      </c>
      <c r="G206" s="228">
        <f>IF(G$101=0,0,G$101/NMM!G$11*1000)</f>
        <v>1.8343547877428528</v>
      </c>
      <c r="H206" s="228">
        <f>IF(H$101=0,0,H$101/NMM!H$11*1000)</f>
        <v>1.8224131769198511</v>
      </c>
      <c r="I206" s="228">
        <f>IF(I$101=0,0,I$101/NMM!I$11*1000)</f>
        <v>2.0083659218947121</v>
      </c>
      <c r="J206" s="228">
        <f>IF(J$101=0,0,J$101/NMM!J$11*1000)</f>
        <v>1.8416793953687631</v>
      </c>
      <c r="K206" s="228">
        <f>IF(K$101=0,0,K$101/NMM!K$11*1000)</f>
        <v>1.8144697673391785</v>
      </c>
      <c r="L206" s="228">
        <f>IF(L$101=0,0,L$101/NMM!L$11*1000)</f>
        <v>1.7623282314257382</v>
      </c>
      <c r="M206" s="228">
        <f>IF(M$101=0,0,M$101/NMM!M$11*1000)</f>
        <v>1.7311491351164119</v>
      </c>
      <c r="N206" s="228">
        <f>IF(N$101=0,0,N$101/NMM!N$11*1000)</f>
        <v>1.6670002355802287</v>
      </c>
      <c r="O206" s="228">
        <f>IF(O$101=0,0,O$101/NMM!O$11*1000)</f>
        <v>1.599161942590422</v>
      </c>
      <c r="P206" s="228">
        <f>IF(P$101=0,0,P$101/NMM!P$11*1000)</f>
        <v>1.4685369274375766</v>
      </c>
      <c r="Q206" s="228">
        <f>IF(Q$101=0,0,Q$101/NMM!Q$11*1000)</f>
        <v>1.3905510164128561</v>
      </c>
    </row>
    <row r="207" spans="1:17" x14ac:dyDescent="0.25">
      <c r="A207" s="129" t="s">
        <v>79</v>
      </c>
      <c r="B207" s="227">
        <f>IF(B$102=0,0,B$102/NMM!B$11*1000)</f>
        <v>2.3104823880685208</v>
      </c>
      <c r="C207" s="227">
        <f>IF(C$102=0,0,C$102/NMM!C$11*1000)</f>
        <v>2.2980967404256778</v>
      </c>
      <c r="D207" s="227">
        <f>IF(D$102=0,0,D$102/NMM!D$11*1000)</f>
        <v>2.1893565262834964</v>
      </c>
      <c r="E207" s="227">
        <f>IF(E$102=0,0,E$102/NMM!E$11*1000)</f>
        <v>2.1354245401225009</v>
      </c>
      <c r="F207" s="227">
        <f>IF(F$102=0,0,F$102/NMM!F$11*1000)</f>
        <v>2.1317565961219915</v>
      </c>
      <c r="G207" s="227">
        <f>IF(G$102=0,0,G$102/NMM!G$11*1000)</f>
        <v>2.0751935447204839</v>
      </c>
      <c r="H207" s="227">
        <f>IF(H$102=0,0,H$102/NMM!H$11*1000)</f>
        <v>2.0616840786896784</v>
      </c>
      <c r="I207" s="227">
        <f>IF(I$102=0,0,I$102/NMM!I$11*1000)</f>
        <v>2.2720511999103863</v>
      </c>
      <c r="J207" s="227">
        <f>IF(J$102=0,0,J$102/NMM!J$11*1000)</f>
        <v>2.0834798253050608</v>
      </c>
      <c r="K207" s="227">
        <f>IF(K$102=0,0,K$102/NMM!K$11*1000)</f>
        <v>2.0526977515107552</v>
      </c>
      <c r="L207" s="227">
        <f>IF(L$102=0,0,L$102/NMM!L$11*1000)</f>
        <v>1.9937103737894981</v>
      </c>
      <c r="M207" s="227">
        <f>IF(M$102=0,0,M$102/NMM!M$11*1000)</f>
        <v>1.9584376665555026</v>
      </c>
      <c r="N207" s="227">
        <f>IF(N$102=0,0,N$102/NMM!N$11*1000)</f>
        <v>1.8858664370921912</v>
      </c>
      <c r="O207" s="227">
        <f>IF(O$102=0,0,O$102/NMM!O$11*1000)</f>
        <v>1.8091214210037123</v>
      </c>
      <c r="P207" s="227">
        <f>IF(P$102=0,0,P$102/NMM!P$11*1000)</f>
        <v>1.6613461977832629</v>
      </c>
      <c r="Q207" s="227">
        <f>IF(Q$102=0,0,Q$102/NMM!Q$11*1000)</f>
        <v>1.5731212479431163</v>
      </c>
    </row>
    <row r="208" spans="1:17" x14ac:dyDescent="0.25">
      <c r="A208" s="127" t="s">
        <v>206</v>
      </c>
      <c r="B208" s="226">
        <f>IF(B$107=0,0,B$107/NMM!B$11*1000)</f>
        <v>272.47489695984171</v>
      </c>
      <c r="C208" s="226">
        <f>IF(C$107=0,0,C$107/NMM!C$11*1000)</f>
        <v>296.56122458210081</v>
      </c>
      <c r="D208" s="226">
        <f>IF(D$107=0,0,D$107/NMM!D$11*1000)</f>
        <v>256.47042913819581</v>
      </c>
      <c r="E208" s="226">
        <f>IF(E$107=0,0,E$107/NMM!E$11*1000)</f>
        <v>202.99066476116897</v>
      </c>
      <c r="F208" s="226">
        <f>IF(F$107=0,0,F$107/NMM!F$11*1000)</f>
        <v>210.39121818605923</v>
      </c>
      <c r="G208" s="226">
        <f>IF(G$107=0,0,G$107/NMM!G$11*1000)</f>
        <v>140.00173923292701</v>
      </c>
      <c r="H208" s="226">
        <f>IF(H$107=0,0,H$107/NMM!H$11*1000)</f>
        <v>138.21346149261379</v>
      </c>
      <c r="I208" s="226">
        <f>IF(I$107=0,0,I$107/NMM!I$11*1000)</f>
        <v>252.64611378767117</v>
      </c>
      <c r="J208" s="226">
        <f>IF(J$107=0,0,J$107/NMM!J$11*1000)</f>
        <v>194.96467885709026</v>
      </c>
      <c r="K208" s="226">
        <f>IF(K$107=0,0,K$107/NMM!K$11*1000)</f>
        <v>197.36077808397218</v>
      </c>
      <c r="L208" s="226">
        <f>IF(L$107=0,0,L$107/NMM!L$11*1000)</f>
        <v>242.02449519425866</v>
      </c>
      <c r="M208" s="226">
        <f>IF(M$107=0,0,M$107/NMM!M$11*1000)</f>
        <v>268.49586345357682</v>
      </c>
      <c r="N208" s="226">
        <f>IF(N$107=0,0,N$107/NMM!N$11*1000)</f>
        <v>229.96809802960897</v>
      </c>
      <c r="O208" s="226">
        <f>IF(O$107=0,0,O$107/NMM!O$11*1000)</f>
        <v>218.12280564506958</v>
      </c>
      <c r="P208" s="226">
        <f>IF(P$107=0,0,P$107/NMM!P$11*1000)</f>
        <v>190.54923474913903</v>
      </c>
      <c r="Q208" s="226">
        <f>IF(Q$107=0,0,Q$107/NMM!Q$11*1000)</f>
        <v>129.00308803233025</v>
      </c>
    </row>
    <row r="209" spans="1:17" x14ac:dyDescent="0.25">
      <c r="A209" s="127" t="s">
        <v>205</v>
      </c>
      <c r="B209" s="226">
        <f>IF(B$115=0,0,B$115/NMM!B$11*1000)</f>
        <v>26.572094151573879</v>
      </c>
      <c r="C209" s="226">
        <f>IF(C$115=0,0,C$115/NMM!C$11*1000)</f>
        <v>13.268805400034752</v>
      </c>
      <c r="D209" s="226">
        <f>IF(D$115=0,0,D$115/NMM!D$11*1000)</f>
        <v>26.065202392576637</v>
      </c>
      <c r="E209" s="226">
        <f>IF(E$115=0,0,E$115/NMM!E$11*1000)</f>
        <v>49.719197714996767</v>
      </c>
      <c r="F209" s="226">
        <f>IF(F$115=0,0,F$115/NMM!F$11*1000)</f>
        <v>45.641685402382208</v>
      </c>
      <c r="G209" s="226">
        <f>IF(G$115=0,0,G$115/NMM!G$11*1000)</f>
        <v>77.816831799717349</v>
      </c>
      <c r="H209" s="226">
        <f>IF(H$115=0,0,H$115/NMM!H$11*1000)</f>
        <v>77.761976332899891</v>
      </c>
      <c r="I209" s="226">
        <f>IF(I$115=0,0,I$115/NMM!I$11*1000)</f>
        <v>34.010347559020126</v>
      </c>
      <c r="J209" s="226">
        <f>IF(J$115=0,0,J$115/NMM!J$11*1000)</f>
        <v>50.100686408044268</v>
      </c>
      <c r="K209" s="226">
        <f>IF(K$115=0,0,K$115/NMM!K$11*1000)</f>
        <v>46.642185027527518</v>
      </c>
      <c r="L209" s="226">
        <f>IF(L$115=0,0,L$115/NMM!L$11*1000)</f>
        <v>19.371041547356914</v>
      </c>
      <c r="M209" s="226">
        <f>IF(M$115=0,0,M$115/NMM!M$11*1000)</f>
        <v>3.1853927717037105</v>
      </c>
      <c r="N209" s="226">
        <f>IF(N$115=0,0,N$115/NMM!N$11*1000)</f>
        <v>17.789919666641048</v>
      </c>
      <c r="O209" s="226">
        <f>IF(O$115=0,0,O$115/NMM!O$11*1000)</f>
        <v>18.347058098135435</v>
      </c>
      <c r="P209" s="226">
        <f>IF(P$115=0,0,P$115/NMM!P$11*1000)</f>
        <v>21.874621228810479</v>
      </c>
      <c r="Q209" s="226">
        <f>IF(Q$115=0,0,Q$115/NMM!Q$11*1000)</f>
        <v>47.206321198153951</v>
      </c>
    </row>
    <row r="210" spans="1:17" x14ac:dyDescent="0.25">
      <c r="A210" s="127" t="s">
        <v>204</v>
      </c>
      <c r="B210" s="226">
        <f>IF(B$116=0,0,B$116/NMM!B$11*1000)</f>
        <v>26.172488310569001</v>
      </c>
      <c r="C210" s="226">
        <f>IF(C$116=0,0,C$116/NMM!C$11*1000)</f>
        <v>25.389590923549697</v>
      </c>
      <c r="D210" s="226">
        <f>IF(D$116=0,0,D$116/NMM!D$11*1000)</f>
        <v>24.843675786740146</v>
      </c>
      <c r="E210" s="226">
        <f>IF(E$116=0,0,E$116/NMM!E$11*1000)</f>
        <v>25.417972995392965</v>
      </c>
      <c r="F210" s="226">
        <f>IF(F$116=0,0,F$116/NMM!F$11*1000)</f>
        <v>25.179393132478594</v>
      </c>
      <c r="G210" s="226">
        <f>IF(G$116=0,0,G$116/NMM!G$11*1000)</f>
        <v>26.141420678342957</v>
      </c>
      <c r="H210" s="226">
        <f>IF(H$116=0,0,H$116/NMM!H$11*1000)</f>
        <v>25.993296941067374</v>
      </c>
      <c r="I210" s="226">
        <f>IF(I$116=0,0,I$116/NMM!I$11*1000)</f>
        <v>26.121914117427369</v>
      </c>
      <c r="J210" s="226">
        <f>IF(J$116=0,0,J$116/NMM!J$11*1000)</f>
        <v>24.87735354888823</v>
      </c>
      <c r="K210" s="226">
        <f>IF(K$116=0,0,K$116/NMM!K$11*1000)</f>
        <v>24.377082137585376</v>
      </c>
      <c r="L210" s="226">
        <f>IF(L$116=0,0,L$116/NMM!L$11*1000)</f>
        <v>22.410462515396144</v>
      </c>
      <c r="M210" s="226">
        <f>IF(M$116=0,0,M$116/NMM!M$11*1000)</f>
        <v>21.240423751681352</v>
      </c>
      <c r="N210" s="226">
        <f>IF(N$116=0,0,N$116/NMM!N$11*1000)</f>
        <v>21.172194833462758</v>
      </c>
      <c r="O210" s="226">
        <f>IF(O$116=0,0,O$116/NMM!O$11*1000)</f>
        <v>20.373147216255592</v>
      </c>
      <c r="P210" s="226">
        <f>IF(P$116=0,0,P$116/NMM!P$11*1000)</f>
        <v>18.954410647925517</v>
      </c>
      <c r="Q210" s="226">
        <f>IF(Q$116=0,0,Q$116/NMM!Q$11*1000)</f>
        <v>19.241419858894695</v>
      </c>
    </row>
    <row r="211" spans="1:17" x14ac:dyDescent="0.25">
      <c r="A211" s="72" t="s">
        <v>203</v>
      </c>
      <c r="B211" s="224">
        <f>IF(B$124=0,0,B$124/NMM!B$11*1000)</f>
        <v>23.710484012173616</v>
      </c>
      <c r="C211" s="224">
        <f>IF(C$124=0,0,C$124/NMM!C$11*1000)</f>
        <v>11.839857126184855</v>
      </c>
      <c r="D211" s="224">
        <f>IF(D$124=0,0,D$124/NMM!D$11*1000)</f>
        <v>23.258180596452998</v>
      </c>
      <c r="E211" s="224">
        <f>IF(E$124=0,0,E$124/NMM!E$11*1000)</f>
        <v>44.36482257645865</v>
      </c>
      <c r="F211" s="224">
        <f>IF(F$124=0,0,F$124/NMM!F$11*1000)</f>
        <v>40.726426974433359</v>
      </c>
      <c r="G211" s="224">
        <f>IF(G$124=0,0,G$124/NMM!G$11*1000)</f>
        <v>69.436557605901626</v>
      </c>
      <c r="H211" s="224">
        <f>IF(H$124=0,0,H$124/NMM!H$11*1000)</f>
        <v>69.387609650895286</v>
      </c>
      <c r="I211" s="224">
        <f>IF(I$124=0,0,I$124/NMM!I$11*1000)</f>
        <v>30.347694744971804</v>
      </c>
      <c r="J211" s="224">
        <f>IF(J$124=0,0,J$124/NMM!J$11*1000)</f>
        <v>44.705227871793348</v>
      </c>
      <c r="K211" s="224">
        <f>IF(K$124=0,0,K$124/NMM!K$11*1000)</f>
        <v>41.619180486101477</v>
      </c>
      <c r="L211" s="224">
        <f>IF(L$124=0,0,L$124/NMM!L$11*1000)</f>
        <v>17.284929380718474</v>
      </c>
      <c r="M211" s="224">
        <f>IF(M$124=0,0,M$124/NMM!M$11*1000)</f>
        <v>2.8423504732125418</v>
      </c>
      <c r="N211" s="224">
        <f>IF(N$124=0,0,N$124/NMM!N$11*1000)</f>
        <v>15.874082164079702</v>
      </c>
      <c r="O211" s="224">
        <f>IF(O$124=0,0,O$124/NMM!O$11*1000)</f>
        <v>16.371221072182387</v>
      </c>
      <c r="P211" s="224">
        <f>IF(P$124=0,0,P$124/NMM!P$11*1000)</f>
        <v>19.518892788784736</v>
      </c>
      <c r="Q211" s="224">
        <f>IF(Q$124=0,0,Q$124/NMM!Q$11*1000)</f>
        <v>42.12256353066045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619.3246544506502</v>
      </c>
      <c r="C5" s="96">
        <v>600.62387443115563</v>
      </c>
      <c r="D5" s="96">
        <v>558.12280126529322</v>
      </c>
      <c r="E5" s="96">
        <v>551.16591641834759</v>
      </c>
      <c r="F5" s="96">
        <v>558.16209374560356</v>
      </c>
      <c r="G5" s="96">
        <v>538.46200567488518</v>
      </c>
      <c r="H5" s="96">
        <v>552.13477762286448</v>
      </c>
      <c r="I5" s="96">
        <v>629.63718554620516</v>
      </c>
      <c r="J5" s="96">
        <v>485.19299836260728</v>
      </c>
      <c r="K5" s="96">
        <v>334.11921736706375</v>
      </c>
      <c r="L5" s="96">
        <v>295.98149179190557</v>
      </c>
      <c r="M5" s="96">
        <v>193.89087130219872</v>
      </c>
      <c r="N5" s="96">
        <v>172.53418673902408</v>
      </c>
      <c r="O5" s="96">
        <v>193.44116194671312</v>
      </c>
      <c r="P5" s="96">
        <v>175.13742216542568</v>
      </c>
      <c r="Q5" s="96">
        <v>168.68220511645123</v>
      </c>
    </row>
    <row r="6" spans="1:17" x14ac:dyDescent="0.25">
      <c r="A6" s="132" t="s">
        <v>83</v>
      </c>
      <c r="B6" s="160">
        <v>2.7692686843901431</v>
      </c>
      <c r="C6" s="160">
        <v>2.6704471589408847</v>
      </c>
      <c r="D6" s="160">
        <v>2.4807860259080292</v>
      </c>
      <c r="E6" s="160">
        <v>2.4743537397426327</v>
      </c>
      <c r="F6" s="160">
        <v>2.5233173095589665</v>
      </c>
      <c r="G6" s="160">
        <v>2.46695497831303</v>
      </c>
      <c r="H6" s="160">
        <v>2.5318995873244599</v>
      </c>
      <c r="I6" s="160">
        <v>2.8939997305737273</v>
      </c>
      <c r="J6" s="160">
        <v>2.2240736333044642</v>
      </c>
      <c r="K6" s="160">
        <v>1.5646423735259309</v>
      </c>
      <c r="L6" s="160">
        <v>1.4071392965224077</v>
      </c>
      <c r="M6" s="160">
        <v>0.92172511760714393</v>
      </c>
      <c r="N6" s="160">
        <v>0.82025275527939445</v>
      </c>
      <c r="O6" s="160">
        <v>0.9196475728676593</v>
      </c>
      <c r="P6" s="160">
        <v>0.83262891719550636</v>
      </c>
      <c r="Q6" s="160">
        <v>0.80193987132915334</v>
      </c>
    </row>
    <row r="7" spans="1:17" x14ac:dyDescent="0.25">
      <c r="A7" s="76" t="s">
        <v>82</v>
      </c>
      <c r="B7" s="159">
        <v>0.28803648697717349</v>
      </c>
      <c r="C7" s="159">
        <v>0.27775788700289972</v>
      </c>
      <c r="D7" s="159">
        <v>0.25803090031402065</v>
      </c>
      <c r="E7" s="159">
        <v>0.25736186696209046</v>
      </c>
      <c r="F7" s="159">
        <v>0.2624546536314577</v>
      </c>
      <c r="G7" s="159">
        <v>0.25659230882489065</v>
      </c>
      <c r="H7" s="159">
        <v>0.26334731137599843</v>
      </c>
      <c r="I7" s="159">
        <v>0.30100998159047027</v>
      </c>
      <c r="J7" s="159">
        <v>0.23132979465900191</v>
      </c>
      <c r="K7" s="159">
        <v>0.16274119415945532</v>
      </c>
      <c r="L7" s="159">
        <v>0.1463590232116114</v>
      </c>
      <c r="M7" s="159">
        <v>9.5870244130049437E-2</v>
      </c>
      <c r="N7" s="159">
        <v>8.5315925968394962E-2</v>
      </c>
      <c r="O7" s="159">
        <v>9.5654155062321111E-2</v>
      </c>
      <c r="P7" s="159">
        <v>8.660319224944292E-2</v>
      </c>
      <c r="Q7" s="159">
        <v>8.3411170828822892E-2</v>
      </c>
    </row>
    <row r="8" spans="1:17" x14ac:dyDescent="0.25">
      <c r="A8" s="76" t="s">
        <v>81</v>
      </c>
      <c r="B8" s="159">
        <v>6.7143248718798345</v>
      </c>
      <c r="C8" s="159">
        <v>6.4747237707150376</v>
      </c>
      <c r="D8" s="159">
        <v>6.0148743996772636</v>
      </c>
      <c r="E8" s="159">
        <v>5.9992787807953478</v>
      </c>
      <c r="F8" s="159">
        <v>6.1179950745544112</v>
      </c>
      <c r="G8" s="159">
        <v>5.9813398613369682</v>
      </c>
      <c r="H8" s="159">
        <v>6.1388035289247123</v>
      </c>
      <c r="I8" s="159">
        <v>7.0167457855336002</v>
      </c>
      <c r="J8" s="159">
        <v>5.3924536095626037</v>
      </c>
      <c r="K8" s="159">
        <v>3.7936070498972949</v>
      </c>
      <c r="L8" s="159">
        <v>3.4117275907883085</v>
      </c>
      <c r="M8" s="159">
        <v>2.2348000817222684</v>
      </c>
      <c r="N8" s="159">
        <v>1.9887718035612951</v>
      </c>
      <c r="O8" s="159">
        <v>2.2297628997415551</v>
      </c>
      <c r="P8" s="159">
        <v>2.0187788491904057</v>
      </c>
      <c r="Q8" s="159">
        <v>1.9443706759726116</v>
      </c>
    </row>
    <row r="9" spans="1:17" x14ac:dyDescent="0.25">
      <c r="A9" s="76" t="s">
        <v>80</v>
      </c>
      <c r="B9" s="159">
        <v>0.54952648702050011</v>
      </c>
      <c r="C9" s="159">
        <v>0.52991660011127917</v>
      </c>
      <c r="D9" s="159">
        <v>0.49228073734817379</v>
      </c>
      <c r="E9" s="159">
        <v>0.49100433118364895</v>
      </c>
      <c r="F9" s="159">
        <v>0.5007205348387227</v>
      </c>
      <c r="G9" s="159">
        <v>0.48953614017725411</v>
      </c>
      <c r="H9" s="159">
        <v>0.50242357975368168</v>
      </c>
      <c r="I9" s="159">
        <v>0.5742777919473282</v>
      </c>
      <c r="J9" s="159">
        <v>0.4413393967418065</v>
      </c>
      <c r="K9" s="159">
        <v>0.31048356983694875</v>
      </c>
      <c r="L9" s="159">
        <v>0.27922906821038429</v>
      </c>
      <c r="M9" s="159">
        <v>0.18290473897759649</v>
      </c>
      <c r="N9" s="159">
        <v>0.16276882688139641</v>
      </c>
      <c r="O9" s="159">
        <v>0.18249247639406591</v>
      </c>
      <c r="P9" s="159">
        <v>0.16522472031596777</v>
      </c>
      <c r="Q9" s="159">
        <v>0.15913486574172234</v>
      </c>
    </row>
    <row r="10" spans="1:17" x14ac:dyDescent="0.25">
      <c r="A10" s="129" t="s">
        <v>79</v>
      </c>
      <c r="B10" s="158">
        <v>2.6055646470099658</v>
      </c>
      <c r="C10" s="158">
        <v>2.5125849103287319</v>
      </c>
      <c r="D10" s="158">
        <v>2.3341355074492522</v>
      </c>
      <c r="E10" s="158">
        <v>2.328083462905334</v>
      </c>
      <c r="F10" s="158">
        <v>2.3741525739395843</v>
      </c>
      <c r="G10" s="158">
        <v>2.3211220758354179</v>
      </c>
      <c r="H10" s="158">
        <v>2.382227514324617</v>
      </c>
      <c r="I10" s="158">
        <v>2.7229222750915056</v>
      </c>
      <c r="J10" s="158">
        <v>2.0925985491946957</v>
      </c>
      <c r="K10" s="158">
        <v>1.472149263324634</v>
      </c>
      <c r="L10" s="158">
        <v>1.3239569078666997</v>
      </c>
      <c r="M10" s="158">
        <v>0.86723776361453631</v>
      </c>
      <c r="N10" s="158">
        <v>0.77176389305076487</v>
      </c>
      <c r="O10" s="158">
        <v>0.8652830319713789</v>
      </c>
      <c r="P10" s="158">
        <v>0.78340844387967556</v>
      </c>
      <c r="Q10" s="158">
        <v>0.75453356676480077</v>
      </c>
    </row>
    <row r="11" spans="1:17" x14ac:dyDescent="0.25">
      <c r="A11" s="92" t="s">
        <v>125</v>
      </c>
      <c r="B11" s="91">
        <v>0.42574607622207389</v>
      </c>
      <c r="C11" s="91">
        <v>0.41055330098019926</v>
      </c>
      <c r="D11" s="91">
        <v>0.38139488682713074</v>
      </c>
      <c r="E11" s="91">
        <v>0.38040599015145188</v>
      </c>
      <c r="F11" s="91">
        <v>0.3879336265431948</v>
      </c>
      <c r="G11" s="91">
        <v>0.37926850801932332</v>
      </c>
      <c r="H11" s="91">
        <v>0.38925306192492681</v>
      </c>
      <c r="I11" s="91">
        <v>0.44492216909997767</v>
      </c>
      <c r="J11" s="91">
        <v>0.34192804329381077</v>
      </c>
      <c r="K11" s="91">
        <v>0.2405473889097032</v>
      </c>
      <c r="L11" s="91">
        <v>0.21633293929521202</v>
      </c>
      <c r="M11" s="91">
        <v>0.14170558977847661</v>
      </c>
      <c r="N11" s="91">
        <v>0.1261052761109937</v>
      </c>
      <c r="O11" s="91">
        <v>0.14138618901899191</v>
      </c>
      <c r="P11" s="91">
        <v>0.12800798147294526</v>
      </c>
      <c r="Q11" s="91">
        <v>0.1232898618718216</v>
      </c>
    </row>
    <row r="12" spans="1:17" x14ac:dyDescent="0.25">
      <c r="A12" s="92" t="s">
        <v>26</v>
      </c>
      <c r="B12" s="91">
        <v>0.708495451439355</v>
      </c>
      <c r="C12" s="91">
        <v>0.68321274713559521</v>
      </c>
      <c r="D12" s="91">
        <v>0.63468944897169566</v>
      </c>
      <c r="E12" s="91">
        <v>0.63304379952055057</v>
      </c>
      <c r="F12" s="91">
        <v>0.64557074091004074</v>
      </c>
      <c r="G12" s="91">
        <v>0.63115088503063255</v>
      </c>
      <c r="H12" s="91">
        <v>0.64776644867726307</v>
      </c>
      <c r="I12" s="91">
        <v>0.74040690133675013</v>
      </c>
      <c r="J12" s="91">
        <v>0.56901161730698158</v>
      </c>
      <c r="K12" s="91">
        <v>0.40030135429654951</v>
      </c>
      <c r="L12" s="91">
        <v>0.3600054399731355</v>
      </c>
      <c r="M12" s="91">
        <v>0.23581606832992447</v>
      </c>
      <c r="N12" s="91">
        <v>0.20985516841390603</v>
      </c>
      <c r="O12" s="91">
        <v>0.23528454496912396</v>
      </c>
      <c r="P12" s="91">
        <v>0.21302151138137179</v>
      </c>
      <c r="Q12" s="91">
        <v>0.20516996215182742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1.471323119348537</v>
      </c>
      <c r="C14" s="157">
        <v>1.4188188622129372</v>
      </c>
      <c r="D14" s="157">
        <v>1.3180511716504257</v>
      </c>
      <c r="E14" s="157">
        <v>1.3146336732333312</v>
      </c>
      <c r="F14" s="157">
        <v>1.3406482064863485</v>
      </c>
      <c r="G14" s="157">
        <v>1.3107026827854622</v>
      </c>
      <c r="H14" s="157">
        <v>1.345208003722427</v>
      </c>
      <c r="I14" s="157">
        <v>1.537593204654778</v>
      </c>
      <c r="J14" s="157">
        <v>1.1816588885939032</v>
      </c>
      <c r="K14" s="157">
        <v>0.8313005201183814</v>
      </c>
      <c r="L14" s="157">
        <v>0.74761852859835221</v>
      </c>
      <c r="M14" s="157">
        <v>0.48971610550613526</v>
      </c>
      <c r="N14" s="157">
        <v>0.43580344852586522</v>
      </c>
      <c r="O14" s="157">
        <v>0.48861229798326294</v>
      </c>
      <c r="P14" s="157">
        <v>0.44237895102535857</v>
      </c>
      <c r="Q14" s="157">
        <v>0.42607374274115173</v>
      </c>
    </row>
    <row r="15" spans="1:17" x14ac:dyDescent="0.25">
      <c r="A15" s="156" t="s">
        <v>214</v>
      </c>
      <c r="B15" s="155">
        <v>33.017214184538325</v>
      </c>
      <c r="C15" s="155">
        <v>31.838992840328267</v>
      </c>
      <c r="D15" s="155">
        <v>29.577716320961908</v>
      </c>
      <c r="E15" s="155">
        <v>29.501025976245167</v>
      </c>
      <c r="F15" s="155">
        <v>30.08480489267108</v>
      </c>
      <c r="G15" s="155">
        <v>29.412812617895902</v>
      </c>
      <c r="H15" s="155">
        <v>30.187128984505058</v>
      </c>
      <c r="I15" s="155">
        <v>34.504347480963794</v>
      </c>
      <c r="J15" s="155">
        <v>26.517006430948541</v>
      </c>
      <c r="K15" s="155">
        <v>18.654792386202438</v>
      </c>
      <c r="L15" s="155">
        <v>16.776927353653456</v>
      </c>
      <c r="M15" s="155">
        <v>10.989470179924362</v>
      </c>
      <c r="N15" s="155">
        <v>9.7796436507502147</v>
      </c>
      <c r="O15" s="155">
        <v>10.964700196416377</v>
      </c>
      <c r="P15" s="155">
        <v>9.9272011597308865</v>
      </c>
      <c r="Q15" s="155">
        <v>9.5613042692629833</v>
      </c>
    </row>
    <row r="16" spans="1:17" x14ac:dyDescent="0.25">
      <c r="A16" s="156" t="s">
        <v>213</v>
      </c>
      <c r="B16" s="204">
        <v>151.42413825128443</v>
      </c>
      <c r="C16" s="204">
        <v>148.08610553747826</v>
      </c>
      <c r="D16" s="204">
        <v>139.89450579966774</v>
      </c>
      <c r="E16" s="204">
        <v>139.56332100097617</v>
      </c>
      <c r="F16" s="204">
        <v>142.34167575032879</v>
      </c>
      <c r="G16" s="204">
        <v>139.20896513171928</v>
      </c>
      <c r="H16" s="204">
        <v>142.90328102668241</v>
      </c>
      <c r="I16" s="204">
        <v>163.23643575330968</v>
      </c>
      <c r="J16" s="204">
        <v>125.47452353295675</v>
      </c>
      <c r="K16" s="204">
        <v>88.312757168769167</v>
      </c>
      <c r="L16" s="204">
        <v>79.350276252157599</v>
      </c>
      <c r="M16" s="204">
        <v>51.989900222628627</v>
      </c>
      <c r="N16" s="204">
        <v>46.255038778939337</v>
      </c>
      <c r="O16" s="204">
        <v>51.860032011061776</v>
      </c>
      <c r="P16" s="204">
        <v>46.952945425006234</v>
      </c>
      <c r="Q16" s="204">
        <v>45.222353241681866</v>
      </c>
    </row>
    <row r="17" spans="1:17" x14ac:dyDescent="0.25">
      <c r="A17" s="152" t="s">
        <v>227</v>
      </c>
      <c r="B17" s="151">
        <v>139.1310665389488</v>
      </c>
      <c r="C17" s="151">
        <v>136.23830615007105</v>
      </c>
      <c r="D17" s="151">
        <v>128.88816363721938</v>
      </c>
      <c r="E17" s="151">
        <v>128.553976995087</v>
      </c>
      <c r="F17" s="151">
        <v>131.09785806054089</v>
      </c>
      <c r="G17" s="151">
        <v>128.16957754914833</v>
      </c>
      <c r="H17" s="151">
        <v>131.54374658517258</v>
      </c>
      <c r="I17" s="151">
        <v>150.35650271519376</v>
      </c>
      <c r="J17" s="151">
        <v>115.55078245236702</v>
      </c>
      <c r="K17" s="151">
        <v>81.290316926436063</v>
      </c>
      <c r="L17" s="151">
        <v>73.107312769612292</v>
      </c>
      <c r="M17" s="151">
        <v>47.887829319419552</v>
      </c>
      <c r="N17" s="151">
        <v>42.615876678696701</v>
      </c>
      <c r="O17" s="151">
        <v>47.779891382189227</v>
      </c>
      <c r="P17" s="151">
        <v>43.258874811379528</v>
      </c>
      <c r="Q17" s="151">
        <v>41.664438723710575</v>
      </c>
    </row>
    <row r="18" spans="1:17" x14ac:dyDescent="0.25">
      <c r="A18" s="154" t="s">
        <v>33</v>
      </c>
      <c r="B18" s="83">
        <v>36.759951260810652</v>
      </c>
      <c r="C18" s="83">
        <v>17.714708237290942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102.37111527813815</v>
      </c>
      <c r="C22" s="208">
        <v>117.15261861350319</v>
      </c>
      <c r="D22" s="208">
        <v>128.88816363721938</v>
      </c>
      <c r="E22" s="208">
        <v>128.553976995087</v>
      </c>
      <c r="F22" s="208">
        <v>131.09785806054089</v>
      </c>
      <c r="G22" s="208">
        <v>128.16957754914833</v>
      </c>
      <c r="H22" s="208">
        <v>131.54374658517258</v>
      </c>
      <c r="I22" s="208">
        <v>150.35650271519376</v>
      </c>
      <c r="J22" s="208">
        <v>115.55078245236702</v>
      </c>
      <c r="K22" s="208">
        <v>81.290316926436063</v>
      </c>
      <c r="L22" s="208">
        <v>73.107312769612292</v>
      </c>
      <c r="M22" s="208">
        <v>47.887829319419552</v>
      </c>
      <c r="N22" s="208">
        <v>42.615876678696701</v>
      </c>
      <c r="O22" s="208">
        <v>47.779891382189227</v>
      </c>
      <c r="P22" s="208">
        <v>43.258874811379528</v>
      </c>
      <c r="Q22" s="208">
        <v>41.664438723710575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1.3709792992769232</v>
      </c>
      <c r="D24" s="208">
        <v>0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</row>
    <row r="25" spans="1:17" x14ac:dyDescent="0.25">
      <c r="A25" s="152" t="s">
        <v>226</v>
      </c>
      <c r="B25" s="264">
        <v>12.293071712335635</v>
      </c>
      <c r="C25" s="264">
        <v>11.847799387407211</v>
      </c>
      <c r="D25" s="264">
        <v>11.006342162448368</v>
      </c>
      <c r="E25" s="264">
        <v>11.009344005889176</v>
      </c>
      <c r="F25" s="264">
        <v>11.243817689787916</v>
      </c>
      <c r="G25" s="264">
        <v>11.039387582570955</v>
      </c>
      <c r="H25" s="264">
        <v>11.359534441509837</v>
      </c>
      <c r="I25" s="264">
        <v>12.879933038115929</v>
      </c>
      <c r="J25" s="264">
        <v>9.9237410805897301</v>
      </c>
      <c r="K25" s="264">
        <v>7.0224402423331034</v>
      </c>
      <c r="L25" s="264">
        <v>6.2429634825453011</v>
      </c>
      <c r="M25" s="264">
        <v>4.1020709032090723</v>
      </c>
      <c r="N25" s="264">
        <v>3.6391621002426335</v>
      </c>
      <c r="O25" s="264">
        <v>4.0801406288725524</v>
      </c>
      <c r="P25" s="264">
        <v>3.6940706136267054</v>
      </c>
      <c r="Q25" s="264">
        <v>3.5579145179712897</v>
      </c>
    </row>
    <row r="26" spans="1:17" x14ac:dyDescent="0.25">
      <c r="A26" s="150" t="s">
        <v>33</v>
      </c>
      <c r="B26" s="87">
        <v>12.072143897666994</v>
      </c>
      <c r="C26" s="87">
        <v>11.847799387407211</v>
      </c>
      <c r="D26" s="87">
        <v>11.006342162448368</v>
      </c>
      <c r="E26" s="87">
        <v>9.9902312319654261</v>
      </c>
      <c r="F26" s="87">
        <v>9.6676359810945787</v>
      </c>
      <c r="G26" s="87">
        <v>7.9888321853029094</v>
      </c>
      <c r="H26" s="87">
        <v>7.2746219266119239</v>
      </c>
      <c r="I26" s="87">
        <v>11.577347353059887</v>
      </c>
      <c r="J26" s="87">
        <v>8.1033318493892637</v>
      </c>
      <c r="K26" s="87">
        <v>4.4150675139620876</v>
      </c>
      <c r="L26" s="87">
        <v>6.2429634825453011</v>
      </c>
      <c r="M26" s="87">
        <v>3.6912867656503625</v>
      </c>
      <c r="N26" s="87">
        <v>3.6391621002426335</v>
      </c>
      <c r="O26" s="87">
        <v>4.0801406288725524</v>
      </c>
      <c r="P26" s="87">
        <v>3.6940706136267054</v>
      </c>
      <c r="Q26" s="87">
        <v>3.5579145179712897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0.22092781466864239</v>
      </c>
      <c r="C30" s="87">
        <v>0</v>
      </c>
      <c r="D30" s="87">
        <v>0</v>
      </c>
      <c r="E30" s="87">
        <v>1.0191127739237507</v>
      </c>
      <c r="F30" s="87">
        <v>1.5761817086933367</v>
      </c>
      <c r="G30" s="87">
        <v>3.0505553972680448</v>
      </c>
      <c r="H30" s="87">
        <v>4.0849125148979128</v>
      </c>
      <c r="I30" s="87">
        <v>1.3025856850560427</v>
      </c>
      <c r="J30" s="87">
        <v>1.8204092312004667</v>
      </c>
      <c r="K30" s="87">
        <v>2.6073727283710157</v>
      </c>
      <c r="L30" s="87">
        <v>0</v>
      </c>
      <c r="M30" s="87">
        <v>0.41078413755870941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387.10507697609279</v>
      </c>
      <c r="C36" s="204">
        <v>374.62551995034823</v>
      </c>
      <c r="D36" s="204">
        <v>345.84954879072916</v>
      </c>
      <c r="E36" s="204">
        <v>339.4115153957228</v>
      </c>
      <c r="F36" s="204">
        <v>342.20079001381669</v>
      </c>
      <c r="G36" s="204">
        <v>327.27782479744798</v>
      </c>
      <c r="H36" s="204">
        <v>335.36147438410705</v>
      </c>
      <c r="I36" s="204">
        <v>381.96619107284442</v>
      </c>
      <c r="J36" s="204">
        <v>294.82949996034927</v>
      </c>
      <c r="K36" s="204">
        <v>200.15687462035638</v>
      </c>
      <c r="L36" s="204">
        <v>175.57689742619425</v>
      </c>
      <c r="M36" s="204">
        <v>115.00896665256286</v>
      </c>
      <c r="N36" s="204">
        <v>102.34767391769027</v>
      </c>
      <c r="O36" s="204">
        <v>114.7497393958696</v>
      </c>
      <c r="P36" s="204">
        <v>103.89191912258605</v>
      </c>
      <c r="Q36" s="204">
        <v>100.06266961509168</v>
      </c>
    </row>
    <row r="37" spans="1:17" x14ac:dyDescent="0.25">
      <c r="A37" s="84" t="s">
        <v>33</v>
      </c>
      <c r="B37" s="83">
        <v>375.03920382957079</v>
      </c>
      <c r="C37" s="83">
        <v>374.62551995034823</v>
      </c>
      <c r="D37" s="83">
        <v>326.60106958745439</v>
      </c>
      <c r="E37" s="83">
        <v>261.72149978667585</v>
      </c>
      <c r="F37" s="83">
        <v>244.36624744113794</v>
      </c>
      <c r="G37" s="83">
        <v>166.67933299495647</v>
      </c>
      <c r="H37" s="83">
        <v>146.11941357478406</v>
      </c>
      <c r="I37" s="83">
        <v>187.95189084843716</v>
      </c>
      <c r="J37" s="83">
        <v>153.99243184431501</v>
      </c>
      <c r="K37" s="83">
        <v>43.796805122207189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11.730009110445755</v>
      </c>
      <c r="F39" s="208">
        <v>0</v>
      </c>
      <c r="G39" s="208">
        <v>2.1290011404734241</v>
      </c>
      <c r="H39" s="208">
        <v>2.1595283550310205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12.065873146522016</v>
      </c>
      <c r="C40" s="208">
        <v>0</v>
      </c>
      <c r="D40" s="208">
        <v>0</v>
      </c>
      <c r="E40" s="208">
        <v>42.596081576648466</v>
      </c>
      <c r="F40" s="208">
        <v>29.426731977624925</v>
      </c>
      <c r="G40" s="208">
        <v>74.98855788415203</v>
      </c>
      <c r="H40" s="208">
        <v>85.850565254843858</v>
      </c>
      <c r="I40" s="208">
        <v>0</v>
      </c>
      <c r="J40" s="208">
        <v>15.050991587580711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16.910768274154524</v>
      </c>
      <c r="E41" s="208">
        <v>17.330700589262207</v>
      </c>
      <c r="F41" s="208">
        <v>67.431247875170385</v>
      </c>
      <c r="G41" s="208">
        <v>80.314123339792758</v>
      </c>
      <c r="H41" s="208">
        <v>65.831963632471584</v>
      </c>
      <c r="I41" s="208">
        <v>193.01116055360316</v>
      </c>
      <c r="J41" s="208">
        <v>123.84696643563132</v>
      </c>
      <c r="K41" s="208">
        <v>155.35703679539347</v>
      </c>
      <c r="L41" s="208">
        <v>175.57689742619425</v>
      </c>
      <c r="M41" s="208">
        <v>115.00896665256286</v>
      </c>
      <c r="N41" s="208">
        <v>102.34767391769027</v>
      </c>
      <c r="O41" s="208">
        <v>114.7497393958696</v>
      </c>
      <c r="P41" s="208">
        <v>103.89191912258605</v>
      </c>
      <c r="Q41" s="208">
        <v>100.06266961509168</v>
      </c>
    </row>
    <row r="42" spans="1:17" x14ac:dyDescent="0.25">
      <c r="A42" s="84" t="s">
        <v>26</v>
      </c>
      <c r="B42" s="208">
        <v>0</v>
      </c>
      <c r="C42" s="208">
        <v>0</v>
      </c>
      <c r="D42" s="208">
        <v>0</v>
      </c>
      <c r="E42" s="208">
        <v>4.6701776194168554</v>
      </c>
      <c r="F42" s="208">
        <v>0</v>
      </c>
      <c r="G42" s="208">
        <v>2.6673792780106238</v>
      </c>
      <c r="H42" s="208">
        <v>34.411695525326309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2.3377109291202469</v>
      </c>
      <c r="E43" s="208">
        <v>1.3630467132736708</v>
      </c>
      <c r="F43" s="208">
        <v>0.97656271988339061</v>
      </c>
      <c r="G43" s="208">
        <v>0.49943016006262325</v>
      </c>
      <c r="H43" s="208">
        <v>0.98830804165023789</v>
      </c>
      <c r="I43" s="208">
        <v>1.0031396708040767</v>
      </c>
      <c r="J43" s="208">
        <v>1.9391100928222611</v>
      </c>
      <c r="K43" s="208">
        <v>1.0030327027557171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243" t="s">
        <v>211</v>
      </c>
      <c r="B44" s="242">
        <v>34.851503861457118</v>
      </c>
      <c r="C44" s="242">
        <v>33.607825775902057</v>
      </c>
      <c r="D44" s="242">
        <v>31.220922783237565</v>
      </c>
      <c r="E44" s="242">
        <v>31.139971863814342</v>
      </c>
      <c r="F44" s="242">
        <v>31.756182942263912</v>
      </c>
      <c r="G44" s="242">
        <v>31.046857763334561</v>
      </c>
      <c r="H44" s="242">
        <v>31.864191705866443</v>
      </c>
      <c r="I44" s="242">
        <v>36.421255674350668</v>
      </c>
      <c r="J44" s="242">
        <v>27.990173454890122</v>
      </c>
      <c r="K44" s="242">
        <v>19.691169740991459</v>
      </c>
      <c r="L44" s="242">
        <v>17.708978873300868</v>
      </c>
      <c r="M44" s="242">
        <v>11.59999630103127</v>
      </c>
      <c r="N44" s="242">
        <v>10.322957186903004</v>
      </c>
      <c r="O44" s="242">
        <v>11.573850207328396</v>
      </c>
      <c r="P44" s="242">
        <v>10.47871233527149</v>
      </c>
      <c r="Q44" s="242">
        <v>10.092487839777592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43.883690745086383</v>
      </c>
      <c r="C47" s="96">
        <v>88.81093664003258</v>
      </c>
      <c r="D47" s="96">
        <v>63.963020325862075</v>
      </c>
      <c r="E47" s="96">
        <v>30.772883819019285</v>
      </c>
      <c r="F47" s="96">
        <v>59.238106410344948</v>
      </c>
      <c r="G47" s="96">
        <v>41.864984166353544</v>
      </c>
      <c r="H47" s="96">
        <v>33.852537474092927</v>
      </c>
      <c r="I47" s="96">
        <v>128.82409666958947</v>
      </c>
      <c r="J47" s="96">
        <v>90.452698917183142</v>
      </c>
      <c r="K47" s="96">
        <v>84.981217529231785</v>
      </c>
      <c r="L47" s="96">
        <v>160.93194768414224</v>
      </c>
      <c r="M47" s="96">
        <v>134.38625084707067</v>
      </c>
      <c r="N47" s="96">
        <v>131.27947691272982</v>
      </c>
      <c r="O47" s="96">
        <v>134.39890512158178</v>
      </c>
      <c r="P47" s="96">
        <v>163.46610305874526</v>
      </c>
      <c r="Q47" s="96">
        <v>163.162477064489</v>
      </c>
    </row>
    <row r="48" spans="1:17" x14ac:dyDescent="0.25">
      <c r="A48" s="132" t="s">
        <v>83</v>
      </c>
      <c r="B48" s="160">
        <v>0.23780326231086385</v>
      </c>
      <c r="C48" s="160">
        <v>0.4735451157144509</v>
      </c>
      <c r="D48" s="160">
        <v>0.34447854159584429</v>
      </c>
      <c r="E48" s="160">
        <v>0.15770165120580146</v>
      </c>
      <c r="F48" s="160">
        <v>0.31322025583814422</v>
      </c>
      <c r="G48" s="160">
        <v>0.20851485043886472</v>
      </c>
      <c r="H48" s="160">
        <v>0.1673746473114841</v>
      </c>
      <c r="I48" s="160">
        <v>0.67862705987051652</v>
      </c>
      <c r="J48" s="160">
        <v>0.47359265169942583</v>
      </c>
      <c r="K48" s="160">
        <v>0.44419233179184803</v>
      </c>
      <c r="L48" s="160">
        <v>0.8431834127357315</v>
      </c>
      <c r="M48" s="160">
        <v>0.7374536406399691</v>
      </c>
      <c r="N48" s="160">
        <v>0.73462382970997686</v>
      </c>
      <c r="O48" s="160">
        <v>0.74910495606737537</v>
      </c>
      <c r="P48" s="160">
        <v>0.90617233803740005</v>
      </c>
      <c r="Q48" s="160">
        <v>0.8850691753323916</v>
      </c>
    </row>
    <row r="49" spans="1:17" x14ac:dyDescent="0.25">
      <c r="A49" s="76" t="s">
        <v>82</v>
      </c>
      <c r="B49" s="159">
        <v>6.3752691338199469E-2</v>
      </c>
      <c r="C49" s="159">
        <v>0.12695273943462693</v>
      </c>
      <c r="D49" s="159">
        <v>9.2351273576240053E-2</v>
      </c>
      <c r="E49" s="159">
        <v>4.2278245450245638E-2</v>
      </c>
      <c r="F49" s="159">
        <v>8.3971237809250282E-2</v>
      </c>
      <c r="G49" s="159">
        <v>5.5900759183371694E-2</v>
      </c>
      <c r="H49" s="159">
        <v>4.4871479576003966E-2</v>
      </c>
      <c r="I49" s="159">
        <v>0.18193317055978145</v>
      </c>
      <c r="J49" s="159">
        <v>0.12696548335978639</v>
      </c>
      <c r="K49" s="159">
        <v>0.11908354977276131</v>
      </c>
      <c r="L49" s="159">
        <v>0.22604909340293342</v>
      </c>
      <c r="M49" s="159">
        <v>0.19770399224587756</v>
      </c>
      <c r="N49" s="159">
        <v>0.19694534805819008</v>
      </c>
      <c r="O49" s="159">
        <v>0.20082759412126483</v>
      </c>
      <c r="P49" s="159">
        <v>0.24293579829276249</v>
      </c>
      <c r="Q49" s="159">
        <v>0.23727825009464956</v>
      </c>
    </row>
    <row r="50" spans="1:17" x14ac:dyDescent="0.25">
      <c r="A50" s="76" t="s">
        <v>81</v>
      </c>
      <c r="B50" s="159">
        <v>0.48325318455804805</v>
      </c>
      <c r="C50" s="159">
        <v>0.96231726586563004</v>
      </c>
      <c r="D50" s="159">
        <v>0.70003392981416912</v>
      </c>
      <c r="E50" s="159">
        <v>0.32047426269384904</v>
      </c>
      <c r="F50" s="159">
        <v>0.63651223549658897</v>
      </c>
      <c r="G50" s="159">
        <v>0.42373458010219694</v>
      </c>
      <c r="H50" s="159">
        <v>0.34013129400142667</v>
      </c>
      <c r="I50" s="159">
        <v>1.3790756469143282</v>
      </c>
      <c r="J50" s="159">
        <v>0.96241386637437409</v>
      </c>
      <c r="K50" s="159">
        <v>0.90266784739928763</v>
      </c>
      <c r="L50" s="159">
        <v>1.7134797286271302</v>
      </c>
      <c r="M50" s="159">
        <v>1.4986204009149566</v>
      </c>
      <c r="N50" s="159">
        <v>1.4928697853417008</v>
      </c>
      <c r="O50" s="159">
        <v>1.5222976845227143</v>
      </c>
      <c r="P50" s="159">
        <v>1.8414830135615845</v>
      </c>
      <c r="Q50" s="159">
        <v>1.7985981074322874</v>
      </c>
    </row>
    <row r="51" spans="1:17" x14ac:dyDescent="0.25">
      <c r="A51" s="76" t="s">
        <v>80</v>
      </c>
      <c r="B51" s="159">
        <v>0.17324872816194814</v>
      </c>
      <c r="C51" s="159">
        <v>0.34499564147099249</v>
      </c>
      <c r="D51" s="159">
        <v>0.2509657295304325</v>
      </c>
      <c r="E51" s="159">
        <v>0.11489165554309591</v>
      </c>
      <c r="F51" s="159">
        <v>0.22819287856354792</v>
      </c>
      <c r="G51" s="159">
        <v>0.15191100530062748</v>
      </c>
      <c r="H51" s="159">
        <v>0.12193880139189546</v>
      </c>
      <c r="I51" s="159">
        <v>0.49440564387698066</v>
      </c>
      <c r="J51" s="159">
        <v>0.34503027324542146</v>
      </c>
      <c r="K51" s="159">
        <v>0.32361102112059659</v>
      </c>
      <c r="L51" s="159">
        <v>0.61429121049128221</v>
      </c>
      <c r="M51" s="159">
        <v>0.53726304709923323</v>
      </c>
      <c r="N51" s="159">
        <v>0.53520142212489186</v>
      </c>
      <c r="O51" s="159">
        <v>0.54575147387520007</v>
      </c>
      <c r="P51" s="159">
        <v>0.66018104013767509</v>
      </c>
      <c r="Q51" s="159">
        <v>0.64480658285181147</v>
      </c>
    </row>
    <row r="52" spans="1:17" x14ac:dyDescent="0.25">
      <c r="A52" s="129" t="s">
        <v>79</v>
      </c>
      <c r="B52" s="158">
        <v>0.28340313162864672</v>
      </c>
      <c r="C52" s="158">
        <v>0.56434956971065176</v>
      </c>
      <c r="D52" s="158">
        <v>0.41053388636658461</v>
      </c>
      <c r="E52" s="158">
        <v>0.18794166816899427</v>
      </c>
      <c r="F52" s="158">
        <v>0.37328168054320543</v>
      </c>
      <c r="G52" s="158">
        <v>0.24849853206893333</v>
      </c>
      <c r="H52" s="158">
        <v>0.1994695057686256</v>
      </c>
      <c r="I52" s="158">
        <v>0.80875691992749954</v>
      </c>
      <c r="J52" s="158">
        <v>0.56440622093938597</v>
      </c>
      <c r="K52" s="158">
        <v>0.52936825446355373</v>
      </c>
      <c r="L52" s="158">
        <v>1.0048677103271149</v>
      </c>
      <c r="M52" s="158">
        <v>0.87886376813076206</v>
      </c>
      <c r="N52" s="158">
        <v>0.87549132793930506</v>
      </c>
      <c r="O52" s="158">
        <v>0.89274927688128369</v>
      </c>
      <c r="P52" s="158">
        <v>1.0799350517712369</v>
      </c>
      <c r="Q52" s="158">
        <v>1.0547852605541168</v>
      </c>
    </row>
    <row r="53" spans="1:17" x14ac:dyDescent="0.25">
      <c r="A53" s="92" t="s">
        <v>125</v>
      </c>
      <c r="B53" s="91">
        <v>4.6307725052382002E-2</v>
      </c>
      <c r="C53" s="91">
        <v>9.221402938424457E-2</v>
      </c>
      <c r="D53" s="91">
        <v>6.7080734871554956E-2</v>
      </c>
      <c r="E53" s="91">
        <v>3.0709438690535898E-2</v>
      </c>
      <c r="F53" s="91">
        <v>6.0993770006522334E-2</v>
      </c>
      <c r="G53" s="91">
        <v>4.0604356179265021E-2</v>
      </c>
      <c r="H53" s="91">
        <v>3.259307325358559E-2</v>
      </c>
      <c r="I53" s="91">
        <v>0.13214989145316958</v>
      </c>
      <c r="J53" s="91">
        <v>9.2223286125724557E-2</v>
      </c>
      <c r="K53" s="91">
        <v>8.6498125261646741E-2</v>
      </c>
      <c r="L53" s="91">
        <v>0.1641941547238043</v>
      </c>
      <c r="M53" s="91">
        <v>0.1436052646956211</v>
      </c>
      <c r="N53" s="91">
        <v>0.1430542120934705</v>
      </c>
      <c r="O53" s="91">
        <v>0.1458741398408476</v>
      </c>
      <c r="P53" s="91">
        <v>0.17646006649418897</v>
      </c>
      <c r="Q53" s="91">
        <v>0.17235062137227242</v>
      </c>
    </row>
    <row r="54" spans="1:17" x14ac:dyDescent="0.25">
      <c r="A54" s="92" t="s">
        <v>26</v>
      </c>
      <c r="B54" s="91">
        <v>7.706192587199201E-2</v>
      </c>
      <c r="C54" s="91">
        <v>0.15345583676866056</v>
      </c>
      <c r="D54" s="91">
        <v>0.11163084803373667</v>
      </c>
      <c r="E54" s="91">
        <v>5.1104399649596476E-2</v>
      </c>
      <c r="F54" s="91">
        <v>0.10150136672831819</v>
      </c>
      <c r="G54" s="91">
        <v>6.7570796933491925E-2</v>
      </c>
      <c r="H54" s="91">
        <v>5.4239006389691355E-2</v>
      </c>
      <c r="I54" s="91">
        <v>0.21991417474376887</v>
      </c>
      <c r="J54" s="91">
        <v>0.15347124116015118</v>
      </c>
      <c r="K54" s="91">
        <v>0.14394384758567241</v>
      </c>
      <c r="L54" s="91">
        <v>0.27323989173787616</v>
      </c>
      <c r="M54" s="91">
        <v>0.23897736825299942</v>
      </c>
      <c r="N54" s="91">
        <v>0.23806034685472377</v>
      </c>
      <c r="O54" s="91">
        <v>0.24275306416672596</v>
      </c>
      <c r="P54" s="91">
        <v>0.29365192412626384</v>
      </c>
      <c r="Q54" s="91">
        <v>0.28681328640433018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0.16003348070427267</v>
      </c>
      <c r="C56" s="157">
        <v>0.31867970355774661</v>
      </c>
      <c r="D56" s="157">
        <v>0.23182230346129296</v>
      </c>
      <c r="E56" s="157">
        <v>0.10612782982886192</v>
      </c>
      <c r="F56" s="157">
        <v>0.2107865438083649</v>
      </c>
      <c r="G56" s="157">
        <v>0.14032337895617639</v>
      </c>
      <c r="H56" s="157">
        <v>0.11263742612534865</v>
      </c>
      <c r="I56" s="157">
        <v>0.45669285373056112</v>
      </c>
      <c r="J56" s="157">
        <v>0.31871169365351026</v>
      </c>
      <c r="K56" s="157">
        <v>0.29892628161623458</v>
      </c>
      <c r="L56" s="157">
        <v>0.56743366386543448</v>
      </c>
      <c r="M56" s="157">
        <v>0.49628113518214162</v>
      </c>
      <c r="N56" s="157">
        <v>0.49437676899111077</v>
      </c>
      <c r="O56" s="157">
        <v>0.50412207287371014</v>
      </c>
      <c r="P56" s="157">
        <v>0.60982306115078411</v>
      </c>
      <c r="Q56" s="157">
        <v>0.59562135277751427</v>
      </c>
    </row>
    <row r="57" spans="1:17" x14ac:dyDescent="0.25">
      <c r="A57" s="156" t="s">
        <v>210</v>
      </c>
      <c r="B57" s="204">
        <v>1.2748323270815556</v>
      </c>
      <c r="C57" s="204">
        <v>2.0808650595907316</v>
      </c>
      <c r="D57" s="204">
        <v>1.8702386589885378</v>
      </c>
      <c r="E57" s="204">
        <v>1.1590494194109151</v>
      </c>
      <c r="F57" s="204">
        <v>2.2030474279433738</v>
      </c>
      <c r="G57" s="204">
        <v>2.0328309396801427</v>
      </c>
      <c r="H57" s="204">
        <v>2.2139911907072403</v>
      </c>
      <c r="I57" s="204">
        <v>4.0353167128840663</v>
      </c>
      <c r="J57" s="204">
        <v>3.5417726228026476</v>
      </c>
      <c r="K57" s="204">
        <v>3.2226145669533333</v>
      </c>
      <c r="L57" s="204">
        <v>4.2662094481772836</v>
      </c>
      <c r="M57" s="204">
        <v>2.7242973576208098</v>
      </c>
      <c r="N57" s="204">
        <v>1.8400563781312071</v>
      </c>
      <c r="O57" s="204">
        <v>2.3563675761728677</v>
      </c>
      <c r="P57" s="204">
        <v>2.378648549399105</v>
      </c>
      <c r="Q57" s="204">
        <v>0.81833203929599707</v>
      </c>
    </row>
    <row r="58" spans="1:17" x14ac:dyDescent="0.25">
      <c r="A58" s="156" t="s">
        <v>209</v>
      </c>
      <c r="B58" s="204">
        <v>5.0848049376843925</v>
      </c>
      <c r="C58" s="204">
        <v>11.483593091177447</v>
      </c>
      <c r="D58" s="204">
        <v>7.2866111360961678</v>
      </c>
      <c r="E58" s="204">
        <v>2.3392546602583253</v>
      </c>
      <c r="F58" s="204">
        <v>4.9721558524152716</v>
      </c>
      <c r="G58" s="204">
        <v>1.4454285702010967</v>
      </c>
      <c r="H58" s="204">
        <v>1.1398600455624175</v>
      </c>
      <c r="I58" s="204">
        <v>13.709206696326227</v>
      </c>
      <c r="J58" s="204">
        <v>6.8502274320189755</v>
      </c>
      <c r="K58" s="204">
        <v>6.7488354246156987</v>
      </c>
      <c r="L58" s="204">
        <v>18.000150192213113</v>
      </c>
      <c r="M58" s="204">
        <v>18.632086153007055</v>
      </c>
      <c r="N58" s="204">
        <v>15.127590558024124</v>
      </c>
      <c r="O58" s="204">
        <v>15.165825337077743</v>
      </c>
      <c r="P58" s="204">
        <v>16.993004959515105</v>
      </c>
      <c r="Q58" s="204">
        <v>9.4569205904262201</v>
      </c>
    </row>
    <row r="59" spans="1:17" x14ac:dyDescent="0.25">
      <c r="A59" s="152" t="s">
        <v>225</v>
      </c>
      <c r="B59" s="151">
        <v>4.3244637299010389</v>
      </c>
      <c r="C59" s="151">
        <v>9.9888160119482432</v>
      </c>
      <c r="D59" s="151">
        <v>6.1868613845318103</v>
      </c>
      <c r="E59" s="151">
        <v>1.8350266577404204</v>
      </c>
      <c r="F59" s="151">
        <v>3.9706798200349294</v>
      </c>
      <c r="G59" s="151">
        <v>0.77873278275559021</v>
      </c>
      <c r="H59" s="151">
        <v>0.6047040504240242</v>
      </c>
      <c r="I59" s="151">
        <v>11.5393957638677</v>
      </c>
      <c r="J59" s="151">
        <v>5.3359840810604879</v>
      </c>
      <c r="K59" s="151">
        <v>5.3285953035982816</v>
      </c>
      <c r="L59" s="151">
        <v>15.323220093360602</v>
      </c>
      <c r="M59" s="151">
        <v>16.27418581825286</v>
      </c>
      <c r="N59" s="151">
        <v>12.841054388580723</v>
      </c>
      <c r="O59" s="151">
        <v>12.824113171049333</v>
      </c>
      <c r="P59" s="151">
        <v>14.180865593417822</v>
      </c>
      <c r="Q59" s="151">
        <v>6.3220149200444613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11.735025068425646</v>
      </c>
      <c r="O60" s="83">
        <v>11.742662520232967</v>
      </c>
      <c r="P60" s="83">
        <v>13.039913892161124</v>
      </c>
      <c r="Q60" s="83">
        <v>5.6735839438386009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</v>
      </c>
      <c r="F61" s="208">
        <v>3.3768739403801846</v>
      </c>
      <c r="G61" s="208">
        <v>0.77873278275559021</v>
      </c>
      <c r="H61" s="208">
        <v>0.6047040504240242</v>
      </c>
      <c r="I61" s="208">
        <v>4.0691771256364788</v>
      </c>
      <c r="J61" s="208">
        <v>4.0698007150397002</v>
      </c>
      <c r="K61" s="208">
        <v>4.0703787453997631</v>
      </c>
      <c r="L61" s="208">
        <v>2.6313371690067768</v>
      </c>
      <c r="M61" s="208">
        <v>0</v>
      </c>
      <c r="N61" s="208">
        <v>0</v>
      </c>
      <c r="O61" s="208">
        <v>0</v>
      </c>
      <c r="P61" s="208">
        <v>0</v>
      </c>
      <c r="Q61" s="208">
        <v>0</v>
      </c>
    </row>
    <row r="62" spans="1:17" x14ac:dyDescent="0.25">
      <c r="A62" s="154" t="s">
        <v>125</v>
      </c>
      <c r="B62" s="208">
        <v>4.3244637299010389</v>
      </c>
      <c r="C62" s="208">
        <v>8.201900553130784</v>
      </c>
      <c r="D62" s="208">
        <v>6.1868613845318103</v>
      </c>
      <c r="E62" s="208">
        <v>1.8350266577404204</v>
      </c>
      <c r="F62" s="208">
        <v>0.59380587965474496</v>
      </c>
      <c r="G62" s="208">
        <v>0</v>
      </c>
      <c r="H62" s="208">
        <v>0</v>
      </c>
      <c r="I62" s="208">
        <v>0.84670512867664427</v>
      </c>
      <c r="J62" s="208">
        <v>0.92332470248911136</v>
      </c>
      <c r="K62" s="208">
        <v>0.97697630938524482</v>
      </c>
      <c r="L62" s="208">
        <v>0.68066813024998851</v>
      </c>
      <c r="M62" s="208">
        <v>0</v>
      </c>
      <c r="N62" s="208">
        <v>4.1595398715467337E-2</v>
      </c>
      <c r="O62" s="208">
        <v>0</v>
      </c>
      <c r="P62" s="208">
        <v>0.71464878369636853</v>
      </c>
      <c r="Q62" s="208">
        <v>0</v>
      </c>
    </row>
    <row r="63" spans="1:17" x14ac:dyDescent="0.25">
      <c r="A63" s="154" t="s">
        <v>29</v>
      </c>
      <c r="B63" s="208">
        <v>0</v>
      </c>
      <c r="C63" s="208">
        <v>1.7869154588174594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11.828625584890087</v>
      </c>
      <c r="M63" s="208">
        <v>16.27418581825286</v>
      </c>
      <c r="N63" s="208">
        <v>1.0644339214396099</v>
      </c>
      <c r="O63" s="208">
        <v>1.0814506508163659</v>
      </c>
      <c r="P63" s="208">
        <v>0.42630291756032923</v>
      </c>
      <c r="Q63" s="208">
        <v>0.64843097620586021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I64" s="208">
        <v>6.6235135095545772</v>
      </c>
      <c r="J64" s="208">
        <v>0.34285866353167593</v>
      </c>
      <c r="K64" s="208">
        <v>0.28124024881327375</v>
      </c>
      <c r="L64" s="208">
        <v>0.18258920921375035</v>
      </c>
      <c r="M64" s="208">
        <v>0</v>
      </c>
      <c r="N64" s="208">
        <v>0</v>
      </c>
      <c r="O64" s="208">
        <v>0</v>
      </c>
      <c r="P64" s="208">
        <v>0</v>
      </c>
      <c r="Q64" s="208">
        <v>0</v>
      </c>
    </row>
    <row r="65" spans="1:17" x14ac:dyDescent="0.25">
      <c r="A65" s="152" t="s">
        <v>224</v>
      </c>
      <c r="B65" s="151">
        <v>0.76034120778335401</v>
      </c>
      <c r="C65" s="151">
        <v>1.4947770792292028</v>
      </c>
      <c r="D65" s="151">
        <v>1.0997497515643571</v>
      </c>
      <c r="E65" s="151">
        <v>0.50422800251790478</v>
      </c>
      <c r="F65" s="151">
        <v>1.001476032380342</v>
      </c>
      <c r="G65" s="151">
        <v>0.66669578744550662</v>
      </c>
      <c r="H65" s="151">
        <v>0.5351559951383934</v>
      </c>
      <c r="I65" s="151">
        <v>2.169810932458526</v>
      </c>
      <c r="J65" s="151">
        <v>1.5142433509584872</v>
      </c>
      <c r="K65" s="151">
        <v>1.4202401210174176</v>
      </c>
      <c r="L65" s="151">
        <v>2.6769300988525111</v>
      </c>
      <c r="M65" s="151">
        <v>2.3579003347541949</v>
      </c>
      <c r="N65" s="151">
        <v>2.2865361694434019</v>
      </c>
      <c r="O65" s="151">
        <v>2.3417121660284095</v>
      </c>
      <c r="P65" s="151">
        <v>2.8121393660972842</v>
      </c>
      <c r="Q65" s="151">
        <v>2.7562685341182789</v>
      </c>
    </row>
    <row r="66" spans="1:17" x14ac:dyDescent="0.25">
      <c r="A66" s="263" t="s">
        <v>33</v>
      </c>
      <c r="B66" s="87">
        <v>0</v>
      </c>
      <c r="C66" s="87">
        <v>0.60477300416398116</v>
      </c>
      <c r="D66" s="87">
        <v>5.2294072618555537E-2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0.59573822130788423</v>
      </c>
      <c r="M66" s="87">
        <v>0</v>
      </c>
      <c r="N66" s="87">
        <v>1.9512602072613705</v>
      </c>
      <c r="O66" s="87">
        <v>1.6733733740996286</v>
      </c>
      <c r="P66" s="87">
        <v>2.6682507892130398</v>
      </c>
      <c r="Q66" s="87">
        <v>2.3049210633472432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6.7090605549968504E-17</v>
      </c>
      <c r="I69" s="87">
        <v>0</v>
      </c>
      <c r="J69" s="87">
        <v>0</v>
      </c>
      <c r="K69" s="87">
        <v>0</v>
      </c>
      <c r="L69" s="87">
        <v>4.8467981893841932E-17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0.76034120778335401</v>
      </c>
      <c r="C70" s="87">
        <v>0.8900040750652215</v>
      </c>
      <c r="D70" s="87">
        <v>1.0474556789458016</v>
      </c>
      <c r="E70" s="87">
        <v>0.50422800251790478</v>
      </c>
      <c r="F70" s="87">
        <v>1.001476032380342</v>
      </c>
      <c r="G70" s="87">
        <v>0.66669578744550662</v>
      </c>
      <c r="H70" s="87">
        <v>0.53515599513839163</v>
      </c>
      <c r="I70" s="87">
        <v>2.169810932458526</v>
      </c>
      <c r="J70" s="87">
        <v>1.5142433509584872</v>
      </c>
      <c r="K70" s="87">
        <v>1.4202401210174176</v>
      </c>
      <c r="L70" s="87">
        <v>2.0811918775446259</v>
      </c>
      <c r="M70" s="87">
        <v>2.3579003347541949</v>
      </c>
      <c r="N70" s="87">
        <v>0.33527596218203132</v>
      </c>
      <c r="O70" s="87">
        <v>0.66833879192878076</v>
      </c>
      <c r="P70" s="87">
        <v>0.14388857688424461</v>
      </c>
      <c r="Q70" s="87">
        <v>0.45134747077103549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1.6505601102450014E-15</v>
      </c>
      <c r="I72" s="87">
        <v>0</v>
      </c>
      <c r="J72" s="87">
        <v>0</v>
      </c>
      <c r="K72" s="87">
        <v>0</v>
      </c>
      <c r="L72" s="87">
        <v>1.0374743239901449E-15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0.37863713626348011</v>
      </c>
    </row>
    <row r="77" spans="1:17" x14ac:dyDescent="0.25">
      <c r="A77" s="156" t="s">
        <v>208</v>
      </c>
      <c r="B77" s="204">
        <v>33.702215883813565</v>
      </c>
      <c r="C77" s="204">
        <v>67.644413488249953</v>
      </c>
      <c r="D77" s="204">
        <v>49.269473048652273</v>
      </c>
      <c r="E77" s="204">
        <v>24.734278835229773</v>
      </c>
      <c r="F77" s="204">
        <v>47.015581168111929</v>
      </c>
      <c r="G77" s="204">
        <v>35.018641818736555</v>
      </c>
      <c r="H77" s="204">
        <v>27.215261254840232</v>
      </c>
      <c r="I77" s="204">
        <v>99.89148202063167</v>
      </c>
      <c r="J77" s="204">
        <v>72.298830296529488</v>
      </c>
      <c r="K77" s="204">
        <v>67.723463385571293</v>
      </c>
      <c r="L77" s="204">
        <v>124.7172195930865</v>
      </c>
      <c r="M77" s="204">
        <v>101.00813382063095</v>
      </c>
      <c r="N77" s="204">
        <v>104.34022969479089</v>
      </c>
      <c r="O77" s="204">
        <v>106.41870583965934</v>
      </c>
      <c r="P77" s="204">
        <v>132.27789163407419</v>
      </c>
      <c r="Q77" s="204">
        <v>145.37245765085271</v>
      </c>
    </row>
    <row r="78" spans="1:17" x14ac:dyDescent="0.25">
      <c r="A78" s="152" t="s">
        <v>222</v>
      </c>
      <c r="B78" s="261">
        <v>27.868244661973986</v>
      </c>
      <c r="C78" s="261">
        <v>58.121822464868089</v>
      </c>
      <c r="D78" s="261">
        <v>40.710764359887612</v>
      </c>
      <c r="E78" s="261">
        <v>19.430160941535526</v>
      </c>
      <c r="F78" s="261">
        <v>36.933851185320918</v>
      </c>
      <c r="G78" s="261">
        <v>25.715867682071309</v>
      </c>
      <c r="H78" s="261">
        <v>17.083449707857014</v>
      </c>
      <c r="I78" s="261">
        <v>81.424801286336262</v>
      </c>
      <c r="J78" s="261">
        <v>56.090738364132108</v>
      </c>
      <c r="K78" s="261">
        <v>52.975923459495952</v>
      </c>
      <c r="L78" s="261">
        <v>105.19391239551638</v>
      </c>
      <c r="M78" s="261">
        <v>88.541025757503945</v>
      </c>
      <c r="N78" s="261">
        <v>95.91964313721995</v>
      </c>
      <c r="O78" s="261">
        <v>95.635342149048313</v>
      </c>
      <c r="P78" s="261">
        <v>121.39256429394229</v>
      </c>
      <c r="Q78" s="261">
        <v>141.62755295574553</v>
      </c>
    </row>
    <row r="79" spans="1:17" x14ac:dyDescent="0.25">
      <c r="A79" s="154" t="s">
        <v>33</v>
      </c>
      <c r="B79" s="83">
        <v>0</v>
      </c>
      <c r="C79" s="83">
        <v>31.070036102805723</v>
      </c>
      <c r="D79" s="83">
        <v>2.2583219067885127</v>
      </c>
      <c r="E79" s="83">
        <v>0</v>
      </c>
      <c r="F79" s="83">
        <v>0</v>
      </c>
      <c r="G79" s="83">
        <v>0</v>
      </c>
      <c r="H79" s="83">
        <v>0</v>
      </c>
      <c r="I79" s="83">
        <v>25.164376550309502</v>
      </c>
      <c r="J79" s="83">
        <v>0</v>
      </c>
      <c r="K79" s="83">
        <v>4.0326705391335427</v>
      </c>
      <c r="L79" s="83">
        <v>73.009953961951354</v>
      </c>
      <c r="M79" s="83">
        <v>27.565034240948041</v>
      </c>
      <c r="N79" s="83">
        <v>3.0822095624708381</v>
      </c>
      <c r="O79" s="83">
        <v>3.0870780819493593</v>
      </c>
      <c r="P79" s="83">
        <v>3.4193444802042956</v>
      </c>
      <c r="Q79" s="83">
        <v>7.6997278940066396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5.6989651986678542E-15</v>
      </c>
      <c r="F80" s="208">
        <v>0</v>
      </c>
      <c r="G80" s="208">
        <v>3.0111481535182376</v>
      </c>
      <c r="H80" s="208">
        <v>4.8803901177800189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22.987808194571755</v>
      </c>
      <c r="C82" s="208">
        <v>27.051786362062369</v>
      </c>
      <c r="D82" s="208">
        <v>29.525029451694241</v>
      </c>
      <c r="E82" s="208">
        <v>0</v>
      </c>
      <c r="F82" s="208">
        <v>26.624423217829168</v>
      </c>
      <c r="G82" s="208">
        <v>0</v>
      </c>
      <c r="H82" s="208">
        <v>0</v>
      </c>
      <c r="I82" s="208">
        <v>54.151473480262602</v>
      </c>
      <c r="J82" s="208">
        <v>36.299672906198651</v>
      </c>
      <c r="K82" s="208">
        <v>31.193331500898314</v>
      </c>
      <c r="L82" s="208">
        <v>12.026755117234377</v>
      </c>
      <c r="M82" s="208">
        <v>2.4761503341407018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19.481658168726824</v>
      </c>
      <c r="M83" s="208">
        <v>50.62892868946706</v>
      </c>
      <c r="N83" s="208">
        <v>87.894127973842771</v>
      </c>
      <c r="O83" s="208">
        <v>86.382309694841993</v>
      </c>
      <c r="P83" s="208">
        <v>106.74478927981141</v>
      </c>
      <c r="Q83" s="208">
        <v>126.72861958725242</v>
      </c>
    </row>
    <row r="84" spans="1:17" x14ac:dyDescent="0.25">
      <c r="A84" s="154" t="s">
        <v>26</v>
      </c>
      <c r="B84" s="208">
        <v>4.8804364674022302</v>
      </c>
      <c r="C84" s="208">
        <v>0</v>
      </c>
      <c r="D84" s="208">
        <v>8.9274130014048598</v>
      </c>
      <c r="E84" s="208">
        <v>19.430160941535519</v>
      </c>
      <c r="F84" s="208">
        <v>10.309427967491752</v>
      </c>
      <c r="G84" s="208">
        <v>22.704719528553071</v>
      </c>
      <c r="H84" s="208">
        <v>12.203059590076997</v>
      </c>
      <c r="I84" s="208">
        <v>2.1089512557641523</v>
      </c>
      <c r="J84" s="208">
        <v>19.791065457933456</v>
      </c>
      <c r="K84" s="208">
        <v>17.749921419464094</v>
      </c>
      <c r="L84" s="208">
        <v>0</v>
      </c>
      <c r="M84" s="208">
        <v>0</v>
      </c>
      <c r="N84" s="208">
        <v>0</v>
      </c>
      <c r="O84" s="208">
        <v>0</v>
      </c>
      <c r="P84" s="208">
        <v>0</v>
      </c>
      <c r="Q84" s="208">
        <v>0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0.67554514760382445</v>
      </c>
      <c r="M85" s="208">
        <v>7.8709124929481451</v>
      </c>
      <c r="N85" s="208">
        <v>4.9433056009063367</v>
      </c>
      <c r="O85" s="208">
        <v>6.1659543722569623</v>
      </c>
      <c r="P85" s="208">
        <v>11.228430533926565</v>
      </c>
      <c r="Q85" s="208">
        <v>7.1992054744864546</v>
      </c>
    </row>
    <row r="86" spans="1:17" x14ac:dyDescent="0.25">
      <c r="A86" s="152" t="s">
        <v>221</v>
      </c>
      <c r="B86" s="261">
        <v>5.8339712218395832</v>
      </c>
      <c r="C86" s="261">
        <v>9.5225910233818656</v>
      </c>
      <c r="D86" s="261">
        <v>8.5587086887646606</v>
      </c>
      <c r="E86" s="261">
        <v>5.3041178936942455</v>
      </c>
      <c r="F86" s="261">
        <v>10.081729982791012</v>
      </c>
      <c r="G86" s="261">
        <v>9.3027741366652474</v>
      </c>
      <c r="H86" s="261">
        <v>10.131811546983219</v>
      </c>
      <c r="I86" s="261">
        <v>18.466680734295405</v>
      </c>
      <c r="J86" s="261">
        <v>16.208091932397384</v>
      </c>
      <c r="K86" s="261">
        <v>14.747539926075337</v>
      </c>
      <c r="L86" s="261">
        <v>19.523307197570119</v>
      </c>
      <c r="M86" s="261">
        <v>12.467108063127</v>
      </c>
      <c r="N86" s="261">
        <v>8.420586557570946</v>
      </c>
      <c r="O86" s="261">
        <v>10.783363690611022</v>
      </c>
      <c r="P86" s="261">
        <v>10.885327340131914</v>
      </c>
      <c r="Q86" s="261">
        <v>3.7449046951071918</v>
      </c>
    </row>
    <row r="87" spans="1:17" x14ac:dyDescent="0.25">
      <c r="A87" s="156" t="s">
        <v>207</v>
      </c>
      <c r="B87" s="204">
        <v>2.5803765985091545</v>
      </c>
      <c r="C87" s="204">
        <v>5.1299046688180905</v>
      </c>
      <c r="D87" s="204">
        <v>3.7383341212418224</v>
      </c>
      <c r="E87" s="204">
        <v>1.7170134210582892</v>
      </c>
      <c r="F87" s="204">
        <v>3.412143673623643</v>
      </c>
      <c r="G87" s="204">
        <v>2.2795231106417542</v>
      </c>
      <c r="H87" s="204">
        <v>2.4096392549335937</v>
      </c>
      <c r="I87" s="204">
        <v>7.6452927985983772</v>
      </c>
      <c r="J87" s="204">
        <v>5.2894600702136305</v>
      </c>
      <c r="K87" s="204">
        <v>4.9673811475434162</v>
      </c>
      <c r="L87" s="204">
        <v>9.5464972950811671</v>
      </c>
      <c r="M87" s="204">
        <v>8.1718286667810265</v>
      </c>
      <c r="N87" s="204">
        <v>6.1364685686095237</v>
      </c>
      <c r="O87" s="204">
        <v>6.547275383203992</v>
      </c>
      <c r="P87" s="204">
        <v>7.0858506739561848</v>
      </c>
      <c r="Q87" s="204">
        <v>2.894229407648826</v>
      </c>
    </row>
    <row r="88" spans="1:17" x14ac:dyDescent="0.25">
      <c r="A88" s="152" t="s">
        <v>220</v>
      </c>
      <c r="B88" s="261">
        <v>1.2973472437287155</v>
      </c>
      <c r="C88" s="261">
        <v>3.0356598822085514</v>
      </c>
      <c r="D88" s="261">
        <v>1.8560700391716891</v>
      </c>
      <c r="E88" s="261">
        <v>0.55051144495151816</v>
      </c>
      <c r="F88" s="261">
        <v>1.1949308998499308</v>
      </c>
      <c r="G88" s="261">
        <v>0.23362129790189665</v>
      </c>
      <c r="H88" s="261">
        <v>0.18141235123901736</v>
      </c>
      <c r="I88" s="261">
        <v>3.5840294555837442</v>
      </c>
      <c r="J88" s="261">
        <v>1.7249142499672678</v>
      </c>
      <c r="K88" s="261">
        <v>1.7240455333535312</v>
      </c>
      <c r="L88" s="261">
        <v>5.2528566025958545</v>
      </c>
      <c r="M88" s="261">
        <v>5.4300143852275351</v>
      </c>
      <c r="N88" s="261">
        <v>4.2845808360494742</v>
      </c>
      <c r="O88" s="261">
        <v>4.1757566299858606</v>
      </c>
      <c r="P88" s="261">
        <v>4.6919076833736115</v>
      </c>
      <c r="Q88" s="261">
        <v>2.0706355858811301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1.1463185737167081</v>
      </c>
      <c r="G90" s="208">
        <v>0.23362129790189665</v>
      </c>
      <c r="H90" s="208">
        <v>0.18141235123901736</v>
      </c>
      <c r="I90" s="208">
        <v>0</v>
      </c>
      <c r="J90" s="208">
        <v>0</v>
      </c>
      <c r="K90" s="208">
        <v>0</v>
      </c>
      <c r="L90" s="208">
        <v>0</v>
      </c>
      <c r="M90" s="208">
        <v>1.7412871432203449</v>
      </c>
      <c r="N90" s="208">
        <v>0.69649337197995143</v>
      </c>
      <c r="O90" s="208">
        <v>0</v>
      </c>
      <c r="P90" s="208">
        <v>0.12508634196314578</v>
      </c>
      <c r="Q90" s="208">
        <v>0</v>
      </c>
    </row>
    <row r="91" spans="1:17" x14ac:dyDescent="0.25">
      <c r="A91" s="154" t="s">
        <v>125</v>
      </c>
      <c r="B91" s="208">
        <v>1.2973472437287155</v>
      </c>
      <c r="C91" s="208">
        <v>3.0356598822085514</v>
      </c>
      <c r="D91" s="208">
        <v>1.8560700391716891</v>
      </c>
      <c r="E91" s="208">
        <v>0.55051144495151816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0.13542048481611066</v>
      </c>
      <c r="N91" s="208">
        <v>3.2802430639871658</v>
      </c>
      <c r="O91" s="208">
        <v>3.0648729994725814</v>
      </c>
      <c r="P91" s="208">
        <v>4.5668213414104661</v>
      </c>
      <c r="Q91" s="208">
        <v>1.7064789519168069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0.53131926815417385</v>
      </c>
      <c r="N92" s="208">
        <v>0</v>
      </c>
      <c r="O92" s="208">
        <v>1.1108836305132797</v>
      </c>
      <c r="P92" s="208">
        <v>0</v>
      </c>
      <c r="Q92" s="208">
        <v>0.36415663396432302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0</v>
      </c>
      <c r="F93" s="208">
        <v>4.8612326133222659E-2</v>
      </c>
      <c r="G93" s="208">
        <v>0</v>
      </c>
      <c r="H93" s="208">
        <v>0</v>
      </c>
      <c r="I93" s="208">
        <v>3.5840294555837442</v>
      </c>
      <c r="J93" s="208">
        <v>1.7249142499672678</v>
      </c>
      <c r="K93" s="208">
        <v>1.7240455333535312</v>
      </c>
      <c r="L93" s="208">
        <v>5.2528566025958545</v>
      </c>
      <c r="M93" s="208">
        <v>3.0219874890369058</v>
      </c>
      <c r="N93" s="208">
        <v>0.30784440008235719</v>
      </c>
      <c r="O93" s="208">
        <v>0</v>
      </c>
      <c r="P93" s="208">
        <v>0</v>
      </c>
      <c r="Q93" s="208">
        <v>0</v>
      </c>
    </row>
    <row r="94" spans="1:17" x14ac:dyDescent="0.25">
      <c r="A94" s="149" t="s">
        <v>219</v>
      </c>
      <c r="B94" s="262">
        <v>1.2830293547804388</v>
      </c>
      <c r="C94" s="262">
        <v>2.0942447866095395</v>
      </c>
      <c r="D94" s="262">
        <v>1.8822640820701333</v>
      </c>
      <c r="E94" s="262">
        <v>1.1665019761067712</v>
      </c>
      <c r="F94" s="262">
        <v>2.2172127737737122</v>
      </c>
      <c r="G94" s="262">
        <v>2.0459018127398574</v>
      </c>
      <c r="H94" s="262">
        <v>2.2282269036945763</v>
      </c>
      <c r="I94" s="262">
        <v>4.061263343014633</v>
      </c>
      <c r="J94" s="262">
        <v>3.5645458202463631</v>
      </c>
      <c r="K94" s="262">
        <v>3.2433356141898853</v>
      </c>
      <c r="L94" s="262">
        <v>4.2936406924853117</v>
      </c>
      <c r="M94" s="262">
        <v>2.7418142815534909</v>
      </c>
      <c r="N94" s="262">
        <v>1.8518877325600493</v>
      </c>
      <c r="O94" s="262">
        <v>2.3715187532181319</v>
      </c>
      <c r="P94" s="262">
        <v>2.3939429905825733</v>
      </c>
      <c r="Q94" s="262">
        <v>0.82359382176769591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45.046156253431967</v>
      </c>
      <c r="C97" s="96">
        <v>46.653164770424439</v>
      </c>
      <c r="D97" s="96">
        <v>46.012146828309078</v>
      </c>
      <c r="E97" s="96">
        <v>40.419946753048933</v>
      </c>
      <c r="F97" s="96">
        <v>38.65048233640362</v>
      </c>
      <c r="G97" s="96">
        <v>37.778789433803865</v>
      </c>
      <c r="H97" s="96">
        <v>29.997943957801716</v>
      </c>
      <c r="I97" s="96">
        <v>33.525239442041205</v>
      </c>
      <c r="J97" s="96">
        <v>32.177336704940799</v>
      </c>
      <c r="K97" s="96">
        <v>28.683797369783619</v>
      </c>
      <c r="L97" s="96">
        <v>26.912372367631459</v>
      </c>
      <c r="M97" s="96">
        <v>20.404342906419398</v>
      </c>
      <c r="N97" s="96">
        <v>20.211661974241977</v>
      </c>
      <c r="O97" s="96">
        <v>19.01081782091914</v>
      </c>
      <c r="P97" s="96">
        <v>19.680232450150601</v>
      </c>
      <c r="Q97" s="96">
        <v>19.662599364617375</v>
      </c>
    </row>
    <row r="98" spans="1:17" x14ac:dyDescent="0.25">
      <c r="A98" s="132" t="s">
        <v>83</v>
      </c>
      <c r="B98" s="160">
        <v>0.30693894700844282</v>
      </c>
      <c r="C98" s="160">
        <v>0.32179304820758259</v>
      </c>
      <c r="D98" s="160">
        <v>0.30845560345627737</v>
      </c>
      <c r="E98" s="160">
        <v>0.25948930937425413</v>
      </c>
      <c r="F98" s="160">
        <v>0.24301112566489053</v>
      </c>
      <c r="G98" s="160">
        <v>0.22180329450928615</v>
      </c>
      <c r="H98" s="160">
        <v>0.17536749006715924</v>
      </c>
      <c r="I98" s="160">
        <v>0.21730427243408196</v>
      </c>
      <c r="J98" s="160">
        <v>0.1998585263159233</v>
      </c>
      <c r="K98" s="160">
        <v>0.17925149007191221</v>
      </c>
      <c r="L98" s="160">
        <v>0.17895333278395592</v>
      </c>
      <c r="M98" s="160">
        <v>0.14130755844651177</v>
      </c>
      <c r="N98" s="160">
        <v>0.13458450059861699</v>
      </c>
      <c r="O98" s="160">
        <v>0.12775119331382254</v>
      </c>
      <c r="P98" s="160">
        <v>0.12931961847623161</v>
      </c>
      <c r="Q98" s="160">
        <v>0.12015814694412513</v>
      </c>
    </row>
    <row r="99" spans="1:17" x14ac:dyDescent="0.25">
      <c r="A99" s="76" t="s">
        <v>82</v>
      </c>
      <c r="B99" s="159">
        <v>8.2354123047082894E-2</v>
      </c>
      <c r="C99" s="159">
        <v>8.63395947176889E-2</v>
      </c>
      <c r="D99" s="159">
        <v>8.2761053848607033E-2</v>
      </c>
      <c r="E99" s="159">
        <v>6.9623013703184661E-2</v>
      </c>
      <c r="F99" s="159">
        <v>6.520178797728797E-2</v>
      </c>
      <c r="G99" s="159">
        <v>5.9511560804838735E-2</v>
      </c>
      <c r="H99" s="159">
        <v>4.7052470845453401E-2</v>
      </c>
      <c r="I99" s="159">
        <v>5.8304437951306833E-2</v>
      </c>
      <c r="J99" s="159">
        <v>5.3623607654383038E-2</v>
      </c>
      <c r="K99" s="159">
        <v>4.8094578461394026E-2</v>
      </c>
      <c r="L99" s="159">
        <v>4.8014580526237687E-2</v>
      </c>
      <c r="M99" s="159">
        <v>3.7913924476540246E-2</v>
      </c>
      <c r="N99" s="159">
        <v>3.6110075409308794E-2</v>
      </c>
      <c r="O99" s="159">
        <v>3.4276645554820469E-2</v>
      </c>
      <c r="P99" s="159">
        <v>3.4697466307853225E-2</v>
      </c>
      <c r="Q99" s="159">
        <v>3.2239371754519498E-2</v>
      </c>
    </row>
    <row r="100" spans="1:17" x14ac:dyDescent="0.25">
      <c r="A100" s="76" t="s">
        <v>81</v>
      </c>
      <c r="B100" s="159">
        <v>0.88242976086744396</v>
      </c>
      <c r="C100" s="159">
        <v>0.92513434787672022</v>
      </c>
      <c r="D100" s="159">
        <v>0.88679005075448736</v>
      </c>
      <c r="E100" s="159">
        <v>0.74601509991002457</v>
      </c>
      <c r="F100" s="159">
        <v>0.69864137998329423</v>
      </c>
      <c r="G100" s="159">
        <v>0.63767022738908685</v>
      </c>
      <c r="H100" s="159">
        <v>0.50417027174994045</v>
      </c>
      <c r="I100" s="159">
        <v>0.62473582785245652</v>
      </c>
      <c r="J100" s="159">
        <v>0.57458042813781096</v>
      </c>
      <c r="K100" s="159">
        <v>0.51533652233106653</v>
      </c>
      <c r="L100" s="159">
        <v>0.51447933927601142</v>
      </c>
      <c r="M100" s="159">
        <v>0.40625015568743661</v>
      </c>
      <c r="N100" s="159">
        <v>0.38692179613307665</v>
      </c>
      <c r="O100" s="159">
        <v>0.36727647652790757</v>
      </c>
      <c r="P100" s="159">
        <v>0.37178559814473849</v>
      </c>
      <c r="Q100" s="159">
        <v>0.34544695584448903</v>
      </c>
    </row>
    <row r="101" spans="1:17" x14ac:dyDescent="0.25">
      <c r="A101" s="76" t="s">
        <v>80</v>
      </c>
      <c r="B101" s="159">
        <v>0.24404137663474049</v>
      </c>
      <c r="C101" s="159">
        <v>0.25585159277264274</v>
      </c>
      <c r="D101" s="159">
        <v>0.24524724161544403</v>
      </c>
      <c r="E101" s="159">
        <v>0.20631506330133192</v>
      </c>
      <c r="F101" s="159">
        <v>0.19321356974351822</v>
      </c>
      <c r="G101" s="159">
        <v>0.17635162256772213</v>
      </c>
      <c r="H101" s="159">
        <v>0.13943138891328619</v>
      </c>
      <c r="I101" s="159">
        <v>0.17277453483922114</v>
      </c>
      <c r="J101" s="159">
        <v>0.15890375063086029</v>
      </c>
      <c r="K101" s="159">
        <v>0.14251948417538132</v>
      </c>
      <c r="L101" s="159">
        <v>0.14228242493048684</v>
      </c>
      <c r="M101" s="159">
        <v>0.11235097868252029</v>
      </c>
      <c r="N101" s="159">
        <v>0.10700560199316159</v>
      </c>
      <c r="O101" s="159">
        <v>0.10157256805269013</v>
      </c>
      <c r="P101" s="159">
        <v>0.10281959336346747</v>
      </c>
      <c r="Q101" s="159">
        <v>9.5535479872865856E-2</v>
      </c>
    </row>
    <row r="102" spans="1:17" x14ac:dyDescent="0.25">
      <c r="A102" s="129" t="s">
        <v>79</v>
      </c>
      <c r="B102" s="158">
        <v>0.43487516198514931</v>
      </c>
      <c r="C102" s="158">
        <v>0.4559206491352113</v>
      </c>
      <c r="D102" s="158">
        <v>0.43702398091105032</v>
      </c>
      <c r="E102" s="158">
        <v>0.36764788746225585</v>
      </c>
      <c r="F102" s="158">
        <v>0.34430137871948158</v>
      </c>
      <c r="G102" s="158">
        <v>0.31425384288528369</v>
      </c>
      <c r="H102" s="158">
        <v>0.24846298064542202</v>
      </c>
      <c r="I102" s="158">
        <v>0.3078795688715158</v>
      </c>
      <c r="J102" s="158">
        <v>0.28316220490376443</v>
      </c>
      <c r="K102" s="158">
        <v>0.25396588325090597</v>
      </c>
      <c r="L102" s="158">
        <v>0.2535434500596776</v>
      </c>
      <c r="M102" s="158">
        <v>0.20020641879462256</v>
      </c>
      <c r="N102" s="158">
        <v>0.1906811014664232</v>
      </c>
      <c r="O102" s="158">
        <v>0.18099958127704319</v>
      </c>
      <c r="P102" s="158">
        <v>0.18322174680283249</v>
      </c>
      <c r="Q102" s="158">
        <v>0.17024165269819752</v>
      </c>
    </row>
    <row r="103" spans="1:17" x14ac:dyDescent="0.25">
      <c r="A103" s="92" t="s">
        <v>125</v>
      </c>
      <c r="B103" s="91">
        <v>7.1058069533635318E-2</v>
      </c>
      <c r="C103" s="91">
        <v>7.4496876391336245E-2</v>
      </c>
      <c r="D103" s="91">
        <v>7.140918391771478E-2</v>
      </c>
      <c r="E103" s="91">
        <v>6.0073215108291785E-2</v>
      </c>
      <c r="F103" s="91">
        <v>5.6258424136927145E-2</v>
      </c>
      <c r="G103" s="91">
        <v>5.1348693535449977E-2</v>
      </c>
      <c r="H103" s="91">
        <v>4.0598547120149396E-2</v>
      </c>
      <c r="I103" s="91">
        <v>5.0307144958545436E-2</v>
      </c>
      <c r="J103" s="91">
        <v>4.626835792023528E-2</v>
      </c>
      <c r="K103" s="91">
        <v>4.1497714674792706E-2</v>
      </c>
      <c r="L103" s="91">
        <v>4.1428689608061849E-2</v>
      </c>
      <c r="M103" s="91">
        <v>3.2713483940649199E-2</v>
      </c>
      <c r="N103" s="91">
        <v>3.1157058740489709E-2</v>
      </c>
      <c r="O103" s="91">
        <v>2.9575110183878983E-2</v>
      </c>
      <c r="P103" s="91">
        <v>2.9938209312663392E-2</v>
      </c>
      <c r="Q103" s="91">
        <v>2.7817277813081038E-2</v>
      </c>
    </row>
    <row r="104" spans="1:17" x14ac:dyDescent="0.25">
      <c r="A104" s="92" t="s">
        <v>26</v>
      </c>
      <c r="B104" s="91">
        <v>0.11824963720013681</v>
      </c>
      <c r="C104" s="91">
        <v>0.12397224781977934</v>
      </c>
      <c r="D104" s="91">
        <v>0.11883393605325289</v>
      </c>
      <c r="E104" s="91">
        <v>9.9969446659943076E-2</v>
      </c>
      <c r="F104" s="91">
        <v>9.3621150803908051E-2</v>
      </c>
      <c r="G104" s="91">
        <v>8.545073657529928E-2</v>
      </c>
      <c r="H104" s="91">
        <v>6.7561129922589364E-2</v>
      </c>
      <c r="I104" s="91">
        <v>8.371746768474797E-2</v>
      </c>
      <c r="J104" s="91">
        <v>7.6996413972717045E-2</v>
      </c>
      <c r="K104" s="91">
        <v>6.9057458739520933E-2</v>
      </c>
      <c r="L104" s="91">
        <v>6.8942592276750314E-2</v>
      </c>
      <c r="M104" s="91">
        <v>5.4439385039909999E-2</v>
      </c>
      <c r="N104" s="91">
        <v>5.1849296166739965E-2</v>
      </c>
      <c r="O104" s="91">
        <v>4.9216733192313095E-2</v>
      </c>
      <c r="P104" s="91">
        <v>4.9820976180171325E-2</v>
      </c>
      <c r="Q104" s="91">
        <v>4.6291477250662148E-2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0.24556745525137716</v>
      </c>
      <c r="C106" s="157">
        <v>0.25745152492409573</v>
      </c>
      <c r="D106" s="157">
        <v>0.24678086094008267</v>
      </c>
      <c r="E106" s="157">
        <v>0.20760522569402101</v>
      </c>
      <c r="F106" s="157">
        <v>0.19442180377864637</v>
      </c>
      <c r="G106" s="157">
        <v>0.17745441277453441</v>
      </c>
      <c r="H106" s="157">
        <v>0.14030330360268325</v>
      </c>
      <c r="I106" s="157">
        <v>0.17385495622822236</v>
      </c>
      <c r="J106" s="157">
        <v>0.15989743301081208</v>
      </c>
      <c r="K106" s="157">
        <v>0.14341070983659232</v>
      </c>
      <c r="L106" s="157">
        <v>0.14317216817486547</v>
      </c>
      <c r="M106" s="157">
        <v>0.11305354981406336</v>
      </c>
      <c r="N106" s="157">
        <v>0.10767474655919353</v>
      </c>
      <c r="O106" s="157">
        <v>0.1022077379008511</v>
      </c>
      <c r="P106" s="157">
        <v>0.10346256130999777</v>
      </c>
      <c r="Q106" s="157">
        <v>9.6132897634454345E-2</v>
      </c>
    </row>
    <row r="107" spans="1:17" x14ac:dyDescent="0.25">
      <c r="A107" s="156" t="s">
        <v>206</v>
      </c>
      <c r="B107" s="204">
        <v>32.161907690771649</v>
      </c>
      <c r="C107" s="204">
        <v>37.249959087388156</v>
      </c>
      <c r="D107" s="204">
        <v>32.786165477499061</v>
      </c>
      <c r="E107" s="204">
        <v>22.736809549689539</v>
      </c>
      <c r="F107" s="204">
        <v>23.086039905417145</v>
      </c>
      <c r="G107" s="204">
        <v>15.624790475118509</v>
      </c>
      <c r="H107" s="204">
        <v>12.396431169058118</v>
      </c>
      <c r="I107" s="204">
        <v>22.724880723167075</v>
      </c>
      <c r="J107" s="204">
        <v>18.203229011757472</v>
      </c>
      <c r="K107" s="204">
        <v>16.679234137826256</v>
      </c>
      <c r="L107" s="204">
        <v>20.111825187235517</v>
      </c>
      <c r="M107" s="204">
        <v>17.580450420878915</v>
      </c>
      <c r="N107" s="204">
        <v>15.181978010975573</v>
      </c>
      <c r="O107" s="204">
        <v>14.0350174692956</v>
      </c>
      <c r="P107" s="204">
        <v>13.771937463209262</v>
      </c>
      <c r="Q107" s="204">
        <v>9.6657093172294211</v>
      </c>
    </row>
    <row r="108" spans="1:17" x14ac:dyDescent="0.25">
      <c r="A108" s="152" t="s">
        <v>218</v>
      </c>
      <c r="B108" s="151">
        <v>27.284770010355473</v>
      </c>
      <c r="C108" s="151">
        <v>34.682934239949077</v>
      </c>
      <c r="D108" s="151">
        <v>27.712437582172612</v>
      </c>
      <c r="E108" s="151">
        <v>14.389447515689728</v>
      </c>
      <c r="F108" s="151">
        <v>15.897509540372086</v>
      </c>
      <c r="G108" s="151">
        <v>4.133393530026086</v>
      </c>
      <c r="H108" s="151">
        <v>3.2577367502393995</v>
      </c>
      <c r="I108" s="151">
        <v>18.230693941007239</v>
      </c>
      <c r="J108" s="151">
        <v>11.563246217511596</v>
      </c>
      <c r="K108" s="151">
        <v>11.051850129163704</v>
      </c>
      <c r="L108" s="151">
        <v>17.709561969069597</v>
      </c>
      <c r="M108" s="151">
        <v>17.262903046444723</v>
      </c>
      <c r="N108" s="151">
        <v>13.427903654020678</v>
      </c>
      <c r="O108" s="151">
        <v>12.245015196038121</v>
      </c>
      <c r="P108" s="151">
        <v>11.419409950139205</v>
      </c>
      <c r="Q108" s="151">
        <v>4.6839690748034339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6.7186780938749644</v>
      </c>
      <c r="C110" s="208">
        <v>6.7222740243122621</v>
      </c>
      <c r="D110" s="208">
        <v>5.3834990085398085</v>
      </c>
      <c r="E110" s="208">
        <v>5.6088343314916278</v>
      </c>
      <c r="F110" s="208">
        <v>0</v>
      </c>
      <c r="G110" s="208">
        <v>1.7057188581336888</v>
      </c>
      <c r="H110" s="208">
        <v>0.14278247989282372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1.3453673058454532</v>
      </c>
      <c r="P110" s="208">
        <v>1.1867205767509303</v>
      </c>
      <c r="Q110" s="208">
        <v>0.89693559306851089</v>
      </c>
    </row>
    <row r="111" spans="1:17" x14ac:dyDescent="0.25">
      <c r="A111" s="154" t="s">
        <v>125</v>
      </c>
      <c r="B111" s="208">
        <v>11.619078014465686</v>
      </c>
      <c r="C111" s="208">
        <v>2.9460496758558929</v>
      </c>
      <c r="D111" s="208">
        <v>5.1881776421637689</v>
      </c>
      <c r="E111" s="208">
        <v>8.780613184198101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1.5709686504821694</v>
      </c>
      <c r="P111" s="208">
        <v>0</v>
      </c>
      <c r="Q111" s="208">
        <v>1.6789321611592212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8.9470139020148221</v>
      </c>
      <c r="C113" s="208">
        <v>25.014610539780918</v>
      </c>
      <c r="D113" s="208">
        <v>17.140760931469035</v>
      </c>
      <c r="E113" s="208">
        <v>0</v>
      </c>
      <c r="F113" s="208">
        <v>15.897509540372086</v>
      </c>
      <c r="G113" s="208">
        <v>2.4276746718923974</v>
      </c>
      <c r="H113" s="208">
        <v>3.1149542703465758</v>
      </c>
      <c r="I113" s="208">
        <v>18.230693941007239</v>
      </c>
      <c r="J113" s="208">
        <v>11.563246217511596</v>
      </c>
      <c r="K113" s="208">
        <v>11.051850129163704</v>
      </c>
      <c r="L113" s="208">
        <v>17.709561969069597</v>
      </c>
      <c r="M113" s="208">
        <v>17.262903046444723</v>
      </c>
      <c r="N113" s="208">
        <v>13.427903654020678</v>
      </c>
      <c r="O113" s="208">
        <v>9.3286792397104978</v>
      </c>
      <c r="P113" s="208">
        <v>10.232689373388274</v>
      </c>
      <c r="Q113" s="208">
        <v>2.1081013205757015</v>
      </c>
    </row>
    <row r="114" spans="1:17" x14ac:dyDescent="0.25">
      <c r="A114" s="152" t="s">
        <v>217</v>
      </c>
      <c r="B114" s="151">
        <v>4.8771376804161761</v>
      </c>
      <c r="C114" s="151">
        <v>2.5670248474390758</v>
      </c>
      <c r="D114" s="151">
        <v>5.0737278953264493</v>
      </c>
      <c r="E114" s="151">
        <v>8.3473620339998096</v>
      </c>
      <c r="F114" s="151">
        <v>7.1885303650450592</v>
      </c>
      <c r="G114" s="151">
        <v>11.491396945092424</v>
      </c>
      <c r="H114" s="151">
        <v>9.1386944188187194</v>
      </c>
      <c r="I114" s="151">
        <v>4.4941867821598356</v>
      </c>
      <c r="J114" s="151">
        <v>6.6399827942458778</v>
      </c>
      <c r="K114" s="151">
        <v>5.6273840086625544</v>
      </c>
      <c r="L114" s="151">
        <v>2.4022632181659191</v>
      </c>
      <c r="M114" s="151">
        <v>0.31754737443419018</v>
      </c>
      <c r="N114" s="151">
        <v>1.7540743569548947</v>
      </c>
      <c r="O114" s="151">
        <v>1.7900022732574787</v>
      </c>
      <c r="P114" s="151">
        <v>2.3525275130700587</v>
      </c>
      <c r="Q114" s="151">
        <v>4.981740242425988</v>
      </c>
    </row>
    <row r="115" spans="1:17" x14ac:dyDescent="0.25">
      <c r="A115" s="156" t="s">
        <v>205</v>
      </c>
      <c r="B115" s="204">
        <v>3.8968550318126924</v>
      </c>
      <c r="C115" s="204">
        <v>2.0510644457914027</v>
      </c>
      <c r="D115" s="204">
        <v>4.0539315013276687</v>
      </c>
      <c r="E115" s="204">
        <v>6.6695799618637519</v>
      </c>
      <c r="F115" s="204">
        <v>5.7436682250835682</v>
      </c>
      <c r="G115" s="204">
        <v>9.1816780542925365</v>
      </c>
      <c r="H115" s="204">
        <v>7.3018581109921481</v>
      </c>
      <c r="I115" s="204">
        <v>3.590875534699117</v>
      </c>
      <c r="J115" s="204">
        <v>5.3053762387734729</v>
      </c>
      <c r="K115" s="204">
        <v>4.496305236194952</v>
      </c>
      <c r="L115" s="204">
        <v>1.9194191599384158</v>
      </c>
      <c r="M115" s="204">
        <v>0.25372178621727776</v>
      </c>
      <c r="N115" s="204">
        <v>1.4015133326090594</v>
      </c>
      <c r="O115" s="204">
        <v>1.4302198999853419</v>
      </c>
      <c r="P115" s="204">
        <v>1.8796801069603144</v>
      </c>
      <c r="Q115" s="204">
        <v>3.9804329512438401</v>
      </c>
    </row>
    <row r="116" spans="1:17" x14ac:dyDescent="0.25">
      <c r="A116" s="156" t="s">
        <v>204</v>
      </c>
      <c r="B116" s="204">
        <v>3.4629717261466233</v>
      </c>
      <c r="C116" s="204">
        <v>3.4260830726254916</v>
      </c>
      <c r="D116" s="204">
        <v>3.4939355933199145</v>
      </c>
      <c r="E116" s="204">
        <v>3.2478349881892026</v>
      </c>
      <c r="F116" s="204">
        <v>3.0089211984172843</v>
      </c>
      <c r="G116" s="204">
        <v>3.1422683457614822</v>
      </c>
      <c r="H116" s="204">
        <v>2.4886796882698685</v>
      </c>
      <c r="I116" s="204">
        <v>2.5353140732245913</v>
      </c>
      <c r="J116" s="204">
        <v>2.5330741297552017</v>
      </c>
      <c r="K116" s="204">
        <v>2.2455554063288554</v>
      </c>
      <c r="L116" s="204">
        <v>1.9835670650060091</v>
      </c>
      <c r="M116" s="204">
        <v>1.4394549310892999</v>
      </c>
      <c r="N116" s="204">
        <v>1.4875480628434934</v>
      </c>
      <c r="O116" s="204">
        <v>1.4220578735065545</v>
      </c>
      <c r="P116" s="204">
        <v>1.4829274767419511</v>
      </c>
      <c r="Q116" s="204">
        <v>1.6024042440003103</v>
      </c>
    </row>
    <row r="117" spans="1:17" x14ac:dyDescent="0.25">
      <c r="A117" s="152" t="s">
        <v>216</v>
      </c>
      <c r="B117" s="151">
        <v>2.2724759659617026</v>
      </c>
      <c r="C117" s="151">
        <v>2.7994794379901893</v>
      </c>
      <c r="D117" s="151">
        <v>2.2554527077593263</v>
      </c>
      <c r="E117" s="151">
        <v>1.2102671028066105</v>
      </c>
      <c r="F117" s="151">
        <v>1.2542209044496881</v>
      </c>
      <c r="G117" s="151">
        <v>0.33725027201149094</v>
      </c>
      <c r="H117" s="151">
        <v>0.25794976589849389</v>
      </c>
      <c r="I117" s="151">
        <v>1.438295563551548</v>
      </c>
      <c r="J117" s="151">
        <v>0.91227277407643359</v>
      </c>
      <c r="K117" s="151">
        <v>0.87192660143657252</v>
      </c>
      <c r="L117" s="151">
        <v>1.3971812864050921</v>
      </c>
      <c r="M117" s="151">
        <v>1.3619424990659541</v>
      </c>
      <c r="N117" s="151">
        <v>1.0593833847395731</v>
      </c>
      <c r="O117" s="151">
        <v>0.9851232908329407</v>
      </c>
      <c r="P117" s="151">
        <v>0.90868204560019727</v>
      </c>
      <c r="Q117" s="151">
        <v>0.38637528899146661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0.22973924828829659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2.2724759659617026</v>
      </c>
      <c r="C122" s="208">
        <v>2.7994794379901893</v>
      </c>
      <c r="D122" s="208">
        <v>2.2554527077593263</v>
      </c>
      <c r="E122" s="208">
        <v>0.98052785451831403</v>
      </c>
      <c r="F122" s="208">
        <v>1.2542209044496881</v>
      </c>
      <c r="G122" s="208">
        <v>0.33725027201149094</v>
      </c>
      <c r="H122" s="208">
        <v>0.25794976589849389</v>
      </c>
      <c r="I122" s="208">
        <v>1.438295563551548</v>
      </c>
      <c r="J122" s="208">
        <v>0.91227277407643359</v>
      </c>
      <c r="K122" s="208">
        <v>0.87192660143657252</v>
      </c>
      <c r="L122" s="208">
        <v>1.3971812864050921</v>
      </c>
      <c r="M122" s="208">
        <v>1.3619424990659541</v>
      </c>
      <c r="N122" s="208">
        <v>1.0593833847395731</v>
      </c>
      <c r="O122" s="208">
        <v>0.9851232908329407</v>
      </c>
      <c r="P122" s="208">
        <v>0.90868204560019727</v>
      </c>
      <c r="Q122" s="208">
        <v>0.38637528899146661</v>
      </c>
    </row>
    <row r="123" spans="1:17" x14ac:dyDescent="0.25">
      <c r="A123" s="152" t="s">
        <v>215</v>
      </c>
      <c r="B123" s="261">
        <v>1.1904957601849209</v>
      </c>
      <c r="C123" s="261">
        <v>0.62660363463530222</v>
      </c>
      <c r="D123" s="261">
        <v>1.2384828855605881</v>
      </c>
      <c r="E123" s="261">
        <v>2.0375678853825923</v>
      </c>
      <c r="F123" s="261">
        <v>1.7547002939675964</v>
      </c>
      <c r="G123" s="261">
        <v>2.805018073749991</v>
      </c>
      <c r="H123" s="261">
        <v>2.2307299223713746</v>
      </c>
      <c r="I123" s="261">
        <v>1.0970185096730432</v>
      </c>
      <c r="J123" s="261">
        <v>1.6208013556787682</v>
      </c>
      <c r="K123" s="261">
        <v>1.3736288048922831</v>
      </c>
      <c r="L123" s="261">
        <v>0.58638577860091701</v>
      </c>
      <c r="M123" s="261">
        <v>7.7512432023345734E-2</v>
      </c>
      <c r="N123" s="261">
        <v>0.42816467810392045</v>
      </c>
      <c r="O123" s="261">
        <v>0.43693458267361379</v>
      </c>
      <c r="P123" s="261">
        <v>0.57424543114175386</v>
      </c>
      <c r="Q123" s="261">
        <v>1.2160289550088437</v>
      </c>
    </row>
    <row r="124" spans="1:17" x14ac:dyDescent="0.25">
      <c r="A124" s="243" t="s">
        <v>203</v>
      </c>
      <c r="B124" s="242">
        <v>3.5737824351581353</v>
      </c>
      <c r="C124" s="242">
        <v>1.8810189319095509</v>
      </c>
      <c r="D124" s="242">
        <v>3.7178363255765703</v>
      </c>
      <c r="E124" s="242">
        <v>6.1166318795553876</v>
      </c>
      <c r="F124" s="242">
        <v>5.2674837653971522</v>
      </c>
      <c r="G124" s="242">
        <v>8.4204620104751182</v>
      </c>
      <c r="H124" s="242">
        <v>6.6964903872603205</v>
      </c>
      <c r="I124" s="242">
        <v>3.2931704690018391</v>
      </c>
      <c r="J124" s="242">
        <v>4.8655288070119092</v>
      </c>
      <c r="K124" s="242">
        <v>4.1235346311428902</v>
      </c>
      <c r="L124" s="242">
        <v>1.760287827875145</v>
      </c>
      <c r="M124" s="242">
        <v>0.23268673214627264</v>
      </c>
      <c r="N124" s="242">
        <v>1.2853194922132654</v>
      </c>
      <c r="O124" s="242">
        <v>1.3116461134053603</v>
      </c>
      <c r="P124" s="242">
        <v>1.7238433801439461</v>
      </c>
      <c r="Q124" s="242">
        <v>3.6504312450296057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129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1.0000000000000002</v>
      </c>
      <c r="C129" s="77">
        <f t="shared" si="0"/>
        <v>1</v>
      </c>
      <c r="D129" s="77">
        <f t="shared" si="0"/>
        <v>0.99999999999999978</v>
      </c>
      <c r="E129" s="77">
        <f t="shared" si="0"/>
        <v>0.99999999999999989</v>
      </c>
      <c r="F129" s="77">
        <f t="shared" si="0"/>
        <v>1.0000000000000002</v>
      </c>
      <c r="G129" s="77">
        <f t="shared" si="0"/>
        <v>1.0000000000000002</v>
      </c>
      <c r="H129" s="77">
        <f t="shared" si="0"/>
        <v>0.99999999999999989</v>
      </c>
      <c r="I129" s="77">
        <f t="shared" si="0"/>
        <v>1</v>
      </c>
      <c r="J129" s="77">
        <f t="shared" si="0"/>
        <v>1</v>
      </c>
      <c r="K129" s="77">
        <f t="shared" si="0"/>
        <v>0.99999999999999989</v>
      </c>
      <c r="L129" s="77">
        <f t="shared" si="0"/>
        <v>0.99999999999999989</v>
      </c>
      <c r="M129" s="77">
        <f t="shared" si="0"/>
        <v>1</v>
      </c>
      <c r="N129" s="77">
        <f t="shared" si="0"/>
        <v>0.99999999999999989</v>
      </c>
      <c r="O129" s="77">
        <f t="shared" si="0"/>
        <v>0.99999999999999989</v>
      </c>
      <c r="P129" s="77">
        <f t="shared" si="0"/>
        <v>0.99999999999999989</v>
      </c>
      <c r="Q129" s="77">
        <f t="shared" si="0"/>
        <v>0.99999999999999989</v>
      </c>
    </row>
    <row r="130" spans="1:17" x14ac:dyDescent="0.25">
      <c r="A130" s="132" t="s">
        <v>83</v>
      </c>
      <c r="B130" s="240">
        <f t="shared" ref="B130:Q130" si="1">IF(B$6=0,0,B$6/B$5)</f>
        <v>4.4714329786314155E-3</v>
      </c>
      <c r="C130" s="240">
        <f t="shared" si="1"/>
        <v>4.4461222282747856E-3</v>
      </c>
      <c r="D130" s="240">
        <f t="shared" si="1"/>
        <v>4.4448748918409341E-3</v>
      </c>
      <c r="E130" s="240">
        <f t="shared" si="1"/>
        <v>4.4893083299159253E-3</v>
      </c>
      <c r="F130" s="240">
        <f t="shared" si="1"/>
        <v>4.5207607930269657E-3</v>
      </c>
      <c r="G130" s="240">
        <f t="shared" si="1"/>
        <v>4.581483841596316E-3</v>
      </c>
      <c r="H130" s="240">
        <f t="shared" si="1"/>
        <v>4.5856549703773113E-3</v>
      </c>
      <c r="I130" s="240">
        <f t="shared" si="1"/>
        <v>4.5962973550604481E-3</v>
      </c>
      <c r="J130" s="240">
        <f t="shared" si="1"/>
        <v>4.5838947404643103E-3</v>
      </c>
      <c r="K130" s="240">
        <f t="shared" si="1"/>
        <v>4.6828865033734738E-3</v>
      </c>
      <c r="L130" s="240">
        <f t="shared" si="1"/>
        <v>4.7541462407106154E-3</v>
      </c>
      <c r="M130" s="240">
        <f t="shared" si="1"/>
        <v>4.7538345225678069E-3</v>
      </c>
      <c r="N130" s="240">
        <f t="shared" si="1"/>
        <v>4.7541462407106145E-3</v>
      </c>
      <c r="O130" s="240">
        <f t="shared" si="1"/>
        <v>4.7541462407106145E-3</v>
      </c>
      <c r="P130" s="240">
        <f t="shared" si="1"/>
        <v>4.7541462407106145E-3</v>
      </c>
      <c r="Q130" s="240">
        <f t="shared" si="1"/>
        <v>4.7541462407106145E-3</v>
      </c>
    </row>
    <row r="131" spans="1:17" x14ac:dyDescent="0.25">
      <c r="A131" s="76" t="s">
        <v>82</v>
      </c>
      <c r="B131" s="239">
        <f t="shared" ref="B131:Q131" si="2">IF(B$7=0,0,B$7/B$5)</f>
        <v>4.6508157701660686E-4</v>
      </c>
      <c r="C131" s="239">
        <f t="shared" si="2"/>
        <v>4.6244896153347417E-4</v>
      </c>
      <c r="D131" s="239">
        <f t="shared" si="2"/>
        <v>4.6231922388594639E-4</v>
      </c>
      <c r="E131" s="239">
        <f t="shared" si="2"/>
        <v>4.6694082361716085E-4</v>
      </c>
      <c r="F131" s="239">
        <f t="shared" si="2"/>
        <v>4.7021224940272998E-4</v>
      </c>
      <c r="G131" s="239">
        <f t="shared" si="2"/>
        <v>4.7652816005706633E-4</v>
      </c>
      <c r="H131" s="239">
        <f t="shared" si="2"/>
        <v>4.7696200646842382E-4</v>
      </c>
      <c r="I131" s="239">
        <f t="shared" si="2"/>
        <v>4.7806893954229618E-4</v>
      </c>
      <c r="J131" s="239">
        <f t="shared" si="2"/>
        <v>4.7677892187165981E-4</v>
      </c>
      <c r="K131" s="239">
        <f t="shared" si="2"/>
        <v>4.8707522854235486E-4</v>
      </c>
      <c r="L131" s="239">
        <f t="shared" si="2"/>
        <v>4.9448707865325377E-4</v>
      </c>
      <c r="M131" s="239">
        <f t="shared" si="2"/>
        <v>4.9445465630316282E-4</v>
      </c>
      <c r="N131" s="239">
        <f t="shared" si="2"/>
        <v>4.9448707865325367E-4</v>
      </c>
      <c r="O131" s="239">
        <f t="shared" si="2"/>
        <v>4.9448707865325367E-4</v>
      </c>
      <c r="P131" s="239">
        <f t="shared" si="2"/>
        <v>4.9448707865325356E-4</v>
      </c>
      <c r="Q131" s="239">
        <f t="shared" si="2"/>
        <v>4.9448707865325367E-4</v>
      </c>
    </row>
    <row r="132" spans="1:17" x14ac:dyDescent="0.25">
      <c r="A132" s="76" t="s">
        <v>81</v>
      </c>
      <c r="B132" s="239">
        <f t="shared" ref="B132:Q132" si="3">IF(B$8=0,0,B$8/B$5)</f>
        <v>1.0841365386681621E-2</v>
      </c>
      <c r="C132" s="239">
        <f t="shared" si="3"/>
        <v>1.0779997343341003E-2</v>
      </c>
      <c r="D132" s="239">
        <f t="shared" si="3"/>
        <v>1.0776973071233127E-2</v>
      </c>
      <c r="E132" s="239">
        <f t="shared" si="3"/>
        <v>1.0884705679517668E-2</v>
      </c>
      <c r="F132" s="239">
        <f t="shared" si="3"/>
        <v>1.0960964822062678E-2</v>
      </c>
      <c r="G132" s="239">
        <f t="shared" si="3"/>
        <v>1.1108192961247494E-2</v>
      </c>
      <c r="H132" s="239">
        <f t="shared" si="3"/>
        <v>1.1118306213845889E-2</v>
      </c>
      <c r="I132" s="239">
        <f t="shared" si="3"/>
        <v>1.1144109570731007E-2</v>
      </c>
      <c r="J132" s="239">
        <f t="shared" si="3"/>
        <v>1.1114038388354014E-2</v>
      </c>
      <c r="K132" s="239">
        <f t="shared" si="3"/>
        <v>1.1354052244560462E-2</v>
      </c>
      <c r="L132" s="239">
        <f t="shared" si="3"/>
        <v>1.1526827471992665E-2</v>
      </c>
      <c r="M132" s="239">
        <f t="shared" si="3"/>
        <v>1.1526071685134183E-2</v>
      </c>
      <c r="N132" s="239">
        <f t="shared" si="3"/>
        <v>1.1526827471992664E-2</v>
      </c>
      <c r="O132" s="239">
        <f t="shared" si="3"/>
        <v>1.1526827471992665E-2</v>
      </c>
      <c r="P132" s="239">
        <f t="shared" si="3"/>
        <v>1.1526827471992665E-2</v>
      </c>
      <c r="Q132" s="239">
        <f t="shared" si="3"/>
        <v>1.1526827471992664E-2</v>
      </c>
    </row>
    <row r="133" spans="1:17" x14ac:dyDescent="0.25">
      <c r="A133" s="76" t="s">
        <v>80</v>
      </c>
      <c r="B133" s="239">
        <f t="shared" ref="B133:Q133" si="4">IF(B$9=0,0,B$9/B$5)</f>
        <v>8.8729954971345025E-4</v>
      </c>
      <c r="C133" s="239">
        <f t="shared" si="4"/>
        <v>8.8227695013482019E-4</v>
      </c>
      <c r="D133" s="239">
        <f t="shared" si="4"/>
        <v>8.8202943193173245E-4</v>
      </c>
      <c r="E133" s="239">
        <f t="shared" si="4"/>
        <v>8.908466880070381E-4</v>
      </c>
      <c r="F133" s="239">
        <f t="shared" si="4"/>
        <v>8.9708803311702267E-4</v>
      </c>
      <c r="G133" s="239">
        <f t="shared" si="4"/>
        <v>9.0913775720106841E-4</v>
      </c>
      <c r="H133" s="239">
        <f t="shared" si="4"/>
        <v>9.0996546516557586E-4</v>
      </c>
      <c r="I133" s="239">
        <f t="shared" si="4"/>
        <v>9.1207731234797839E-4</v>
      </c>
      <c r="J133" s="239">
        <f t="shared" si="4"/>
        <v>9.0961616971226998E-4</v>
      </c>
      <c r="K133" s="239">
        <f t="shared" si="4"/>
        <v>9.2925983810099473E-4</v>
      </c>
      <c r="L133" s="239">
        <f t="shared" si="4"/>
        <v>9.4340043534445282E-4</v>
      </c>
      <c r="M133" s="239">
        <f t="shared" si="4"/>
        <v>9.4333857880560441E-4</v>
      </c>
      <c r="N133" s="239">
        <f t="shared" si="4"/>
        <v>9.434004353444526E-4</v>
      </c>
      <c r="O133" s="239">
        <f t="shared" si="4"/>
        <v>9.4340043534445249E-4</v>
      </c>
      <c r="P133" s="239">
        <f t="shared" si="4"/>
        <v>9.434004353444526E-4</v>
      </c>
      <c r="Q133" s="239">
        <f t="shared" si="4"/>
        <v>9.434004353444526E-4</v>
      </c>
    </row>
    <row r="134" spans="1:17" x14ac:dyDescent="0.25">
      <c r="A134" s="129" t="s">
        <v>79</v>
      </c>
      <c r="B134" s="238">
        <f t="shared" ref="B134:Q134" si="5">IF(B$10=0,0,B$10/B$5)</f>
        <v>4.2071062863162437E-3</v>
      </c>
      <c r="C134" s="238">
        <f t="shared" si="5"/>
        <v>4.1832917692597119E-3</v>
      </c>
      <c r="D134" s="238">
        <f t="shared" si="5"/>
        <v>4.1821181685422031E-3</v>
      </c>
      <c r="E134" s="238">
        <f t="shared" si="5"/>
        <v>4.2239249444776354E-3</v>
      </c>
      <c r="F134" s="238">
        <f t="shared" si="5"/>
        <v>4.2535181097798878E-3</v>
      </c>
      <c r="G134" s="238">
        <f t="shared" si="5"/>
        <v>4.310651543419898E-3</v>
      </c>
      <c r="H134" s="238">
        <f t="shared" si="5"/>
        <v>4.3145760978523197E-3</v>
      </c>
      <c r="I134" s="238">
        <f t="shared" si="5"/>
        <v>4.3245893628874425E-3</v>
      </c>
      <c r="J134" s="238">
        <f t="shared" si="5"/>
        <v>4.3129199231164489E-3</v>
      </c>
      <c r="K134" s="238">
        <f t="shared" si="5"/>
        <v>4.4060598337488897E-3</v>
      </c>
      <c r="L134" s="238">
        <f t="shared" si="5"/>
        <v>4.4731070846738231E-3</v>
      </c>
      <c r="M134" s="238">
        <f t="shared" si="5"/>
        <v>4.472813793604845E-3</v>
      </c>
      <c r="N134" s="238">
        <f t="shared" si="5"/>
        <v>4.4731070846738222E-3</v>
      </c>
      <c r="O134" s="238">
        <f t="shared" si="5"/>
        <v>4.4731070846738231E-3</v>
      </c>
      <c r="P134" s="238">
        <f t="shared" si="5"/>
        <v>4.4731070846738214E-3</v>
      </c>
      <c r="Q134" s="238">
        <f t="shared" si="5"/>
        <v>4.4731070846738214E-3</v>
      </c>
    </row>
    <row r="135" spans="1:17" x14ac:dyDescent="0.25">
      <c r="A135" s="127" t="s">
        <v>214</v>
      </c>
      <c r="B135" s="236">
        <f t="shared" ref="B135:Q135" si="6">IF(B$15=0,0,B$15/B$5)</f>
        <v>5.3311641878402316E-2</v>
      </c>
      <c r="C135" s="236">
        <f t="shared" si="6"/>
        <v>5.3009868897540301E-2</v>
      </c>
      <c r="D135" s="236">
        <f t="shared" si="6"/>
        <v>5.2994997254918984E-2</v>
      </c>
      <c r="E135" s="236">
        <f t="shared" si="6"/>
        <v>5.3524764680574349E-2</v>
      </c>
      <c r="F135" s="236">
        <f t="shared" si="6"/>
        <v>5.3899763580833544E-2</v>
      </c>
      <c r="G135" s="236">
        <f t="shared" si="6"/>
        <v>5.462374746576807E-2</v>
      </c>
      <c r="H135" s="236">
        <f t="shared" si="6"/>
        <v>5.4673478664885637E-2</v>
      </c>
      <c r="I135" s="236">
        <f t="shared" si="6"/>
        <v>5.4800364833966331E-2</v>
      </c>
      <c r="J135" s="236">
        <f t="shared" si="6"/>
        <v>5.4652491937097473E-2</v>
      </c>
      <c r="K135" s="236">
        <f t="shared" si="6"/>
        <v>5.5832742974817461E-2</v>
      </c>
      <c r="L135" s="236">
        <f t="shared" si="6"/>
        <v>5.6682352846064904E-2</v>
      </c>
      <c r="M135" s="236">
        <f t="shared" si="6"/>
        <v>5.6678636318035575E-2</v>
      </c>
      <c r="N135" s="236">
        <f t="shared" si="6"/>
        <v>5.6682352846064904E-2</v>
      </c>
      <c r="O135" s="236">
        <f t="shared" si="6"/>
        <v>5.6682352846064904E-2</v>
      </c>
      <c r="P135" s="236">
        <f t="shared" si="6"/>
        <v>5.6682352846064904E-2</v>
      </c>
      <c r="Q135" s="236">
        <f t="shared" si="6"/>
        <v>5.6682352846064904E-2</v>
      </c>
    </row>
    <row r="136" spans="1:17" x14ac:dyDescent="0.25">
      <c r="A136" s="127" t="s">
        <v>213</v>
      </c>
      <c r="B136" s="237">
        <f t="shared" ref="B136:Q136" si="7">IF(B$16=0,0,B$16/B$5)</f>
        <v>0.24449880553455408</v>
      </c>
      <c r="C136" s="237">
        <f t="shared" si="7"/>
        <v>0.24655381153093359</v>
      </c>
      <c r="D136" s="237">
        <f t="shared" si="7"/>
        <v>0.25065183770044813</v>
      </c>
      <c r="E136" s="237">
        <f t="shared" si="7"/>
        <v>0.25321471601129342</v>
      </c>
      <c r="F136" s="237">
        <f t="shared" si="7"/>
        <v>0.25501852839043671</v>
      </c>
      <c r="G136" s="237">
        <f t="shared" si="7"/>
        <v>0.25853071092219543</v>
      </c>
      <c r="H136" s="237">
        <f t="shared" si="7"/>
        <v>0.25881956148810548</v>
      </c>
      <c r="I136" s="237">
        <f t="shared" si="7"/>
        <v>0.25925475734363335</v>
      </c>
      <c r="J136" s="237">
        <f t="shared" si="7"/>
        <v>0.25860744890466003</v>
      </c>
      <c r="K136" s="237">
        <f t="shared" si="7"/>
        <v>0.26431510843552786</v>
      </c>
      <c r="L136" s="237">
        <f t="shared" si="7"/>
        <v>0.26809202079414496</v>
      </c>
      <c r="M136" s="237">
        <f t="shared" si="7"/>
        <v>0.26814001027205175</v>
      </c>
      <c r="N136" s="237">
        <f t="shared" si="7"/>
        <v>0.26809202079414496</v>
      </c>
      <c r="O136" s="237">
        <f t="shared" si="7"/>
        <v>0.26809202079414496</v>
      </c>
      <c r="P136" s="237">
        <f t="shared" si="7"/>
        <v>0.2680920207941449</v>
      </c>
      <c r="Q136" s="237">
        <f t="shared" si="7"/>
        <v>0.26809202079414496</v>
      </c>
    </row>
    <row r="137" spans="1:17" x14ac:dyDescent="0.25">
      <c r="A137" s="142" t="s">
        <v>227</v>
      </c>
      <c r="B137" s="235">
        <f t="shared" ref="B137:Q137" si="8">IF(B$17=0,0,B$17/B$5)</f>
        <v>0.22464964948369454</v>
      </c>
      <c r="C137" s="235">
        <f t="shared" si="8"/>
        <v>0.22682798994479011</v>
      </c>
      <c r="D137" s="235">
        <f t="shared" si="8"/>
        <v>0.23093155009081021</v>
      </c>
      <c r="E137" s="235">
        <f t="shared" si="8"/>
        <v>0.23324007012347908</v>
      </c>
      <c r="F137" s="235">
        <f t="shared" si="8"/>
        <v>0.23487416922348733</v>
      </c>
      <c r="G137" s="235">
        <f t="shared" si="8"/>
        <v>0.23802900891494858</v>
      </c>
      <c r="H137" s="235">
        <f t="shared" si="8"/>
        <v>0.23824571810440007</v>
      </c>
      <c r="I137" s="235">
        <f t="shared" si="8"/>
        <v>0.23879863859177997</v>
      </c>
      <c r="J137" s="235">
        <f t="shared" si="8"/>
        <v>0.2381542661215621</v>
      </c>
      <c r="K137" s="235">
        <f t="shared" si="8"/>
        <v>0.24329734029375039</v>
      </c>
      <c r="L137" s="235">
        <f t="shared" si="8"/>
        <v>0.24699960908708282</v>
      </c>
      <c r="M137" s="235">
        <f t="shared" si="8"/>
        <v>0.24698341390596715</v>
      </c>
      <c r="N137" s="235">
        <f t="shared" si="8"/>
        <v>0.24699960908708285</v>
      </c>
      <c r="O137" s="235">
        <f t="shared" si="8"/>
        <v>0.24699960908708285</v>
      </c>
      <c r="P137" s="235">
        <f t="shared" si="8"/>
        <v>0.24699960908708277</v>
      </c>
      <c r="Q137" s="235">
        <f t="shared" si="8"/>
        <v>0.24699960908708282</v>
      </c>
    </row>
    <row r="138" spans="1:17" x14ac:dyDescent="0.25">
      <c r="A138" s="142" t="s">
        <v>226</v>
      </c>
      <c r="B138" s="235">
        <f t="shared" ref="B138:Q138" si="9">IF(B$25=0,0,B$25/B$5)</f>
        <v>1.984915605085957E-2</v>
      </c>
      <c r="C138" s="235">
        <f t="shared" si="9"/>
        <v>1.9725821586143465E-2</v>
      </c>
      <c r="D138" s="235">
        <f t="shared" si="9"/>
        <v>1.9720287609637916E-2</v>
      </c>
      <c r="E138" s="235">
        <f t="shared" si="9"/>
        <v>1.9974645887814352E-2</v>
      </c>
      <c r="F138" s="235">
        <f t="shared" si="9"/>
        <v>2.0144359166949392E-2</v>
      </c>
      <c r="G138" s="235">
        <f t="shared" si="9"/>
        <v>2.0501702007246842E-2</v>
      </c>
      <c r="H138" s="235">
        <f t="shared" si="9"/>
        <v>2.0573843383705426E-2</v>
      </c>
      <c r="I138" s="235">
        <f t="shared" si="9"/>
        <v>2.0456118751853405E-2</v>
      </c>
      <c r="J138" s="235">
        <f t="shared" si="9"/>
        <v>2.0453182783097906E-2</v>
      </c>
      <c r="K138" s="235">
        <f t="shared" si="9"/>
        <v>2.1017768141777499E-2</v>
      </c>
      <c r="L138" s="235">
        <f t="shared" si="9"/>
        <v>2.1092411707062126E-2</v>
      </c>
      <c r="M138" s="235">
        <f t="shared" si="9"/>
        <v>2.1156596366084589E-2</v>
      </c>
      <c r="N138" s="235">
        <f t="shared" si="9"/>
        <v>2.1092411707062119E-2</v>
      </c>
      <c r="O138" s="235">
        <f t="shared" si="9"/>
        <v>2.1092411707062126E-2</v>
      </c>
      <c r="P138" s="235">
        <f t="shared" si="9"/>
        <v>2.1092411707062119E-2</v>
      </c>
      <c r="Q138" s="235">
        <f t="shared" si="9"/>
        <v>2.1092411707062119E-2</v>
      </c>
    </row>
    <row r="139" spans="1:17" x14ac:dyDescent="0.25">
      <c r="A139" s="127" t="s">
        <v>212</v>
      </c>
      <c r="B139" s="237">
        <f t="shared" ref="B139:Q139" si="10">IF(B$36=0,0,B$36/B$5)</f>
        <v>0.62504386704814863</v>
      </c>
      <c r="C139" s="237">
        <f t="shared" si="10"/>
        <v>0.6237273207049121</v>
      </c>
      <c r="D139" s="237">
        <f t="shared" si="10"/>
        <v>0.6196656864881176</v>
      </c>
      <c r="E139" s="237">
        <f t="shared" si="10"/>
        <v>0.61580643012421266</v>
      </c>
      <c r="F139" s="237">
        <f t="shared" si="10"/>
        <v>0.61308496913046073</v>
      </c>
      <c r="G139" s="237">
        <f t="shared" si="10"/>
        <v>0.60780114724575973</v>
      </c>
      <c r="H139" s="237">
        <f t="shared" si="10"/>
        <v>0.60739060094703112</v>
      </c>
      <c r="I139" s="237">
        <f t="shared" si="10"/>
        <v>0.60664490573486674</v>
      </c>
      <c r="J139" s="237">
        <f t="shared" si="10"/>
        <v>0.60765406952556533</v>
      </c>
      <c r="K139" s="237">
        <f t="shared" si="10"/>
        <v>0.59905825291235437</v>
      </c>
      <c r="L139" s="237">
        <f t="shared" si="10"/>
        <v>0.59320228559979127</v>
      </c>
      <c r="M139" s="237">
        <f t="shared" si="10"/>
        <v>0.59316339072668178</v>
      </c>
      <c r="N139" s="237">
        <f t="shared" si="10"/>
        <v>0.59320228559979127</v>
      </c>
      <c r="O139" s="237">
        <f t="shared" si="10"/>
        <v>0.59320228559979127</v>
      </c>
      <c r="P139" s="237">
        <f t="shared" si="10"/>
        <v>0.59320228559979127</v>
      </c>
      <c r="Q139" s="237">
        <f t="shared" si="10"/>
        <v>0.59320228559979127</v>
      </c>
    </row>
    <row r="140" spans="1:17" x14ac:dyDescent="0.25">
      <c r="A140" s="72" t="s">
        <v>211</v>
      </c>
      <c r="B140" s="234">
        <f t="shared" ref="B140:Q140" si="11">IF(B$44=0,0,B$44/B$5)</f>
        <v>5.6273399760535768E-2</v>
      </c>
      <c r="C140" s="234">
        <f t="shared" si="11"/>
        <v>5.595486161407031E-2</v>
      </c>
      <c r="D140" s="234">
        <f t="shared" si="11"/>
        <v>5.5939163769081139E-2</v>
      </c>
      <c r="E140" s="234">
        <f t="shared" si="11"/>
        <v>5.6498362718384036E-2</v>
      </c>
      <c r="F140" s="234">
        <f t="shared" si="11"/>
        <v>5.6894194890879837E-2</v>
      </c>
      <c r="G140" s="234">
        <f t="shared" si="11"/>
        <v>5.7658400102755185E-2</v>
      </c>
      <c r="H140" s="234">
        <f t="shared" si="11"/>
        <v>5.7710894146268163E-2</v>
      </c>
      <c r="I140" s="234">
        <f t="shared" si="11"/>
        <v>5.7844829546964453E-2</v>
      </c>
      <c r="J140" s="234">
        <f t="shared" si="11"/>
        <v>5.7688741489158431E-2</v>
      </c>
      <c r="K140" s="234">
        <f t="shared" si="11"/>
        <v>5.8934562028973979E-2</v>
      </c>
      <c r="L140" s="234">
        <f t="shared" si="11"/>
        <v>5.9831372448624062E-2</v>
      </c>
      <c r="M140" s="234">
        <f t="shared" si="11"/>
        <v>5.9827449446815326E-2</v>
      </c>
      <c r="N140" s="234">
        <f t="shared" si="11"/>
        <v>5.9831372448624062E-2</v>
      </c>
      <c r="O140" s="234">
        <f t="shared" si="11"/>
        <v>5.9831372448624062E-2</v>
      </c>
      <c r="P140" s="234">
        <f t="shared" si="11"/>
        <v>5.9831372448624062E-2</v>
      </c>
      <c r="Q140" s="234">
        <f t="shared" si="11"/>
        <v>5.9831372448624055E-2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0.99999999999999989</v>
      </c>
      <c r="C143" s="77">
        <f t="shared" si="12"/>
        <v>0.99999999999999989</v>
      </c>
      <c r="D143" s="77">
        <f t="shared" si="12"/>
        <v>0.99999999999999978</v>
      </c>
      <c r="E143" s="77">
        <f t="shared" si="12"/>
        <v>1</v>
      </c>
      <c r="F143" s="77">
        <f t="shared" si="12"/>
        <v>1.0000000000000002</v>
      </c>
      <c r="G143" s="77">
        <f t="shared" si="12"/>
        <v>1</v>
      </c>
      <c r="H143" s="77">
        <f t="shared" si="12"/>
        <v>0.99999999999999978</v>
      </c>
      <c r="I143" s="77">
        <f t="shared" si="12"/>
        <v>0.99999999999999989</v>
      </c>
      <c r="J143" s="77">
        <f t="shared" si="12"/>
        <v>0.99999999999999989</v>
      </c>
      <c r="K143" s="77">
        <f t="shared" si="12"/>
        <v>0.99999999999999989</v>
      </c>
      <c r="L143" s="77">
        <f t="shared" si="12"/>
        <v>1</v>
      </c>
      <c r="M143" s="77">
        <f t="shared" si="12"/>
        <v>0.99999999999999978</v>
      </c>
      <c r="N143" s="77">
        <f t="shared" si="12"/>
        <v>1</v>
      </c>
      <c r="O143" s="77">
        <f t="shared" si="12"/>
        <v>1</v>
      </c>
      <c r="P143" s="77">
        <f t="shared" si="12"/>
        <v>0.99999999999999989</v>
      </c>
      <c r="Q143" s="77">
        <f t="shared" si="12"/>
        <v>1.0000000000000002</v>
      </c>
    </row>
    <row r="144" spans="1:17" x14ac:dyDescent="0.25">
      <c r="A144" s="132" t="s">
        <v>83</v>
      </c>
      <c r="B144" s="240">
        <f t="shared" ref="B144:Q144" si="13">IF(B$48=0,0,B$48/B$47)</f>
        <v>5.4189439920226045E-3</v>
      </c>
      <c r="C144" s="240">
        <f t="shared" si="13"/>
        <v>5.3320585687978757E-3</v>
      </c>
      <c r="D144" s="240">
        <f t="shared" si="13"/>
        <v>5.3855890456842885E-3</v>
      </c>
      <c r="E144" s="240">
        <f t="shared" si="13"/>
        <v>5.1246952392655972E-3</v>
      </c>
      <c r="F144" s="240">
        <f t="shared" si="13"/>
        <v>5.2874792058418248E-3</v>
      </c>
      <c r="G144" s="240">
        <f t="shared" si="13"/>
        <v>4.9806504072786905E-3</v>
      </c>
      <c r="H144" s="240">
        <f t="shared" si="13"/>
        <v>4.9442275173485761E-3</v>
      </c>
      <c r="I144" s="240">
        <f t="shared" si="13"/>
        <v>5.2678580903312861E-3</v>
      </c>
      <c r="J144" s="240">
        <f t="shared" si="13"/>
        <v>5.2358045405924121E-3</v>
      </c>
      <c r="K144" s="240">
        <f t="shared" si="13"/>
        <v>5.2269471385139312E-3</v>
      </c>
      <c r="L144" s="240">
        <f t="shared" si="13"/>
        <v>5.2393786620331586E-3</v>
      </c>
      <c r="M144" s="240">
        <f t="shared" si="13"/>
        <v>5.4875676342751693E-3</v>
      </c>
      <c r="N144" s="240">
        <f t="shared" si="13"/>
        <v>5.595877184964182E-3</v>
      </c>
      <c r="O144" s="240">
        <f t="shared" si="13"/>
        <v>5.5737429958206113E-3</v>
      </c>
      <c r="P144" s="240">
        <f t="shared" si="13"/>
        <v>5.5434877389335356E-3</v>
      </c>
      <c r="Q144" s="240">
        <f t="shared" si="13"/>
        <v>5.4244651788571052E-3</v>
      </c>
    </row>
    <row r="145" spans="1:17" x14ac:dyDescent="0.25">
      <c r="A145" s="76" t="s">
        <v>82</v>
      </c>
      <c r="B145" s="239">
        <f t="shared" ref="B145:Q145" si="14">IF(B$49=0,0,B$49/B$47)</f>
        <v>1.4527650308295411E-3</v>
      </c>
      <c r="C145" s="239">
        <f t="shared" si="14"/>
        <v>1.4294719123297871E-3</v>
      </c>
      <c r="D145" s="239">
        <f t="shared" si="14"/>
        <v>1.4438229011974877E-3</v>
      </c>
      <c r="E145" s="239">
        <f t="shared" si="14"/>
        <v>1.3738798644576634E-3</v>
      </c>
      <c r="F145" s="239">
        <f t="shared" si="14"/>
        <v>1.4175206281507018E-3</v>
      </c>
      <c r="G145" s="239">
        <f t="shared" si="14"/>
        <v>1.3352628765186194E-3</v>
      </c>
      <c r="H145" s="239">
        <f t="shared" si="14"/>
        <v>1.3254982616988089E-3</v>
      </c>
      <c r="I145" s="239">
        <f t="shared" si="14"/>
        <v>1.4122604020768504E-3</v>
      </c>
      <c r="J145" s="239">
        <f t="shared" si="14"/>
        <v>1.4036671639398365E-3</v>
      </c>
      <c r="K145" s="239">
        <f t="shared" si="14"/>
        <v>1.4012925824674026E-3</v>
      </c>
      <c r="L145" s="239">
        <f t="shared" si="14"/>
        <v>1.4046253503785043E-3</v>
      </c>
      <c r="M145" s="239">
        <f t="shared" si="14"/>
        <v>1.4711623473361232E-3</v>
      </c>
      <c r="N145" s="239">
        <f t="shared" si="14"/>
        <v>1.5001990614962057E-3</v>
      </c>
      <c r="O145" s="239">
        <f t="shared" si="14"/>
        <v>1.4942651053562485E-3</v>
      </c>
      <c r="P145" s="239">
        <f t="shared" si="14"/>
        <v>1.4861539716613786E-3</v>
      </c>
      <c r="Q145" s="239">
        <f t="shared" si="14"/>
        <v>1.4542452061503501E-3</v>
      </c>
    </row>
    <row r="146" spans="1:17" x14ac:dyDescent="0.25">
      <c r="A146" s="76" t="s">
        <v>81</v>
      </c>
      <c r="B146" s="239">
        <f t="shared" ref="B146:Q146" si="15">IF(B$50=0,0,B$50/B$47)</f>
        <v>1.1012136316546198E-2</v>
      </c>
      <c r="C146" s="239">
        <f t="shared" si="15"/>
        <v>1.0835571634224316E-2</v>
      </c>
      <c r="D146" s="239">
        <f t="shared" si="15"/>
        <v>1.0944353882099677E-2</v>
      </c>
      <c r="E146" s="239">
        <f t="shared" si="15"/>
        <v>1.0414177123555085E-2</v>
      </c>
      <c r="F146" s="239">
        <f t="shared" si="15"/>
        <v>1.0744979440893011E-2</v>
      </c>
      <c r="G146" s="239">
        <f t="shared" si="15"/>
        <v>1.012145563983631E-2</v>
      </c>
      <c r="H146" s="239">
        <f t="shared" si="15"/>
        <v>1.0047438667241013E-2</v>
      </c>
      <c r="I146" s="239">
        <f t="shared" si="15"/>
        <v>1.0705106284978718E-2</v>
      </c>
      <c r="J146" s="239">
        <f t="shared" si="15"/>
        <v>1.0639968490664307E-2</v>
      </c>
      <c r="K146" s="239">
        <f t="shared" si="15"/>
        <v>1.0621968873166457E-2</v>
      </c>
      <c r="L146" s="239">
        <f t="shared" si="15"/>
        <v>1.0647231660864136E-2</v>
      </c>
      <c r="M146" s="239">
        <f t="shared" si="15"/>
        <v>1.1151590221981577E-2</v>
      </c>
      <c r="N146" s="239">
        <f t="shared" si="15"/>
        <v>1.1371692060702758E-2</v>
      </c>
      <c r="O146" s="239">
        <f t="shared" si="15"/>
        <v>1.1326711948624824E-2</v>
      </c>
      <c r="P146" s="239">
        <f t="shared" si="15"/>
        <v>1.1265228564846901E-2</v>
      </c>
      <c r="Q146" s="239">
        <f t="shared" si="15"/>
        <v>1.1023356226207587E-2</v>
      </c>
    </row>
    <row r="147" spans="1:17" x14ac:dyDescent="0.25">
      <c r="A147" s="76" t="s">
        <v>80</v>
      </c>
      <c r="B147" s="239">
        <f t="shared" ref="B147:Q147" si="16">IF(B$51=0,0,B$51/B$47)</f>
        <v>3.9479069608872094E-3</v>
      </c>
      <c r="C147" s="239">
        <f t="shared" si="16"/>
        <v>3.8846076229251433E-3</v>
      </c>
      <c r="D147" s="239">
        <f t="shared" si="16"/>
        <v>3.9236066128815984E-3</v>
      </c>
      <c r="E147" s="239">
        <f t="shared" si="16"/>
        <v>3.7335355444356091E-3</v>
      </c>
      <c r="F147" s="239">
        <f t="shared" si="16"/>
        <v>3.852129860175575E-3</v>
      </c>
      <c r="G147" s="239">
        <f t="shared" si="16"/>
        <v>3.6285934015166019E-3</v>
      </c>
      <c r="H147" s="239">
        <f t="shared" si="16"/>
        <v>3.6020579398284174E-3</v>
      </c>
      <c r="I147" s="239">
        <f t="shared" si="16"/>
        <v>3.8378351306824362E-3</v>
      </c>
      <c r="J147" s="239">
        <f t="shared" si="16"/>
        <v>3.8144828996349235E-3</v>
      </c>
      <c r="K147" s="239">
        <f t="shared" si="16"/>
        <v>3.8080299450791119E-3</v>
      </c>
      <c r="L147" s="239">
        <f t="shared" si="16"/>
        <v>3.8170867831472384E-3</v>
      </c>
      <c r="M147" s="239">
        <f t="shared" si="16"/>
        <v>3.9979018963080511E-3</v>
      </c>
      <c r="N147" s="239">
        <f t="shared" si="16"/>
        <v>4.0768095266000776E-3</v>
      </c>
      <c r="O147" s="239">
        <f t="shared" si="16"/>
        <v>4.0606839273094886E-3</v>
      </c>
      <c r="P147" s="239">
        <f t="shared" si="16"/>
        <v>4.0386418210534084E-3</v>
      </c>
      <c r="Q147" s="239">
        <f t="shared" si="16"/>
        <v>3.9519293556505367E-3</v>
      </c>
    </row>
    <row r="148" spans="1:17" x14ac:dyDescent="0.25">
      <c r="A148" s="129" t="s">
        <v>79</v>
      </c>
      <c r="B148" s="238">
        <f t="shared" ref="B148:Q148" si="17">IF(B$52=0,0,B$52/B$47)</f>
        <v>6.4580514267793005E-3</v>
      </c>
      <c r="C148" s="238">
        <f t="shared" si="17"/>
        <v>6.3545053240240739E-3</v>
      </c>
      <c r="D148" s="238">
        <f t="shared" si="17"/>
        <v>6.418300516065437E-3</v>
      </c>
      <c r="E148" s="238">
        <f t="shared" si="17"/>
        <v>6.1073791222919539E-3</v>
      </c>
      <c r="F148" s="238">
        <f t="shared" si="17"/>
        <v>6.3013776631796253E-3</v>
      </c>
      <c r="G148" s="238">
        <f t="shared" si="17"/>
        <v>5.9357130312412496E-3</v>
      </c>
      <c r="H148" s="238">
        <f t="shared" si="17"/>
        <v>5.8923058846409374E-3</v>
      </c>
      <c r="I148" s="238">
        <f t="shared" si="17"/>
        <v>6.2779941085231508E-3</v>
      </c>
      <c r="J148" s="238">
        <f t="shared" si="17"/>
        <v>6.2397941431924118E-3</v>
      </c>
      <c r="K148" s="238">
        <f t="shared" si="17"/>
        <v>6.2292382935260019E-3</v>
      </c>
      <c r="L148" s="238">
        <f t="shared" si="17"/>
        <v>6.2440536188584977E-3</v>
      </c>
      <c r="M148" s="238">
        <f t="shared" si="17"/>
        <v>6.5398339680663798E-3</v>
      </c>
      <c r="N148" s="238">
        <f t="shared" si="17"/>
        <v>6.6689123732668609E-3</v>
      </c>
      <c r="O148" s="238">
        <f t="shared" si="17"/>
        <v>6.6425338515494056E-3</v>
      </c>
      <c r="P148" s="238">
        <f t="shared" si="17"/>
        <v>6.6064770099959974E-3</v>
      </c>
      <c r="Q148" s="238">
        <f t="shared" si="17"/>
        <v>6.4646313265838643E-3</v>
      </c>
    </row>
    <row r="149" spans="1:17" x14ac:dyDescent="0.25">
      <c r="A149" s="127" t="s">
        <v>210</v>
      </c>
      <c r="B149" s="237">
        <f t="shared" ref="B149:Q149" si="18">IF(B$57=0,0,B$57/B$47)</f>
        <v>2.9050253190572795E-2</v>
      </c>
      <c r="C149" s="237">
        <f t="shared" si="18"/>
        <v>2.3430279403817898E-2</v>
      </c>
      <c r="D149" s="237">
        <f t="shared" si="18"/>
        <v>2.9239373773479346E-2</v>
      </c>
      <c r="E149" s="237">
        <f t="shared" si="18"/>
        <v>3.7664634430347434E-2</v>
      </c>
      <c r="F149" s="237">
        <f t="shared" si="18"/>
        <v>3.7189700370953253E-2</v>
      </c>
      <c r="G149" s="237">
        <f t="shared" si="18"/>
        <v>4.8556830491146057E-2</v>
      </c>
      <c r="H149" s="237">
        <f t="shared" si="18"/>
        <v>6.5401040982573017E-2</v>
      </c>
      <c r="I149" s="237">
        <f t="shared" si="18"/>
        <v>3.1324238377808497E-2</v>
      </c>
      <c r="J149" s="237">
        <f t="shared" si="18"/>
        <v>3.91560745583217E-2</v>
      </c>
      <c r="K149" s="237">
        <f t="shared" si="18"/>
        <v>3.792149207376113E-2</v>
      </c>
      <c r="L149" s="237">
        <f t="shared" si="18"/>
        <v>2.6509400461308549E-2</v>
      </c>
      <c r="M149" s="237">
        <f t="shared" si="18"/>
        <v>2.0272143470398733E-2</v>
      </c>
      <c r="N149" s="237">
        <f t="shared" si="18"/>
        <v>1.4016329295358289E-2</v>
      </c>
      <c r="O149" s="237">
        <f t="shared" si="18"/>
        <v>1.7532639674714749E-2</v>
      </c>
      <c r="P149" s="237">
        <f t="shared" si="18"/>
        <v>1.4551325962326779E-2</v>
      </c>
      <c r="Q149" s="237">
        <f t="shared" si="18"/>
        <v>5.0154426067738371E-3</v>
      </c>
    </row>
    <row r="150" spans="1:17" x14ac:dyDescent="0.25">
      <c r="A150" s="127" t="s">
        <v>209</v>
      </c>
      <c r="B150" s="237">
        <f t="shared" ref="B150:Q150" si="19">IF(B$58=0,0,B$58/B$47)</f>
        <v>0.11587003853484529</v>
      </c>
      <c r="C150" s="237">
        <f t="shared" si="19"/>
        <v>0.12930381691302961</v>
      </c>
      <c r="D150" s="237">
        <f t="shared" si="19"/>
        <v>0.11391912231433485</v>
      </c>
      <c r="E150" s="237">
        <f t="shared" si="19"/>
        <v>7.6016751436618402E-2</v>
      </c>
      <c r="F150" s="237">
        <f t="shared" si="19"/>
        <v>8.3935091003296616E-2</v>
      </c>
      <c r="G150" s="237">
        <f t="shared" si="19"/>
        <v>3.4525955257921077E-2</v>
      </c>
      <c r="H150" s="237">
        <f t="shared" si="19"/>
        <v>3.3671332508966076E-2</v>
      </c>
      <c r="I150" s="237">
        <f t="shared" si="19"/>
        <v>0.10641803087110221</v>
      </c>
      <c r="J150" s="237">
        <f t="shared" si="19"/>
        <v>7.5732703545871194E-2</v>
      </c>
      <c r="K150" s="237">
        <f t="shared" si="19"/>
        <v>7.9415612306263303E-2</v>
      </c>
      <c r="L150" s="237">
        <f t="shared" si="19"/>
        <v>0.11184945221406026</v>
      </c>
      <c r="M150" s="237">
        <f t="shared" si="19"/>
        <v>0.13864577689729629</v>
      </c>
      <c r="N150" s="237">
        <f t="shared" si="19"/>
        <v>0.11523195333936651</v>
      </c>
      <c r="O150" s="237">
        <f t="shared" si="19"/>
        <v>0.11284188158644765</v>
      </c>
      <c r="P150" s="237">
        <f t="shared" si="19"/>
        <v>0.10395430392934908</v>
      </c>
      <c r="Q150" s="237">
        <f t="shared" si="19"/>
        <v>5.7960143536484973E-2</v>
      </c>
    </row>
    <row r="151" spans="1:17" x14ac:dyDescent="0.25">
      <c r="A151" s="142" t="s">
        <v>225</v>
      </c>
      <c r="B151" s="235">
        <f t="shared" ref="B151:Q151" si="20">IF(B$59=0,0,B$59/B$47)</f>
        <v>9.8543756381412495E-2</v>
      </c>
      <c r="C151" s="235">
        <f t="shared" si="20"/>
        <v>0.11247281460879972</v>
      </c>
      <c r="D151" s="235">
        <f t="shared" si="20"/>
        <v>9.672559790035877E-2</v>
      </c>
      <c r="E151" s="235">
        <f t="shared" si="20"/>
        <v>5.9631286704636889E-2</v>
      </c>
      <c r="F151" s="235">
        <f t="shared" si="20"/>
        <v>6.7029148307507627E-2</v>
      </c>
      <c r="G151" s="235">
        <f t="shared" si="20"/>
        <v>1.8601052843140682E-2</v>
      </c>
      <c r="H151" s="235">
        <f t="shared" si="20"/>
        <v>1.7862886966355161E-2</v>
      </c>
      <c r="I151" s="235">
        <f t="shared" si="20"/>
        <v>8.9574823827130459E-2</v>
      </c>
      <c r="J151" s="235">
        <f t="shared" si="20"/>
        <v>5.899198304680791E-2</v>
      </c>
      <c r="K151" s="235">
        <f t="shared" si="20"/>
        <v>6.27032120570096E-2</v>
      </c>
      <c r="L151" s="235">
        <f t="shared" si="20"/>
        <v>9.5215526275958362E-2</v>
      </c>
      <c r="M151" s="235">
        <f t="shared" si="20"/>
        <v>0.12110008066801874</v>
      </c>
      <c r="N151" s="235">
        <f t="shared" si="20"/>
        <v>9.7814637067125301E-2</v>
      </c>
      <c r="O151" s="235">
        <f t="shared" si="20"/>
        <v>9.5418286030293245E-2</v>
      </c>
      <c r="P151" s="235">
        <f t="shared" si="20"/>
        <v>8.6751108199610086E-2</v>
      </c>
      <c r="Q151" s="235">
        <f t="shared" si="20"/>
        <v>3.8746745169514207E-2</v>
      </c>
    </row>
    <row r="152" spans="1:17" x14ac:dyDescent="0.25">
      <c r="A152" s="142" t="s">
        <v>224</v>
      </c>
      <c r="B152" s="235">
        <f t="shared" ref="B152:Q152" si="21">IF(B$65=0,0,B$65/B$47)</f>
        <v>1.7326282153432793E-2</v>
      </c>
      <c r="C152" s="235">
        <f t="shared" si="21"/>
        <v>1.6831002304229885E-2</v>
      </c>
      <c r="D152" s="235">
        <f t="shared" si="21"/>
        <v>1.7193524413976067E-2</v>
      </c>
      <c r="E152" s="235">
        <f t="shared" si="21"/>
        <v>1.6385464731981506E-2</v>
      </c>
      <c r="F152" s="235">
        <f t="shared" si="21"/>
        <v>1.6905942695788989E-2</v>
      </c>
      <c r="G152" s="235">
        <f t="shared" si="21"/>
        <v>1.5924902414780395E-2</v>
      </c>
      <c r="H152" s="235">
        <f t="shared" si="21"/>
        <v>1.5808445542610919E-2</v>
      </c>
      <c r="I152" s="235">
        <f t="shared" si="21"/>
        <v>1.6843207043971742E-2</v>
      </c>
      <c r="J152" s="235">
        <f t="shared" si="21"/>
        <v>1.6740720499063284E-2</v>
      </c>
      <c r="K152" s="235">
        <f t="shared" si="21"/>
        <v>1.6712400249253717E-2</v>
      </c>
      <c r="L152" s="235">
        <f t="shared" si="21"/>
        <v>1.6633925938101896E-2</v>
      </c>
      <c r="M152" s="235">
        <f t="shared" si="21"/>
        <v>1.7545696229277551E-2</v>
      </c>
      <c r="N152" s="235">
        <f t="shared" si="21"/>
        <v>1.74173162722412E-2</v>
      </c>
      <c r="O152" s="235">
        <f t="shared" si="21"/>
        <v>1.7423595556154404E-2</v>
      </c>
      <c r="P152" s="235">
        <f t="shared" si="21"/>
        <v>1.7203195729739013E-2</v>
      </c>
      <c r="Q152" s="235">
        <f t="shared" si="21"/>
        <v>1.6892784319699192E-2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2.3206140472715798E-3</v>
      </c>
    </row>
    <row r="154" spans="1:17" x14ac:dyDescent="0.25">
      <c r="A154" s="127" t="s">
        <v>208</v>
      </c>
      <c r="B154" s="237">
        <f t="shared" ref="B154:Q154" si="23">IF(B$77=0,0,B$77/B$47)</f>
        <v>0.76798954945664344</v>
      </c>
      <c r="C154" s="237">
        <f t="shared" si="23"/>
        <v>0.76166760589887117</v>
      </c>
      <c r="D154" s="237">
        <f t="shared" si="23"/>
        <v>0.77028059021676965</v>
      </c>
      <c r="E154" s="237">
        <f t="shared" si="23"/>
        <v>0.80376863542254917</v>
      </c>
      <c r="F154" s="237">
        <f t="shared" si="23"/>
        <v>0.79367123659275918</v>
      </c>
      <c r="G154" s="237">
        <f t="shared" si="23"/>
        <v>0.83646614267396946</v>
      </c>
      <c r="H154" s="237">
        <f t="shared" si="23"/>
        <v>0.80393563630696374</v>
      </c>
      <c r="I154" s="237">
        <f t="shared" si="23"/>
        <v>0.77540991633603518</v>
      </c>
      <c r="J154" s="237">
        <f t="shared" si="23"/>
        <v>0.79929986790913765</v>
      </c>
      <c r="K154" s="237">
        <f t="shared" si="23"/>
        <v>0.79692272427464128</v>
      </c>
      <c r="L154" s="237">
        <f t="shared" si="23"/>
        <v>0.77496868327143076</v>
      </c>
      <c r="M154" s="237">
        <f t="shared" si="23"/>
        <v>0.75162550621027835</v>
      </c>
      <c r="N154" s="237">
        <f t="shared" si="23"/>
        <v>0.79479467886783828</v>
      </c>
      <c r="O154" s="237">
        <f t="shared" si="23"/>
        <v>0.79181229745427906</v>
      </c>
      <c r="P154" s="237">
        <f t="shared" si="23"/>
        <v>0.80920685792905411</v>
      </c>
      <c r="Q154" s="237">
        <f t="shared" si="23"/>
        <v>0.89096745934664323</v>
      </c>
    </row>
    <row r="155" spans="1:17" x14ac:dyDescent="0.25">
      <c r="A155" s="142" t="s">
        <v>222</v>
      </c>
      <c r="B155" s="259">
        <f t="shared" ref="B155:Q155" si="24">IF(B$78=0,0,B$78/B$47)</f>
        <v>0.63504787744167501</v>
      </c>
      <c r="C155" s="259">
        <f t="shared" si="24"/>
        <v>0.65444442614592346</v>
      </c>
      <c r="D155" s="259">
        <f t="shared" si="24"/>
        <v>0.63647345219917772</v>
      </c>
      <c r="E155" s="259">
        <f t="shared" si="24"/>
        <v>0.6314052675663322</v>
      </c>
      <c r="F155" s="259">
        <f t="shared" si="24"/>
        <v>0.62348129309668543</v>
      </c>
      <c r="G155" s="259">
        <f t="shared" si="24"/>
        <v>0.61425719355075947</v>
      </c>
      <c r="H155" s="259">
        <f t="shared" si="24"/>
        <v>0.50464310750503827</v>
      </c>
      <c r="I155" s="259">
        <f t="shared" si="24"/>
        <v>0.63206188431638044</v>
      </c>
      <c r="J155" s="259">
        <f t="shared" si="24"/>
        <v>0.62011127402055488</v>
      </c>
      <c r="K155" s="259">
        <f t="shared" si="24"/>
        <v>0.62338390764139529</v>
      </c>
      <c r="L155" s="259">
        <f t="shared" si="24"/>
        <v>0.65365462799206442</v>
      </c>
      <c r="M155" s="259">
        <f t="shared" si="24"/>
        <v>0.6588547950360053</v>
      </c>
      <c r="N155" s="259">
        <f t="shared" si="24"/>
        <v>0.7306522344005385</v>
      </c>
      <c r="O155" s="259">
        <f t="shared" si="24"/>
        <v>0.71157828304131909</v>
      </c>
      <c r="P155" s="259">
        <f t="shared" si="24"/>
        <v>0.74261612666154464</v>
      </c>
      <c r="Q155" s="259">
        <f t="shared" si="24"/>
        <v>0.86801546227916171</v>
      </c>
    </row>
    <row r="156" spans="1:17" x14ac:dyDescent="0.25">
      <c r="A156" s="142" t="s">
        <v>221</v>
      </c>
      <c r="B156" s="259">
        <f t="shared" ref="B156:Q156" si="25">IF(B$86=0,0,B$86/B$47)</f>
        <v>0.13294167201496851</v>
      </c>
      <c r="C156" s="259">
        <f t="shared" si="25"/>
        <v>0.10722317975294773</v>
      </c>
      <c r="D156" s="259">
        <f t="shared" si="25"/>
        <v>0.13380713801759186</v>
      </c>
      <c r="E156" s="259">
        <f t="shared" si="25"/>
        <v>0.17236336785621689</v>
      </c>
      <c r="F156" s="259">
        <f t="shared" si="25"/>
        <v>0.17018994349607378</v>
      </c>
      <c r="G156" s="259">
        <f t="shared" si="25"/>
        <v>0.22220894912321001</v>
      </c>
      <c r="H156" s="259">
        <f t="shared" si="25"/>
        <v>0.29929252880192547</v>
      </c>
      <c r="I156" s="259">
        <f t="shared" si="25"/>
        <v>0.14334803201965471</v>
      </c>
      <c r="J156" s="259">
        <f t="shared" si="25"/>
        <v>0.1791885938885828</v>
      </c>
      <c r="K156" s="259">
        <f t="shared" si="25"/>
        <v>0.17353881663324591</v>
      </c>
      <c r="L156" s="259">
        <f t="shared" si="25"/>
        <v>0.12131405527936631</v>
      </c>
      <c r="M156" s="259">
        <f t="shared" si="25"/>
        <v>9.2770711174273046E-2</v>
      </c>
      <c r="N156" s="259">
        <f t="shared" si="25"/>
        <v>6.4142444467299858E-2</v>
      </c>
      <c r="O156" s="259">
        <f t="shared" si="25"/>
        <v>8.0234014412959895E-2</v>
      </c>
      <c r="P156" s="259">
        <f t="shared" si="25"/>
        <v>6.6590731267509473E-2</v>
      </c>
      <c r="Q156" s="259">
        <f t="shared" si="25"/>
        <v>2.295199706748164E-2</v>
      </c>
    </row>
    <row r="157" spans="1:17" x14ac:dyDescent="0.25">
      <c r="A157" s="127" t="s">
        <v>207</v>
      </c>
      <c r="B157" s="237">
        <f t="shared" ref="B157:Q157" si="26">IF(B$87=0,0,B$87/B$47)</f>
        <v>5.8800355090873412E-2</v>
      </c>
      <c r="C157" s="237">
        <f t="shared" si="26"/>
        <v>5.7762082721980045E-2</v>
      </c>
      <c r="D157" s="237">
        <f t="shared" si="26"/>
        <v>5.8445240737487615E-2</v>
      </c>
      <c r="E157" s="237">
        <f t="shared" si="26"/>
        <v>5.579631181647926E-2</v>
      </c>
      <c r="F157" s="237">
        <f t="shared" si="26"/>
        <v>5.760048523475033E-2</v>
      </c>
      <c r="G157" s="237">
        <f t="shared" si="26"/>
        <v>5.4449396220571926E-2</v>
      </c>
      <c r="H157" s="237">
        <f t="shared" si="26"/>
        <v>7.1180461930739194E-2</v>
      </c>
      <c r="I157" s="237">
        <f t="shared" si="26"/>
        <v>5.9346760398461568E-2</v>
      </c>
      <c r="J157" s="237">
        <f t="shared" si="26"/>
        <v>5.8477636748645444E-2</v>
      </c>
      <c r="K157" s="237">
        <f t="shared" si="26"/>
        <v>5.8452694512581435E-2</v>
      </c>
      <c r="L157" s="237">
        <f t="shared" si="26"/>
        <v>5.9320087977918948E-2</v>
      </c>
      <c r="M157" s="237">
        <f t="shared" si="26"/>
        <v>6.0808517354059025E-2</v>
      </c>
      <c r="N157" s="237">
        <f t="shared" si="26"/>
        <v>4.6743548290406743E-2</v>
      </c>
      <c r="O157" s="237">
        <f t="shared" si="26"/>
        <v>4.8715243455897991E-2</v>
      </c>
      <c r="P157" s="237">
        <f t="shared" si="26"/>
        <v>4.3347523072778726E-2</v>
      </c>
      <c r="Q157" s="237">
        <f t="shared" si="26"/>
        <v>1.7738327216648586E-2</v>
      </c>
    </row>
    <row r="158" spans="1:17" x14ac:dyDescent="0.25">
      <c r="A158" s="142" t="s">
        <v>220</v>
      </c>
      <c r="B158" s="259">
        <f t="shared" ref="B158:Q158" si="27">IF(B$88=0,0,B$88/B$47)</f>
        <v>2.9563312057429406E-2</v>
      </c>
      <c r="C158" s="259">
        <f t="shared" si="27"/>
        <v>3.4181149271205767E-2</v>
      </c>
      <c r="D158" s="259">
        <f t="shared" si="27"/>
        <v>2.9017861097175659E-2</v>
      </c>
      <c r="E158" s="259">
        <f t="shared" si="27"/>
        <v>1.7889498046045092E-2</v>
      </c>
      <c r="F158" s="259">
        <f t="shared" si="27"/>
        <v>2.0171659296004372E-2</v>
      </c>
      <c r="G158" s="259">
        <f t="shared" si="27"/>
        <v>5.580350800410804E-3</v>
      </c>
      <c r="H158" s="259">
        <f t="shared" si="27"/>
        <v>5.35889965051662E-3</v>
      </c>
      <c r="I158" s="259">
        <f t="shared" si="27"/>
        <v>2.7821110710181281E-2</v>
      </c>
      <c r="J158" s="259">
        <f t="shared" si="27"/>
        <v>1.9069793058873435E-2</v>
      </c>
      <c r="K158" s="259">
        <f t="shared" si="27"/>
        <v>2.028737153313313E-2</v>
      </c>
      <c r="L158" s="259">
        <f t="shared" si="27"/>
        <v>3.2640235069456354E-2</v>
      </c>
      <c r="M158" s="259">
        <f t="shared" si="27"/>
        <v>4.0406026293618398E-2</v>
      </c>
      <c r="N158" s="259">
        <f t="shared" si="27"/>
        <v>3.2637095582714118E-2</v>
      </c>
      <c r="O158" s="259">
        <f t="shared" si="27"/>
        <v>3.106987089075116E-2</v>
      </c>
      <c r="P158" s="259">
        <f t="shared" si="27"/>
        <v>2.8702633730049023E-2</v>
      </c>
      <c r="Q158" s="259">
        <f t="shared" si="27"/>
        <v>1.2690635881083882E-2</v>
      </c>
    </row>
    <row r="159" spans="1:17" x14ac:dyDescent="0.25">
      <c r="A159" s="140" t="s">
        <v>219</v>
      </c>
      <c r="B159" s="260">
        <f t="shared" ref="B159:Q159" si="28">IF(B$94=0,0,B$94/B$47)</f>
        <v>2.9237043033443998E-2</v>
      </c>
      <c r="C159" s="260">
        <f t="shared" si="28"/>
        <v>2.3580933450774281E-2</v>
      </c>
      <c r="D159" s="260">
        <f t="shared" si="28"/>
        <v>2.9427379640311953E-2</v>
      </c>
      <c r="E159" s="260">
        <f t="shared" si="28"/>
        <v>3.7906813770434172E-2</v>
      </c>
      <c r="F159" s="260">
        <f t="shared" si="28"/>
        <v>3.7428825938745955E-2</v>
      </c>
      <c r="G159" s="260">
        <f t="shared" si="28"/>
        <v>4.8869045420161121E-2</v>
      </c>
      <c r="H159" s="260">
        <f t="shared" si="28"/>
        <v>6.5821562280222581E-2</v>
      </c>
      <c r="I159" s="260">
        <f t="shared" si="28"/>
        <v>3.152564968828029E-2</v>
      </c>
      <c r="J159" s="260">
        <f t="shared" si="28"/>
        <v>3.9407843689772008E-2</v>
      </c>
      <c r="K159" s="260">
        <f t="shared" si="28"/>
        <v>3.8165322979448309E-2</v>
      </c>
      <c r="L159" s="260">
        <f t="shared" si="28"/>
        <v>2.667985290846259E-2</v>
      </c>
      <c r="M159" s="260">
        <f t="shared" si="28"/>
        <v>2.0402491060440626E-2</v>
      </c>
      <c r="N159" s="260">
        <f t="shared" si="28"/>
        <v>1.4106452707692627E-2</v>
      </c>
      <c r="O159" s="260">
        <f t="shared" si="28"/>
        <v>1.7645372565146838E-2</v>
      </c>
      <c r="P159" s="260">
        <f t="shared" si="28"/>
        <v>1.46448893427297E-2</v>
      </c>
      <c r="Q159" s="260">
        <f t="shared" si="28"/>
        <v>5.0476913355647045E-3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1</v>
      </c>
      <c r="C162" s="77">
        <f t="shared" si="29"/>
        <v>1.0000000000000002</v>
      </c>
      <c r="D162" s="77">
        <f t="shared" si="29"/>
        <v>1.0000000000000002</v>
      </c>
      <c r="E162" s="77">
        <f t="shared" si="29"/>
        <v>1</v>
      </c>
      <c r="F162" s="77">
        <f t="shared" si="29"/>
        <v>1</v>
      </c>
      <c r="G162" s="77">
        <f t="shared" si="29"/>
        <v>0.99999999999999989</v>
      </c>
      <c r="H162" s="77">
        <f t="shared" si="29"/>
        <v>1</v>
      </c>
      <c r="I162" s="77">
        <f t="shared" si="29"/>
        <v>0.99999999999999978</v>
      </c>
      <c r="J162" s="77">
        <f t="shared" si="29"/>
        <v>0.99999999999999989</v>
      </c>
      <c r="K162" s="77">
        <f t="shared" si="29"/>
        <v>0.99999999999999978</v>
      </c>
      <c r="L162" s="77">
        <f t="shared" si="29"/>
        <v>0.99999999999999989</v>
      </c>
      <c r="M162" s="77">
        <f t="shared" si="29"/>
        <v>0.99999999999999989</v>
      </c>
      <c r="N162" s="77">
        <f t="shared" si="29"/>
        <v>1</v>
      </c>
      <c r="O162" s="77">
        <f t="shared" si="29"/>
        <v>1.0000000000000002</v>
      </c>
      <c r="P162" s="77">
        <f t="shared" si="29"/>
        <v>0.99999999999999978</v>
      </c>
      <c r="Q162" s="77">
        <f t="shared" si="29"/>
        <v>1</v>
      </c>
    </row>
    <row r="163" spans="1:17" x14ac:dyDescent="0.25">
      <c r="A163" s="132" t="s">
        <v>83</v>
      </c>
      <c r="B163" s="240">
        <f t="shared" ref="B163:Q163" si="30">IF(B$98=0,0,B$98/B$97)</f>
        <v>6.813876533251554E-3</v>
      </c>
      <c r="C163" s="240">
        <f t="shared" si="30"/>
        <v>6.8975609648583118E-3</v>
      </c>
      <c r="D163" s="240">
        <f t="shared" si="30"/>
        <v>6.7037863850877601E-3</v>
      </c>
      <c r="E163" s="240">
        <f t="shared" si="30"/>
        <v>6.4198330334188404E-3</v>
      </c>
      <c r="F163" s="240">
        <f t="shared" si="30"/>
        <v>6.2874021480452862E-3</v>
      </c>
      <c r="G163" s="240">
        <f t="shared" si="30"/>
        <v>5.871106455063382E-3</v>
      </c>
      <c r="H163" s="240">
        <f t="shared" si="30"/>
        <v>5.8459836552081611E-3</v>
      </c>
      <c r="I163" s="240">
        <f t="shared" si="30"/>
        <v>6.4818111980903198E-3</v>
      </c>
      <c r="J163" s="240">
        <f t="shared" si="30"/>
        <v>6.2111581250052688E-3</v>
      </c>
      <c r="K163" s="240">
        <f t="shared" si="30"/>
        <v>6.24922452773778E-3</v>
      </c>
      <c r="L163" s="240">
        <f t="shared" si="30"/>
        <v>6.6494818940298975E-3</v>
      </c>
      <c r="M163" s="240">
        <f t="shared" si="30"/>
        <v>6.9253667758178619E-3</v>
      </c>
      <c r="N163" s="240">
        <f t="shared" si="30"/>
        <v>6.6587547708908523E-3</v>
      </c>
      <c r="O163" s="240">
        <f t="shared" si="30"/>
        <v>6.7199209690625497E-3</v>
      </c>
      <c r="P163" s="240">
        <f t="shared" si="30"/>
        <v>6.5710412112150634E-3</v>
      </c>
      <c r="Q163" s="240">
        <f t="shared" si="30"/>
        <v>6.1110001132580853E-3</v>
      </c>
    </row>
    <row r="164" spans="1:17" x14ac:dyDescent="0.25">
      <c r="A164" s="76" t="s">
        <v>82</v>
      </c>
      <c r="B164" s="239">
        <f t="shared" ref="B164:Q164" si="31">IF(B$99=0,0,B$99/B$97)</f>
        <v>1.8282164316918497E-3</v>
      </c>
      <c r="C164" s="239">
        <f t="shared" si="31"/>
        <v>1.8506696200045038E-3</v>
      </c>
      <c r="D164" s="239">
        <f t="shared" si="31"/>
        <v>1.7986783828501586E-3</v>
      </c>
      <c r="E164" s="239">
        <f t="shared" si="31"/>
        <v>1.7224914750273118E-3</v>
      </c>
      <c r="F164" s="239">
        <f t="shared" si="31"/>
        <v>1.6869592314473279E-3</v>
      </c>
      <c r="G164" s="239">
        <f t="shared" si="31"/>
        <v>1.5752638371093154E-3</v>
      </c>
      <c r="H164" s="239">
        <f t="shared" si="31"/>
        <v>1.5685231931775853E-3</v>
      </c>
      <c r="I164" s="239">
        <f t="shared" si="31"/>
        <v>1.7391207019446997E-3</v>
      </c>
      <c r="J164" s="239">
        <f t="shared" si="31"/>
        <v>1.6665023630171724E-3</v>
      </c>
      <c r="K164" s="239">
        <f t="shared" si="31"/>
        <v>1.6767158769591057E-3</v>
      </c>
      <c r="L164" s="239">
        <f t="shared" si="31"/>
        <v>1.7841080626539881E-3</v>
      </c>
      <c r="M164" s="239">
        <f t="shared" si="31"/>
        <v>1.8581301368255367E-3</v>
      </c>
      <c r="N164" s="239">
        <f t="shared" si="31"/>
        <v>1.78659604812944E-3</v>
      </c>
      <c r="O164" s="239">
        <f t="shared" si="31"/>
        <v>1.8030074180766229E-3</v>
      </c>
      <c r="P164" s="239">
        <f t="shared" si="31"/>
        <v>1.7630618132047371E-3</v>
      </c>
      <c r="Q164" s="239">
        <f t="shared" si="31"/>
        <v>1.6396291841522176E-3</v>
      </c>
    </row>
    <row r="165" spans="1:17" x14ac:dyDescent="0.25">
      <c r="A165" s="76" t="s">
        <v>81</v>
      </c>
      <c r="B165" s="239">
        <f t="shared" ref="B165:Q165" si="32">IF(B$100=0,0,B$100/B$97)</f>
        <v>1.958945744233646E-2</v>
      </c>
      <c r="C165" s="239">
        <f t="shared" si="32"/>
        <v>1.9830044808947345E-2</v>
      </c>
      <c r="D165" s="239">
        <f t="shared" si="32"/>
        <v>1.9272955336413204E-2</v>
      </c>
      <c r="E165" s="239">
        <f t="shared" si="32"/>
        <v>1.8456607685999774E-2</v>
      </c>
      <c r="F165" s="239">
        <f t="shared" si="32"/>
        <v>1.8075877395332448E-2</v>
      </c>
      <c r="G165" s="239">
        <f t="shared" si="32"/>
        <v>1.6879054012739477E-2</v>
      </c>
      <c r="H165" s="239">
        <f t="shared" si="32"/>
        <v>1.6806827576555237E-2</v>
      </c>
      <c r="I165" s="239">
        <f t="shared" si="32"/>
        <v>1.8634790929159702E-2</v>
      </c>
      <c r="J165" s="239">
        <f t="shared" si="32"/>
        <v>1.7856680725523957E-2</v>
      </c>
      <c r="K165" s="239">
        <f t="shared" si="32"/>
        <v>1.7966119188735367E-2</v>
      </c>
      <c r="L165" s="239">
        <f t="shared" si="32"/>
        <v>1.9116833412085046E-2</v>
      </c>
      <c r="M165" s="239">
        <f t="shared" si="32"/>
        <v>1.9909984729752139E-2</v>
      </c>
      <c r="N165" s="239">
        <f t="shared" si="32"/>
        <v>1.9143492337551221E-2</v>
      </c>
      <c r="O165" s="239">
        <f t="shared" si="32"/>
        <v>1.9319341229169191E-2</v>
      </c>
      <c r="P165" s="239">
        <f t="shared" si="32"/>
        <v>1.8891321486494608E-2</v>
      </c>
      <c r="Q165" s="239">
        <f t="shared" si="32"/>
        <v>1.7568732873951394E-2</v>
      </c>
    </row>
    <row r="166" spans="1:17" x14ac:dyDescent="0.25">
      <c r="A166" s="76" t="s">
        <v>80</v>
      </c>
      <c r="B166" s="239">
        <f t="shared" ref="B166:Q166" si="33">IF(B$101=0,0,B$101/B$97)</f>
        <v>5.4175849158305828E-3</v>
      </c>
      <c r="C166" s="239">
        <f t="shared" si="33"/>
        <v>5.4841208314947735E-3</v>
      </c>
      <c r="D166" s="239">
        <f t="shared" si="33"/>
        <v>5.330054312192082E-3</v>
      </c>
      <c r="E166" s="239">
        <f t="shared" si="33"/>
        <v>5.1042883495577415E-3</v>
      </c>
      <c r="F166" s="239">
        <f t="shared" si="33"/>
        <v>4.9989950464741474E-3</v>
      </c>
      <c r="G166" s="239">
        <f t="shared" si="33"/>
        <v>4.6680061804713485E-3</v>
      </c>
      <c r="H166" s="239">
        <f t="shared" si="33"/>
        <v>4.6480315154073604E-3</v>
      </c>
      <c r="I166" s="239">
        <f t="shared" si="33"/>
        <v>5.1535660211440284E-3</v>
      </c>
      <c r="J166" s="239">
        <f t="shared" si="33"/>
        <v>4.9383748595470539E-3</v>
      </c>
      <c r="K166" s="239">
        <f t="shared" si="33"/>
        <v>4.9686407395108595E-3</v>
      </c>
      <c r="L166" s="239">
        <f t="shared" si="33"/>
        <v>5.2868778339889263E-3</v>
      </c>
      <c r="M166" s="239">
        <f t="shared" si="33"/>
        <v>5.5062287081625956E-3</v>
      </c>
      <c r="N166" s="239">
        <f t="shared" si="33"/>
        <v>5.2942505237585612E-3</v>
      </c>
      <c r="O166" s="239">
        <f t="shared" si="33"/>
        <v>5.3428826160714466E-3</v>
      </c>
      <c r="P166" s="239">
        <f t="shared" si="33"/>
        <v>5.2245111242413527E-3</v>
      </c>
      <c r="Q166" s="239">
        <f t="shared" si="33"/>
        <v>4.8587411105360193E-3</v>
      </c>
    </row>
    <row r="167" spans="1:17" x14ac:dyDescent="0.25">
      <c r="A167" s="129" t="s">
        <v>79</v>
      </c>
      <c r="B167" s="238">
        <f t="shared" ref="B167:Q167" si="34">IF(B$102=0,0,B$102/B$97)</f>
        <v>9.6539904434580284E-3</v>
      </c>
      <c r="C167" s="238">
        <f t="shared" si="34"/>
        <v>9.7725556535928747E-3</v>
      </c>
      <c r="D167" s="238">
        <f t="shared" si="34"/>
        <v>9.4980132646662416E-3</v>
      </c>
      <c r="E167" s="238">
        <f t="shared" si="34"/>
        <v>9.0957043983370331E-3</v>
      </c>
      <c r="F167" s="238">
        <f t="shared" si="34"/>
        <v>8.908074567421256E-3</v>
      </c>
      <c r="G167" s="238">
        <f t="shared" si="34"/>
        <v>8.3182613205730269E-3</v>
      </c>
      <c r="H167" s="238">
        <f t="shared" si="34"/>
        <v>8.2826670052766407E-3</v>
      </c>
      <c r="I167" s="238">
        <f t="shared" si="34"/>
        <v>9.1835158822290083E-3</v>
      </c>
      <c r="J167" s="238">
        <f t="shared" si="34"/>
        <v>8.8000510266061007E-3</v>
      </c>
      <c r="K167" s="238">
        <f t="shared" si="34"/>
        <v>8.8539840097476528E-3</v>
      </c>
      <c r="L167" s="238">
        <f t="shared" si="34"/>
        <v>9.4210739430992726E-3</v>
      </c>
      <c r="M167" s="238">
        <f t="shared" si="34"/>
        <v>9.8119512945273896E-3</v>
      </c>
      <c r="N167" s="238">
        <f t="shared" si="34"/>
        <v>9.4342118777480961E-3</v>
      </c>
      <c r="O167" s="238">
        <f t="shared" si="34"/>
        <v>9.5208729567580579E-3</v>
      </c>
      <c r="P167" s="238">
        <f t="shared" si="34"/>
        <v>9.3099381456457544E-3</v>
      </c>
      <c r="Q167" s="238">
        <f t="shared" si="34"/>
        <v>8.6581458301258716E-3</v>
      </c>
    </row>
    <row r="168" spans="1:17" x14ac:dyDescent="0.25">
      <c r="A168" s="127" t="s">
        <v>206</v>
      </c>
      <c r="B168" s="237">
        <f t="shared" ref="B168:Q168" si="35">IF(B$107=0,0,B$107/B$97)</f>
        <v>0.71397673776708315</v>
      </c>
      <c r="C168" s="237">
        <f t="shared" si="35"/>
        <v>0.79844442002362503</v>
      </c>
      <c r="D168" s="237">
        <f t="shared" si="35"/>
        <v>0.71255456955395302</v>
      </c>
      <c r="E168" s="237">
        <f t="shared" si="35"/>
        <v>0.56251458441059099</v>
      </c>
      <c r="F168" s="237">
        <f t="shared" si="35"/>
        <v>0.59730276337775901</v>
      </c>
      <c r="G168" s="237">
        <f t="shared" si="35"/>
        <v>0.41358631944775054</v>
      </c>
      <c r="H168" s="237">
        <f t="shared" si="35"/>
        <v>0.4132426937824889</v>
      </c>
      <c r="I168" s="237">
        <f t="shared" si="35"/>
        <v>0.6778439498531873</v>
      </c>
      <c r="J168" s="237">
        <f t="shared" si="35"/>
        <v>0.56571583840754547</v>
      </c>
      <c r="K168" s="237">
        <f t="shared" si="35"/>
        <v>0.5814862628822175</v>
      </c>
      <c r="L168" s="237">
        <f t="shared" si="35"/>
        <v>0.74730777772028678</v>
      </c>
      <c r="M168" s="237">
        <f t="shared" si="35"/>
        <v>0.86160336069180354</v>
      </c>
      <c r="N168" s="237">
        <f t="shared" si="35"/>
        <v>0.75114941217222497</v>
      </c>
      <c r="O168" s="237">
        <f t="shared" si="35"/>
        <v>0.73826479226221053</v>
      </c>
      <c r="P168" s="237">
        <f t="shared" si="35"/>
        <v>0.69978530477691958</v>
      </c>
      <c r="Q168" s="237">
        <f t="shared" si="35"/>
        <v>0.49157840924240953</v>
      </c>
    </row>
    <row r="169" spans="1:17" x14ac:dyDescent="0.25">
      <c r="A169" s="142" t="s">
        <v>218</v>
      </c>
      <c r="B169" s="235">
        <f t="shared" ref="B169:Q169" si="36">IF(B$108=0,0,B$108/B$97)</f>
        <v>0.60570695215036707</v>
      </c>
      <c r="C169" s="235">
        <f t="shared" si="36"/>
        <v>0.74342082494553863</v>
      </c>
      <c r="D169" s="235">
        <f t="shared" si="36"/>
        <v>0.60228525492582474</v>
      </c>
      <c r="E169" s="235">
        <f t="shared" si="36"/>
        <v>0.35599867569356242</v>
      </c>
      <c r="F169" s="235">
        <f t="shared" si="36"/>
        <v>0.41131464808134477</v>
      </c>
      <c r="G169" s="235">
        <f t="shared" si="36"/>
        <v>0.10941042823165717</v>
      </c>
      <c r="H169" s="235">
        <f t="shared" si="36"/>
        <v>0.10859866778943507</v>
      </c>
      <c r="I169" s="235">
        <f t="shared" si="36"/>
        <v>0.54379011886028905</v>
      </c>
      <c r="J169" s="235">
        <f t="shared" si="36"/>
        <v>0.35935995335922472</v>
      </c>
      <c r="K169" s="235">
        <f t="shared" si="36"/>
        <v>0.38529940742107099</v>
      </c>
      <c r="L169" s="235">
        <f t="shared" si="36"/>
        <v>0.65804536765289279</v>
      </c>
      <c r="M169" s="235">
        <f t="shared" si="36"/>
        <v>0.84604062603817798</v>
      </c>
      <c r="N169" s="235">
        <f t="shared" si="36"/>
        <v>0.66436415130697246</v>
      </c>
      <c r="O169" s="235">
        <f t="shared" si="36"/>
        <v>0.64410775545720822</v>
      </c>
      <c r="P169" s="235">
        <f t="shared" si="36"/>
        <v>0.58024771704623934</v>
      </c>
      <c r="Q169" s="235">
        <f t="shared" si="36"/>
        <v>0.23821718522283394</v>
      </c>
    </row>
    <row r="170" spans="1:17" x14ac:dyDescent="0.25">
      <c r="A170" s="142" t="s">
        <v>217</v>
      </c>
      <c r="B170" s="235">
        <f t="shared" ref="B170:Q170" si="37">IF(B$114=0,0,B$114/B$97)</f>
        <v>0.10826978561671614</v>
      </c>
      <c r="C170" s="235">
        <f t="shared" si="37"/>
        <v>5.502359507808631E-2</v>
      </c>
      <c r="D170" s="235">
        <f t="shared" si="37"/>
        <v>0.11026931462812829</v>
      </c>
      <c r="E170" s="235">
        <f t="shared" si="37"/>
        <v>0.2065159087170286</v>
      </c>
      <c r="F170" s="235">
        <f t="shared" si="37"/>
        <v>0.18598811529641426</v>
      </c>
      <c r="G170" s="235">
        <f t="shared" si="37"/>
        <v>0.3041758912160934</v>
      </c>
      <c r="H170" s="235">
        <f t="shared" si="37"/>
        <v>0.30464402599305385</v>
      </c>
      <c r="I170" s="235">
        <f t="shared" si="37"/>
        <v>0.13405383099289817</v>
      </c>
      <c r="J170" s="235">
        <f t="shared" si="37"/>
        <v>0.20635588504832081</v>
      </c>
      <c r="K170" s="235">
        <f t="shared" si="37"/>
        <v>0.19618685546114656</v>
      </c>
      <c r="L170" s="235">
        <f t="shared" si="37"/>
        <v>8.9262410067393883E-2</v>
      </c>
      <c r="M170" s="235">
        <f t="shared" si="37"/>
        <v>1.5562734653625468E-2</v>
      </c>
      <c r="N170" s="235">
        <f t="shared" si="37"/>
        <v>8.6785260865252511E-2</v>
      </c>
      <c r="O170" s="235">
        <f t="shared" si="37"/>
        <v>9.4157036805002384E-2</v>
      </c>
      <c r="P170" s="235">
        <f t="shared" si="37"/>
        <v>0.11953758773068029</v>
      </c>
      <c r="Q170" s="235">
        <f t="shared" si="37"/>
        <v>0.25336122401957561</v>
      </c>
    </row>
    <row r="171" spans="1:17" x14ac:dyDescent="0.25">
      <c r="A171" s="127" t="s">
        <v>205</v>
      </c>
      <c r="B171" s="237">
        <f t="shared" ref="B171:Q171" si="38">IF(B$115=0,0,B$115/B$97)</f>
        <v>8.6508047654250186E-2</v>
      </c>
      <c r="C171" s="237">
        <f t="shared" si="38"/>
        <v>4.3964100954018571E-2</v>
      </c>
      <c r="D171" s="237">
        <f t="shared" si="38"/>
        <v>8.8105680364244127E-2</v>
      </c>
      <c r="E171" s="237">
        <f t="shared" si="38"/>
        <v>0.16500714369102074</v>
      </c>
      <c r="F171" s="237">
        <f t="shared" si="38"/>
        <v>0.14860534404440784</v>
      </c>
      <c r="G171" s="237">
        <f t="shared" si="38"/>
        <v>0.2430379107403827</v>
      </c>
      <c r="H171" s="237">
        <f t="shared" si="38"/>
        <v>0.24341195254127132</v>
      </c>
      <c r="I171" s="237">
        <f t="shared" si="38"/>
        <v>0.1071096163506024</v>
      </c>
      <c r="J171" s="237">
        <f t="shared" si="38"/>
        <v>0.16487928405705615</v>
      </c>
      <c r="K171" s="237">
        <f t="shared" si="38"/>
        <v>0.15675418349355291</v>
      </c>
      <c r="L171" s="237">
        <f t="shared" si="38"/>
        <v>7.132106875300874E-2</v>
      </c>
      <c r="M171" s="237">
        <f t="shared" si="38"/>
        <v>1.2434695269576876E-2</v>
      </c>
      <c r="N171" s="237">
        <f t="shared" si="38"/>
        <v>6.9341815353688746E-2</v>
      </c>
      <c r="O171" s="237">
        <f t="shared" si="38"/>
        <v>7.5231897620498756E-2</v>
      </c>
      <c r="P171" s="237">
        <f t="shared" si="38"/>
        <v>9.5511072428716676E-2</v>
      </c>
      <c r="Q171" s="237">
        <f t="shared" si="38"/>
        <v>0.20243676217126125</v>
      </c>
    </row>
    <row r="172" spans="1:17" x14ac:dyDescent="0.25">
      <c r="A172" s="127" t="s">
        <v>204</v>
      </c>
      <c r="B172" s="237">
        <f t="shared" ref="B172:Q172" si="39">IF(B$116=0,0,B$116/B$97)</f>
        <v>7.6876075877901059E-2</v>
      </c>
      <c r="C172" s="237">
        <f t="shared" si="39"/>
        <v>7.3437313191610981E-2</v>
      </c>
      <c r="D172" s="237">
        <f t="shared" si="39"/>
        <v>7.5935070066547358E-2</v>
      </c>
      <c r="E172" s="237">
        <f t="shared" si="39"/>
        <v>8.0352282699239677E-2</v>
      </c>
      <c r="F172" s="237">
        <f t="shared" si="39"/>
        <v>7.7849512257788314E-2</v>
      </c>
      <c r="G172" s="237">
        <f t="shared" si="39"/>
        <v>8.3175464138875499E-2</v>
      </c>
      <c r="H172" s="237">
        <f t="shared" si="39"/>
        <v>8.2961675365842036E-2</v>
      </c>
      <c r="I172" s="237">
        <f t="shared" si="39"/>
        <v>7.5624040735269613E-2</v>
      </c>
      <c r="J172" s="237">
        <f t="shared" si="39"/>
        <v>7.8722305484227678E-2</v>
      </c>
      <c r="K172" s="237">
        <f t="shared" si="39"/>
        <v>7.8286545445143588E-2</v>
      </c>
      <c r="L172" s="237">
        <f t="shared" si="39"/>
        <v>7.3704652934711956E-2</v>
      </c>
      <c r="M172" s="237">
        <f t="shared" si="39"/>
        <v>7.0546497757417809E-2</v>
      </c>
      <c r="N172" s="237">
        <f t="shared" si="39"/>
        <v>7.3598502920702177E-2</v>
      </c>
      <c r="O172" s="237">
        <f t="shared" si="39"/>
        <v>7.48025617257638E-2</v>
      </c>
      <c r="P172" s="237">
        <f t="shared" si="39"/>
        <v>7.5351115922952586E-2</v>
      </c>
      <c r="Q172" s="237">
        <f t="shared" si="39"/>
        <v>8.1495036047157562E-2</v>
      </c>
    </row>
    <row r="173" spans="1:17" x14ac:dyDescent="0.25">
      <c r="A173" s="142" t="s">
        <v>216</v>
      </c>
      <c r="B173" s="235">
        <f t="shared" ref="B173:Q173" si="40">IF(B$117=0,0,B$117/B$97)</f>
        <v>5.0447721958265149E-2</v>
      </c>
      <c r="C173" s="235">
        <f t="shared" si="40"/>
        <v>6.0006206476369776E-2</v>
      </c>
      <c r="D173" s="235">
        <f t="shared" si="40"/>
        <v>4.9018636669472981E-2</v>
      </c>
      <c r="E173" s="235">
        <f t="shared" si="40"/>
        <v>2.9942323036714995E-2</v>
      </c>
      <c r="F173" s="235">
        <f t="shared" si="40"/>
        <v>3.2450329947587189E-2</v>
      </c>
      <c r="G173" s="235">
        <f t="shared" si="40"/>
        <v>8.92697402605825E-3</v>
      </c>
      <c r="H173" s="235">
        <f t="shared" si="40"/>
        <v>8.5989148543431284E-3</v>
      </c>
      <c r="I173" s="235">
        <f t="shared" si="40"/>
        <v>4.2901872961655915E-2</v>
      </c>
      <c r="J173" s="235">
        <f t="shared" si="40"/>
        <v>2.8351407154724367E-2</v>
      </c>
      <c r="K173" s="235">
        <f t="shared" si="40"/>
        <v>3.0397878990565119E-2</v>
      </c>
      <c r="L173" s="235">
        <f t="shared" si="40"/>
        <v>5.1915946588400194E-2</v>
      </c>
      <c r="M173" s="235">
        <f t="shared" si="40"/>
        <v>6.6747677458286303E-2</v>
      </c>
      <c r="N173" s="235">
        <f t="shared" si="40"/>
        <v>5.2414461813663119E-2</v>
      </c>
      <c r="O173" s="235">
        <f t="shared" si="40"/>
        <v>5.1819090588987177E-2</v>
      </c>
      <c r="P173" s="235">
        <f t="shared" si="40"/>
        <v>4.6172322806748337E-2</v>
      </c>
      <c r="Q173" s="235">
        <f t="shared" si="40"/>
        <v>1.9650265045156979E-2</v>
      </c>
    </row>
    <row r="174" spans="1:17" x14ac:dyDescent="0.25">
      <c r="A174" s="142" t="s">
        <v>215</v>
      </c>
      <c r="B174" s="259">
        <f t="shared" ref="B174:Q174" si="41">IF(B$123=0,0,B$123/B$97)</f>
        <v>2.6428353919635921E-2</v>
      </c>
      <c r="C174" s="259">
        <f t="shared" si="41"/>
        <v>1.3431106715241208E-2</v>
      </c>
      <c r="D174" s="259">
        <f t="shared" si="41"/>
        <v>2.691643339707437E-2</v>
      </c>
      <c r="E174" s="259">
        <f t="shared" si="41"/>
        <v>5.0409959662524685E-2</v>
      </c>
      <c r="F174" s="259">
        <f t="shared" si="41"/>
        <v>4.5399182310201132E-2</v>
      </c>
      <c r="G174" s="259">
        <f t="shared" si="41"/>
        <v>7.4248490112817242E-2</v>
      </c>
      <c r="H174" s="259">
        <f t="shared" si="41"/>
        <v>7.4362760511498899E-2</v>
      </c>
      <c r="I174" s="259">
        <f t="shared" si="41"/>
        <v>3.2722167773613683E-2</v>
      </c>
      <c r="J174" s="259">
        <f t="shared" si="41"/>
        <v>5.0370898329503311E-2</v>
      </c>
      <c r="K174" s="259">
        <f t="shared" si="41"/>
        <v>4.7888666454578475E-2</v>
      </c>
      <c r="L174" s="259">
        <f t="shared" si="41"/>
        <v>2.1788706346311765E-2</v>
      </c>
      <c r="M174" s="259">
        <f t="shared" si="41"/>
        <v>3.7988202991314948E-3</v>
      </c>
      <c r="N174" s="259">
        <f t="shared" si="41"/>
        <v>2.1184041107039069E-2</v>
      </c>
      <c r="O174" s="259">
        <f t="shared" si="41"/>
        <v>2.2983471136776627E-2</v>
      </c>
      <c r="P174" s="259">
        <f t="shared" si="41"/>
        <v>2.9178793116204249E-2</v>
      </c>
      <c r="Q174" s="259">
        <f t="shared" si="41"/>
        <v>6.184477100200058E-2</v>
      </c>
    </row>
    <row r="175" spans="1:17" x14ac:dyDescent="0.25">
      <c r="A175" s="72" t="s">
        <v>203</v>
      </c>
      <c r="B175" s="234">
        <f t="shared" ref="B175:Q175" si="42">IF(B$124=0,0,B$124/B$97)</f>
        <v>7.9336012934196953E-2</v>
      </c>
      <c r="C175" s="234">
        <f t="shared" si="42"/>
        <v>4.0319213951847795E-2</v>
      </c>
      <c r="D175" s="234">
        <f t="shared" si="42"/>
        <v>8.080119233404609E-2</v>
      </c>
      <c r="E175" s="234">
        <f t="shared" si="42"/>
        <v>0.15132706425680784</v>
      </c>
      <c r="F175" s="234">
        <f t="shared" si="42"/>
        <v>0.13628507193132444</v>
      </c>
      <c r="G175" s="234">
        <f t="shared" si="42"/>
        <v>0.22288861386703465</v>
      </c>
      <c r="H175" s="234">
        <f t="shared" si="42"/>
        <v>0.22323164536477275</v>
      </c>
      <c r="I175" s="234">
        <f t="shared" si="42"/>
        <v>9.8229588328372947E-2</v>
      </c>
      <c r="J175" s="234">
        <f t="shared" si="42"/>
        <v>0.15120980495147107</v>
      </c>
      <c r="K175" s="234">
        <f t="shared" si="42"/>
        <v>0.14375832383639506</v>
      </c>
      <c r="L175" s="234">
        <f t="shared" si="42"/>
        <v>6.5408125446135348E-2</v>
      </c>
      <c r="M175" s="234">
        <f t="shared" si="42"/>
        <v>1.1403784636116226E-2</v>
      </c>
      <c r="N175" s="234">
        <f t="shared" si="42"/>
        <v>6.3592963995305993E-2</v>
      </c>
      <c r="O175" s="234">
        <f t="shared" si="42"/>
        <v>6.8994723202389016E-2</v>
      </c>
      <c r="P175" s="234">
        <f t="shared" si="42"/>
        <v>8.7592633090609384E-2</v>
      </c>
      <c r="Q175" s="234">
        <f t="shared" si="42"/>
        <v>0.18565354342714807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128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53">
        <f>IF(B$5=0,0,B$5/NMM_fec!B$5)</f>
        <v>0.58046431027094136</v>
      </c>
      <c r="C180" s="253">
        <f>IF(C$5=0,0,C$5/NMM_fec!C$5)</f>
        <v>0.5837687599675262</v>
      </c>
      <c r="D180" s="253">
        <f>IF(D$5=0,0,D$5/NMM_fec!D$5)</f>
        <v>0.58393257921125541</v>
      </c>
      <c r="E180" s="253">
        <f>IF(E$5=0,0,E$5/NMM_fec!E$5)</f>
        <v>0.57815304031760151</v>
      </c>
      <c r="F180" s="253">
        <f>IF(F$5=0,0,F$5/NMM_fec!F$5)</f>
        <v>0.57530645259037405</v>
      </c>
      <c r="G180" s="253">
        <f>IF(G$5=0,0,G$5/NMM_fec!G$5)</f>
        <v>0.5700116188168145</v>
      </c>
      <c r="H180" s="253">
        <f>IF(H$5=0,0,H$5/NMM_fec!H$5)</f>
        <v>0.57439973679383616</v>
      </c>
      <c r="I180" s="253">
        <f>IF(I$5=0,0,I$5/NMM_fec!I$5)</f>
        <v>0.5813636169964711</v>
      </c>
      <c r="J180" s="253">
        <f>IF(J$5=0,0,J$5/NMM_fec!J$5)</f>
        <v>0.58293660880585407</v>
      </c>
      <c r="K180" s="253">
        <f>IF(K$5=0,0,K$5/NMM_fec!K$5)</f>
        <v>0.57061388380954858</v>
      </c>
      <c r="L180" s="253">
        <f>IF(L$5=0,0,L$5/NMM_fec!L$5)</f>
        <v>0.56206097158884349</v>
      </c>
      <c r="M180" s="253">
        <f>IF(M$5=0,0,M$5/NMM_fec!M$5)</f>
        <v>0.56209782701605215</v>
      </c>
      <c r="N180" s="253">
        <f>IF(N$5=0,0,N$5/NMM_fec!N$5)</f>
        <v>0.56206097158884349</v>
      </c>
      <c r="O180" s="253">
        <f>IF(O$5=0,0,O$5/NMM_fec!O$5)</f>
        <v>0.56206097158884338</v>
      </c>
      <c r="P180" s="253">
        <f>IF(P$5=0,0,P$5/NMM_fec!P$5)</f>
        <v>0.56206097158884349</v>
      </c>
      <c r="Q180" s="253">
        <f>IF(Q$5=0,0,Q$5/NMM_fec!Q$5)</f>
        <v>0.56206097158884349</v>
      </c>
    </row>
    <row r="181" spans="1:17" x14ac:dyDescent="0.25">
      <c r="A181" s="132" t="s">
        <v>83</v>
      </c>
      <c r="B181" s="252">
        <f>IF(B$6=0,0,B$6/NMM_fec!B$6)</f>
        <v>0.45453159075124328</v>
      </c>
      <c r="C181" s="252">
        <f>IF(C$6=0,0,C$6/NMM_fec!C$6)</f>
        <v>0.45453159075124328</v>
      </c>
      <c r="D181" s="252">
        <f>IF(D$6=0,0,D$6/NMM_fec!D$6)</f>
        <v>0.45453159075124322</v>
      </c>
      <c r="E181" s="252">
        <f>IF(E$6=0,0,E$6/NMM_fec!E$6)</f>
        <v>0.45453159075124328</v>
      </c>
      <c r="F181" s="252">
        <f>IF(F$6=0,0,F$6/NMM_fec!F$6)</f>
        <v>0.45546247076853436</v>
      </c>
      <c r="G181" s="252">
        <f>IF(G$6=0,0,G$6/NMM_fec!G$6)</f>
        <v>0.45733210716673262</v>
      </c>
      <c r="H181" s="252">
        <f>IF(H$6=0,0,H$6/NMM_fec!H$6)</f>
        <v>0.46127235999780858</v>
      </c>
      <c r="I181" s="252">
        <f>IF(I$6=0,0,I$6/NMM_fec!I$6)</f>
        <v>0.46794821117157243</v>
      </c>
      <c r="J181" s="252">
        <f>IF(J$6=0,0,J$6/NMM_fec!J$6)</f>
        <v>0.46794821117157243</v>
      </c>
      <c r="K181" s="252">
        <f>IF(K$6=0,0,K$6/NMM_fec!K$6)</f>
        <v>0.46794821117157237</v>
      </c>
      <c r="L181" s="252">
        <f>IF(L$6=0,0,L$6/NMM_fec!L$6)</f>
        <v>0.46794821117157243</v>
      </c>
      <c r="M181" s="252">
        <f>IF(M$6=0,0,M$6/NMM_fec!M$6)</f>
        <v>0.46794821117157243</v>
      </c>
      <c r="N181" s="252">
        <f>IF(N$6=0,0,N$6/NMM_fec!N$6)</f>
        <v>0.46794821117157243</v>
      </c>
      <c r="O181" s="252">
        <f>IF(O$6=0,0,O$6/NMM_fec!O$6)</f>
        <v>0.46794821117157237</v>
      </c>
      <c r="P181" s="252">
        <f>IF(P$6=0,0,P$6/NMM_fec!P$6)</f>
        <v>0.46794821117157243</v>
      </c>
      <c r="Q181" s="252">
        <f>IF(Q$6=0,0,Q$6/NMM_fec!Q$6)</f>
        <v>0.46794821117157243</v>
      </c>
    </row>
    <row r="182" spans="1:17" x14ac:dyDescent="0.25">
      <c r="A182" s="76" t="s">
        <v>82</v>
      </c>
      <c r="B182" s="251">
        <f>IF(B$7=0,0,B$7/NMM_fec!B$7)</f>
        <v>0.11819156746880127</v>
      </c>
      <c r="C182" s="251">
        <f>IF(C$7=0,0,C$7/NMM_fec!C$7)</f>
        <v>0.11819156746880127</v>
      </c>
      <c r="D182" s="251">
        <f>IF(D$7=0,0,D$7/NMM_fec!D$7)</f>
        <v>0.11819156746880129</v>
      </c>
      <c r="E182" s="251">
        <f>IF(E$7=0,0,E$7/NMM_fec!E$7)</f>
        <v>0.11819156746880129</v>
      </c>
      <c r="F182" s="251">
        <f>IF(F$7=0,0,F$7/NMM_fec!F$7)</f>
        <v>0.11843362362200981</v>
      </c>
      <c r="G182" s="251">
        <f>IF(G$7=0,0,G$7/NMM_fec!G$7)</f>
        <v>0.11891978401437012</v>
      </c>
      <c r="H182" s="251">
        <f>IF(H$7=0,0,H$7/NMM_fec!H$7)</f>
        <v>0.11994436551278377</v>
      </c>
      <c r="I182" s="251">
        <f>IF(I$7=0,0,I$7/NMM_fec!I$7)</f>
        <v>0.12168028295058274</v>
      </c>
      <c r="J182" s="251">
        <f>IF(J$7=0,0,J$7/NMM_fec!J$7)</f>
        <v>0.12168028295058275</v>
      </c>
      <c r="K182" s="251">
        <f>IF(K$7=0,0,K$7/NMM_fec!K$7)</f>
        <v>0.12168028295058275</v>
      </c>
      <c r="L182" s="251">
        <f>IF(L$7=0,0,L$7/NMM_fec!L$7)</f>
        <v>0.12168028295058275</v>
      </c>
      <c r="M182" s="251">
        <f>IF(M$7=0,0,M$7/NMM_fec!M$7)</f>
        <v>0.12168028295058277</v>
      </c>
      <c r="N182" s="251">
        <f>IF(N$7=0,0,N$7/NMM_fec!N$7)</f>
        <v>0.12168028295058275</v>
      </c>
      <c r="O182" s="251">
        <f>IF(O$7=0,0,O$7/NMM_fec!O$7)</f>
        <v>0.12168028295058274</v>
      </c>
      <c r="P182" s="251">
        <f>IF(P$7=0,0,P$7/NMM_fec!P$7)</f>
        <v>0.12168028295058272</v>
      </c>
      <c r="Q182" s="251">
        <f>IF(Q$7=0,0,Q$7/NMM_fec!Q$7)</f>
        <v>0.12168028295058275</v>
      </c>
    </row>
    <row r="183" spans="1:17" x14ac:dyDescent="0.25">
      <c r="A183" s="76" t="s">
        <v>81</v>
      </c>
      <c r="B183" s="251">
        <f>IF(B$8=0,0,B$8/NMM_fec!B$8)</f>
        <v>0.64826475074533807</v>
      </c>
      <c r="C183" s="251">
        <f>IF(C$8=0,0,C$8/NMM_fec!C$8)</f>
        <v>0.64826475074533796</v>
      </c>
      <c r="D183" s="251">
        <f>IF(D$8=0,0,D$8/NMM_fec!D$8)</f>
        <v>0.64826475074533796</v>
      </c>
      <c r="E183" s="251">
        <f>IF(E$8=0,0,E$8/NMM_fec!E$8)</f>
        <v>0.64826475074533785</v>
      </c>
      <c r="F183" s="251">
        <f>IF(F$8=0,0,F$8/NMM_fec!F$8)</f>
        <v>0.64959239598422125</v>
      </c>
      <c r="G183" s="251">
        <f>IF(G$8=0,0,G$8/NMM_fec!G$8)</f>
        <v>0.65225891993618512</v>
      </c>
      <c r="H183" s="251">
        <f>IF(H$8=0,0,H$8/NMM_fec!H$8)</f>
        <v>0.65787861078141185</v>
      </c>
      <c r="I183" s="251">
        <f>IF(I$8=0,0,I$8/NMM_fec!I$8)</f>
        <v>0.6673998829773008</v>
      </c>
      <c r="J183" s="251">
        <f>IF(J$8=0,0,J$8/NMM_fec!J$8)</f>
        <v>0.6673998829773008</v>
      </c>
      <c r="K183" s="251">
        <f>IF(K$8=0,0,K$8/NMM_fec!K$8)</f>
        <v>0.6673998829773008</v>
      </c>
      <c r="L183" s="251">
        <f>IF(L$8=0,0,L$8/NMM_fec!L$8)</f>
        <v>0.6673998829773008</v>
      </c>
      <c r="M183" s="251">
        <f>IF(M$8=0,0,M$8/NMM_fec!M$8)</f>
        <v>0.6673998829773008</v>
      </c>
      <c r="N183" s="251">
        <f>IF(N$8=0,0,N$8/NMM_fec!N$8)</f>
        <v>0.6673998829773008</v>
      </c>
      <c r="O183" s="251">
        <f>IF(O$8=0,0,O$8/NMM_fec!O$8)</f>
        <v>0.6673998829773008</v>
      </c>
      <c r="P183" s="251">
        <f>IF(P$8=0,0,P$8/NMM_fec!P$8)</f>
        <v>0.6673998829773008</v>
      </c>
      <c r="Q183" s="251">
        <f>IF(Q$8=0,0,Q$8/NMM_fec!Q$8)</f>
        <v>0.6673998829773008</v>
      </c>
    </row>
    <row r="184" spans="1:17" x14ac:dyDescent="0.25">
      <c r="A184" s="76" t="s">
        <v>80</v>
      </c>
      <c r="B184" s="251">
        <f>IF(B$9=0,0,B$9/NMM_fec!B$9)</f>
        <v>0.45098034313773544</v>
      </c>
      <c r="C184" s="251">
        <f>IF(C$9=0,0,C$9/NMM_fec!C$9)</f>
        <v>0.4509803431377355</v>
      </c>
      <c r="D184" s="251">
        <f>IF(D$9=0,0,D$9/NMM_fec!D$9)</f>
        <v>0.4509803431377355</v>
      </c>
      <c r="E184" s="251">
        <f>IF(E$9=0,0,E$9/NMM_fec!E$9)</f>
        <v>0.4509803431377355</v>
      </c>
      <c r="F184" s="251">
        <f>IF(F$9=0,0,F$9/NMM_fec!F$9)</f>
        <v>0.45190395020523122</v>
      </c>
      <c r="G184" s="251">
        <f>IF(G$9=0,0,G$9/NMM_fec!G$9)</f>
        <v>0.45375897916594371</v>
      </c>
      <c r="H184" s="251">
        <f>IF(H$9=0,0,H$9/NMM_fec!H$9)</f>
        <v>0.45766844686844405</v>
      </c>
      <c r="I184" s="251">
        <f>IF(I$9=0,0,I$9/NMM_fec!I$9)</f>
        <v>0.46429213973015354</v>
      </c>
      <c r="J184" s="251">
        <f>IF(J$9=0,0,J$9/NMM_fec!J$9)</f>
        <v>0.46429213973015349</v>
      </c>
      <c r="K184" s="251">
        <f>IF(K$9=0,0,K$9/NMM_fec!K$9)</f>
        <v>0.4642921397301536</v>
      </c>
      <c r="L184" s="251">
        <f>IF(L$9=0,0,L$9/NMM_fec!L$9)</f>
        <v>0.46429213973015354</v>
      </c>
      <c r="M184" s="251">
        <f>IF(M$9=0,0,M$9/NMM_fec!M$9)</f>
        <v>0.46429213973015354</v>
      </c>
      <c r="N184" s="251">
        <f>IF(N$9=0,0,N$9/NMM_fec!N$9)</f>
        <v>0.46429213973015354</v>
      </c>
      <c r="O184" s="251">
        <f>IF(O$9=0,0,O$9/NMM_fec!O$9)</f>
        <v>0.46429213973015349</v>
      </c>
      <c r="P184" s="251">
        <f>IF(P$9=0,0,P$9/NMM_fec!P$9)</f>
        <v>0.4642921397301536</v>
      </c>
      <c r="Q184" s="251">
        <f>IF(Q$9=0,0,Q$9/NMM_fec!Q$9)</f>
        <v>0.46429213973015354</v>
      </c>
    </row>
    <row r="185" spans="1:17" x14ac:dyDescent="0.25">
      <c r="A185" s="129" t="s">
        <v>79</v>
      </c>
      <c r="B185" s="250">
        <f>IF(B$10=0,0,B$10/NMM_fec!B$10)</f>
        <v>0.71277027667171156</v>
      </c>
      <c r="C185" s="250">
        <f>IF(C$10=0,0,C$10/NMM_fec!C$10)</f>
        <v>0.71277027667171156</v>
      </c>
      <c r="D185" s="250">
        <f>IF(D$10=0,0,D$10/NMM_fec!D$10)</f>
        <v>0.71277027667171167</v>
      </c>
      <c r="E185" s="250">
        <f>IF(E$10=0,0,E$10/NMM_fec!E$10)</f>
        <v>0.71277027667171178</v>
      </c>
      <c r="F185" s="250">
        <f>IF(F$10=0,0,F$10/NMM_fec!F$10)</f>
        <v>0.71423002913110845</v>
      </c>
      <c r="G185" s="250">
        <f>IF(G$10=0,0,G$10/NMM_fec!G$10)</f>
        <v>0.71716188530994218</v>
      </c>
      <c r="H185" s="250">
        <f>IF(H$10=0,0,H$10/NMM_fec!H$10)</f>
        <v>0.72334076298909478</v>
      </c>
      <c r="I185" s="250">
        <f>IF(I$10=0,0,I$10/NMM_fec!I$10)</f>
        <v>0.73380944852155328</v>
      </c>
      <c r="J185" s="250">
        <f>IF(J$10=0,0,J$10/NMM_fec!J$10)</f>
        <v>0.73380944852155328</v>
      </c>
      <c r="K185" s="250">
        <f>IF(K$10=0,0,K$10/NMM_fec!K$10)</f>
        <v>0.73380944852155316</v>
      </c>
      <c r="L185" s="250">
        <f>IF(L$10=0,0,L$10/NMM_fec!L$10)</f>
        <v>0.73380944852155305</v>
      </c>
      <c r="M185" s="250">
        <f>IF(M$10=0,0,M$10/NMM_fec!M$10)</f>
        <v>0.73380944852155305</v>
      </c>
      <c r="N185" s="250">
        <f>IF(N$10=0,0,N$10/NMM_fec!N$10)</f>
        <v>0.73380944852155328</v>
      </c>
      <c r="O185" s="250">
        <f>IF(O$10=0,0,O$10/NMM_fec!O$10)</f>
        <v>0.73380944852155328</v>
      </c>
      <c r="P185" s="250">
        <f>IF(P$10=0,0,P$10/NMM_fec!P$10)</f>
        <v>0.73380944852155316</v>
      </c>
      <c r="Q185" s="250">
        <f>IF(Q$10=0,0,Q$10/NMM_fec!Q$10)</f>
        <v>0.73380944852155316</v>
      </c>
    </row>
    <row r="186" spans="1:17" x14ac:dyDescent="0.25">
      <c r="A186" s="127" t="s">
        <v>214</v>
      </c>
      <c r="B186" s="248">
        <f>IF(B$15=0,0,B$15/NMM_fec!B$15)</f>
        <v>0.63455875206399193</v>
      </c>
      <c r="C186" s="248">
        <f>IF(C$15=0,0,C$15/NMM_fec!C$15)</f>
        <v>0.63455875206399204</v>
      </c>
      <c r="D186" s="248">
        <f>IF(D$15=0,0,D$15/NMM_fec!D$15)</f>
        <v>0.63455875206399204</v>
      </c>
      <c r="E186" s="248">
        <f>IF(E$15=0,0,E$15/NMM_fec!E$15)</f>
        <v>0.63455875206399193</v>
      </c>
      <c r="F186" s="248">
        <f>IF(F$15=0,0,F$15/NMM_fec!F$15)</f>
        <v>0.63585832743809789</v>
      </c>
      <c r="G186" s="248">
        <f>IF(G$15=0,0,G$15/NMM_fec!G$15)</f>
        <v>0.63846847415571806</v>
      </c>
      <c r="H186" s="248">
        <f>IF(H$15=0,0,H$15/NMM_fec!H$15)</f>
        <v>0.64396935015681567</v>
      </c>
      <c r="I186" s="248">
        <f>IF(I$15=0,0,I$15/NMM_fec!I$15)</f>
        <v>0.65328931795660483</v>
      </c>
      <c r="J186" s="248">
        <f>IF(J$15=0,0,J$15/NMM_fec!J$15)</f>
        <v>0.65328931795660483</v>
      </c>
      <c r="K186" s="248">
        <f>IF(K$15=0,0,K$15/NMM_fec!K$15)</f>
        <v>0.65328931795660483</v>
      </c>
      <c r="L186" s="248">
        <f>IF(L$15=0,0,L$15/NMM_fec!L$15)</f>
        <v>0.65328931795660483</v>
      </c>
      <c r="M186" s="248">
        <f>IF(M$15=0,0,M$15/NMM_fec!M$15)</f>
        <v>0.65328931795660483</v>
      </c>
      <c r="N186" s="248">
        <f>IF(N$15=0,0,N$15/NMM_fec!N$15)</f>
        <v>0.65328931795660483</v>
      </c>
      <c r="O186" s="248">
        <f>IF(O$15=0,0,O$15/NMM_fec!O$15)</f>
        <v>0.65328931795660483</v>
      </c>
      <c r="P186" s="248">
        <f>IF(P$15=0,0,P$15/NMM_fec!P$15)</f>
        <v>0.65328931795660483</v>
      </c>
      <c r="Q186" s="248">
        <f>IF(Q$15=0,0,Q$15/NMM_fec!Q$15)</f>
        <v>0.65328931795660483</v>
      </c>
    </row>
    <row r="187" spans="1:17" x14ac:dyDescent="0.25">
      <c r="A187" s="127" t="s">
        <v>213</v>
      </c>
      <c r="B187" s="249">
        <f>IF(B$16=0,0,B$16/NMM_fec!B$16)</f>
        <v>0.42345637555531657</v>
      </c>
      <c r="C187" s="249">
        <f>IF(C$16=0,0,C$16/NMM_fec!C$16)</f>
        <v>0.42944641622623059</v>
      </c>
      <c r="D187" s="249">
        <f>IF(D$16=0,0,D$16/NMM_fec!D$16)</f>
        <v>0.43670685721024038</v>
      </c>
      <c r="E187" s="249">
        <f>IF(E$16=0,0,E$16/NMM_fec!E$16)</f>
        <v>0.43680556975730472</v>
      </c>
      <c r="F187" s="249">
        <f>IF(F$16=0,0,F$16/NMM_fec!F$16)</f>
        <v>0.43775124725359837</v>
      </c>
      <c r="G187" s="249">
        <f>IF(G$16=0,0,G$16/NMM_fec!G$16)</f>
        <v>0.43969574250713028</v>
      </c>
      <c r="H187" s="249">
        <f>IF(H$16=0,0,H$16/NMM_fec!H$16)</f>
        <v>0.44357569441260924</v>
      </c>
      <c r="I187" s="249">
        <f>IF(I$16=0,0,I$16/NMM_fec!I$16)</f>
        <v>0.44970839559517523</v>
      </c>
      <c r="J187" s="249">
        <f>IF(J$16=0,0,J$16/NMM_fec!J$16)</f>
        <v>0.44979929673619612</v>
      </c>
      <c r="K187" s="249">
        <f>IF(K$16=0,0,K$16/NMM_fec!K$16)</f>
        <v>0.45000851825742821</v>
      </c>
      <c r="L187" s="249">
        <f>IF(L$16=0,0,L$16/NMM_fec!L$16)</f>
        <v>0.44959733667825891</v>
      </c>
      <c r="M187" s="249">
        <f>IF(M$16=0,0,M$16/NMM_fec!M$16)</f>
        <v>0.44970730253483376</v>
      </c>
      <c r="N187" s="249">
        <f>IF(N$16=0,0,N$16/NMM_fec!N$16)</f>
        <v>0.44959733667825896</v>
      </c>
      <c r="O187" s="249">
        <f>IF(O$16=0,0,O$16/NMM_fec!O$16)</f>
        <v>0.44959733667825885</v>
      </c>
      <c r="P187" s="249">
        <f>IF(P$16=0,0,P$16/NMM_fec!P$16)</f>
        <v>0.4495973366782588</v>
      </c>
      <c r="Q187" s="249">
        <f>IF(Q$16=0,0,Q$16/NMM_fec!Q$16)</f>
        <v>0.44959733667825885</v>
      </c>
    </row>
    <row r="188" spans="1:17" x14ac:dyDescent="0.25">
      <c r="A188" s="127" t="s">
        <v>212</v>
      </c>
      <c r="B188" s="249">
        <f>IF(B$36=0,0,B$36/NMM_fec!B$36)</f>
        <v>0.66566481036244951</v>
      </c>
      <c r="C188" s="249">
        <f>IF(C$36=0,0,C$36/NMM_fec!C$36)</f>
        <v>0.66804419771398393</v>
      </c>
      <c r="D188" s="249">
        <f>IF(D$36=0,0,D$36/NMM_fec!D$36)</f>
        <v>0.6638802256824784</v>
      </c>
      <c r="E188" s="249">
        <f>IF(E$36=0,0,E$36/NMM_fec!E$36)</f>
        <v>0.65321569581742811</v>
      </c>
      <c r="F188" s="249">
        <f>IF(F$36=0,0,F$36/NMM_fec!F$36)</f>
        <v>0.64712695835753464</v>
      </c>
      <c r="G188" s="249">
        <f>IF(G$36=0,0,G$36/NMM_fec!G$36)</f>
        <v>0.63564524437306291</v>
      </c>
      <c r="H188" s="249">
        <f>IF(H$36=0,0,H$36/NMM_fec!H$36)</f>
        <v>0.6401059701966817</v>
      </c>
      <c r="I188" s="249">
        <f>IF(I$36=0,0,I$36/NMM_fec!I$36)</f>
        <v>0.64707106896788202</v>
      </c>
      <c r="J188" s="249">
        <f>IF(J$36=0,0,J$36/NMM_fec!J$36)</f>
        <v>0.64990117083232224</v>
      </c>
      <c r="K188" s="249">
        <f>IF(K$36=0,0,K$36/NMM_fec!K$36)</f>
        <v>0.62716377922617939</v>
      </c>
      <c r="L188" s="249">
        <f>IF(L$36=0,0,L$36/NMM_fec!L$36)</f>
        <v>0.61172442854971742</v>
      </c>
      <c r="M188" s="249">
        <f>IF(M$36=0,0,M$36/NMM_fec!M$36)</f>
        <v>0.61172442854971742</v>
      </c>
      <c r="N188" s="249">
        <f>IF(N$36=0,0,N$36/NMM_fec!N$36)</f>
        <v>0.61172442854971742</v>
      </c>
      <c r="O188" s="249">
        <f>IF(O$36=0,0,O$36/NMM_fec!O$36)</f>
        <v>0.61172442854971742</v>
      </c>
      <c r="P188" s="249">
        <f>IF(P$36=0,0,P$36/NMM_fec!P$36)</f>
        <v>0.61172442854971742</v>
      </c>
      <c r="Q188" s="249">
        <f>IF(Q$36=0,0,Q$36/NMM_fec!Q$36)</f>
        <v>0.61172442854971742</v>
      </c>
    </row>
    <row r="189" spans="1:17" x14ac:dyDescent="0.25">
      <c r="A189" s="72" t="s">
        <v>211</v>
      </c>
      <c r="B189" s="247">
        <f>IF(B$44=0,0,B$44/NMM_fec!B$44)</f>
        <v>0.66981201606754703</v>
      </c>
      <c r="C189" s="247">
        <f>IF(C$44=0,0,C$44/NMM_fec!C$44)</f>
        <v>0.66981201606754703</v>
      </c>
      <c r="D189" s="247">
        <f>IF(D$44=0,0,D$44/NMM_fec!D$44)</f>
        <v>0.66981201606754703</v>
      </c>
      <c r="E189" s="247">
        <f>IF(E$44=0,0,E$44/NMM_fec!E$44)</f>
        <v>0.66981201606754703</v>
      </c>
      <c r="F189" s="247">
        <f>IF(F$44=0,0,F$44/NMM_fec!F$44)</f>
        <v>0.67118379007354756</v>
      </c>
      <c r="G189" s="247">
        <f>IF(G$44=0,0,G$44/NMM_fec!G$44)</f>
        <v>0.67393894494214679</v>
      </c>
      <c r="H189" s="247">
        <f>IF(H$44=0,0,H$44/NMM_fec!H$44)</f>
        <v>0.67974542516552749</v>
      </c>
      <c r="I189" s="247">
        <f>IF(I$44=0,0,I$44/NMM_fec!I$44)</f>
        <v>0.68958316895419391</v>
      </c>
      <c r="J189" s="247">
        <f>IF(J$44=0,0,J$44/NMM_fec!J$44)</f>
        <v>0.68958316895419391</v>
      </c>
      <c r="K189" s="247">
        <f>IF(K$44=0,0,K$44/NMM_fec!K$44)</f>
        <v>0.68958316895419391</v>
      </c>
      <c r="L189" s="247">
        <f>IF(L$44=0,0,L$44/NMM_fec!L$44)</f>
        <v>0.68958316895419391</v>
      </c>
      <c r="M189" s="247">
        <f>IF(M$44=0,0,M$44/NMM_fec!M$44)</f>
        <v>0.68958316895419391</v>
      </c>
      <c r="N189" s="247">
        <f>IF(N$44=0,0,N$44/NMM_fec!N$44)</f>
        <v>0.68958316895419391</v>
      </c>
      <c r="O189" s="247">
        <f>IF(O$44=0,0,O$44/NMM_fec!O$44)</f>
        <v>0.68958316895419391</v>
      </c>
      <c r="P189" s="247">
        <f>IF(P$44=0,0,P$44/NMM_fec!P$44)</f>
        <v>0.68958316895419403</v>
      </c>
      <c r="Q189" s="247">
        <f>IF(Q$44=0,0,Q$44/NMM_fec!Q$44)</f>
        <v>0.68958316895419391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53">
        <f>IF(B$47=0,0,B$47/NMM_fec!B$47)</f>
        <v>0.3615819369606238</v>
      </c>
      <c r="C191" s="253">
        <f>IF(C$47=0,0,C$47/NMM_fec!C$47)</f>
        <v>0.3714310806859808</v>
      </c>
      <c r="D191" s="253">
        <f>IF(D$47=0,0,D$47/NMM_fec!D$47)</f>
        <v>0.3677392128678284</v>
      </c>
      <c r="E191" s="253">
        <f>IF(E$47=0,0,E$47/NMM_fec!E$47)</f>
        <v>0.38646049843411895</v>
      </c>
      <c r="F191" s="253">
        <f>IF(F$47=0,0,F$47/NMM_fec!F$47)</f>
        <v>0.37456266008600275</v>
      </c>
      <c r="G191" s="253">
        <f>IF(G$47=0,0,G$47/NMM_fec!G$47)</f>
        <v>0.3976372791784904</v>
      </c>
      <c r="H191" s="253">
        <f>IF(H$47=0,0,H$47/NMM_fec!H$47)</f>
        <v>0.40056657375500621</v>
      </c>
      <c r="I191" s="253">
        <f>IF(I$47=0,0,I$47/NMM_fec!I$47)</f>
        <v>0.39577237418864103</v>
      </c>
      <c r="J191" s="253">
        <f>IF(J$47=0,0,J$47/NMM_fec!J$47)</f>
        <v>0.39819528921210623</v>
      </c>
      <c r="K191" s="253">
        <f>IF(K$47=0,0,K$47/NMM_fec!K$47)</f>
        <v>0.39887005704289613</v>
      </c>
      <c r="L191" s="253">
        <f>IF(L$47=0,0,L$47/NMM_fec!L$47)</f>
        <v>0.41835829141153275</v>
      </c>
      <c r="M191" s="253">
        <f>IF(M$47=0,0,M$47/NMM_fec!M$47)</f>
        <v>0.39943699124826532</v>
      </c>
      <c r="N191" s="253">
        <f>IF(N$47=0,0,N$47/NMM_fec!N$47)</f>
        <v>0.39170579207775541</v>
      </c>
      <c r="O191" s="253">
        <f>IF(O$47=0,0,O$47/NMM_fec!O$47)</f>
        <v>0.39326131591460672</v>
      </c>
      <c r="P191" s="253">
        <f>IF(P$47=0,0,P$47/NMM_fec!P$47)</f>
        <v>0.40160379726047979</v>
      </c>
      <c r="Q191" s="253">
        <f>IF(Q$47=0,0,Q$47/NMM_fec!Q$47)</f>
        <v>0.41041570968138857</v>
      </c>
    </row>
    <row r="192" spans="1:17" x14ac:dyDescent="0.25">
      <c r="A192" s="132" t="s">
        <v>83</v>
      </c>
      <c r="B192" s="252">
        <f>IF(B$48=0,0,B$48/NMM_fec!B$48)</f>
        <v>0.32783237054863018</v>
      </c>
      <c r="C192" s="252">
        <f>IF(C$48=0,0,C$48/NMM_fec!C$48)</f>
        <v>0.33136268295028287</v>
      </c>
      <c r="D192" s="252">
        <f>IF(D$48=0,0,D$48/NMM_fec!D$48)</f>
        <v>0.33136268295028287</v>
      </c>
      <c r="E192" s="252">
        <f>IF(E$48=0,0,E$48/NMM_fec!E$48)</f>
        <v>0.33136268295028287</v>
      </c>
      <c r="F192" s="252">
        <f>IF(F$48=0,0,F$48/NMM_fec!F$48)</f>
        <v>0.33136268295028287</v>
      </c>
      <c r="G192" s="252">
        <f>IF(G$48=0,0,G$48/NMM_fec!G$48)</f>
        <v>0.33136268295028282</v>
      </c>
      <c r="H192" s="252">
        <f>IF(H$48=0,0,H$48/NMM_fec!H$48)</f>
        <v>0.33136268295028282</v>
      </c>
      <c r="I192" s="252">
        <f>IF(I$48=0,0,I$48/NMM_fec!I$48)</f>
        <v>0.34882691580074882</v>
      </c>
      <c r="J192" s="252">
        <f>IF(J$48=0,0,J$48/NMM_fec!J$48)</f>
        <v>0.34882691580074882</v>
      </c>
      <c r="K192" s="252">
        <f>IF(K$48=0,0,K$48/NMM_fec!K$48)</f>
        <v>0.34882691580074887</v>
      </c>
      <c r="L192" s="252">
        <f>IF(L$48=0,0,L$48/NMM_fec!L$48)</f>
        <v>0.3667402802694989</v>
      </c>
      <c r="M192" s="252">
        <f>IF(M$48=0,0,M$48/NMM_fec!M$48)</f>
        <v>0.36674028026949895</v>
      </c>
      <c r="N192" s="252">
        <f>IF(N$48=0,0,N$48/NMM_fec!N$48)</f>
        <v>0.36674028026949895</v>
      </c>
      <c r="O192" s="252">
        <f>IF(O$48=0,0,O$48/NMM_fec!O$48)</f>
        <v>0.36674028026949901</v>
      </c>
      <c r="P192" s="252">
        <f>IF(P$48=0,0,P$48/NMM_fec!P$48)</f>
        <v>0.3724871941921305</v>
      </c>
      <c r="Q192" s="252">
        <f>IF(Q$48=0,0,Q$48/NMM_fec!Q$48)</f>
        <v>0.3724871941921305</v>
      </c>
    </row>
    <row r="193" spans="1:17" x14ac:dyDescent="0.25">
      <c r="A193" s="76" t="s">
        <v>82</v>
      </c>
      <c r="B193" s="251">
        <f>IF(B$49=0,0,B$49/NMM_fec!B$49)</f>
        <v>8.5522740883157713E-2</v>
      </c>
      <c r="C193" s="251">
        <f>IF(C$49=0,0,C$49/NMM_fec!C$49)</f>
        <v>8.6443705436651502E-2</v>
      </c>
      <c r="D193" s="251">
        <f>IF(D$49=0,0,D$49/NMM_fec!D$49)</f>
        <v>8.6443705436651502E-2</v>
      </c>
      <c r="E193" s="251">
        <f>IF(E$49=0,0,E$49/NMM_fec!E$49)</f>
        <v>8.6443705436651502E-2</v>
      </c>
      <c r="F193" s="251">
        <f>IF(F$49=0,0,F$49/NMM_fec!F$49)</f>
        <v>8.6443705436651488E-2</v>
      </c>
      <c r="G193" s="251">
        <f>IF(G$49=0,0,G$49/NMM_fec!G$49)</f>
        <v>8.6443705436651502E-2</v>
      </c>
      <c r="H193" s="251">
        <f>IF(H$49=0,0,H$49/NMM_fec!H$49)</f>
        <v>8.6443705436651502E-2</v>
      </c>
      <c r="I193" s="251">
        <f>IF(I$49=0,0,I$49/NMM_fec!I$49)</f>
        <v>9.0999659012236486E-2</v>
      </c>
      <c r="J193" s="251">
        <f>IF(J$49=0,0,J$49/NMM_fec!J$49)</f>
        <v>9.09996590122365E-2</v>
      </c>
      <c r="K193" s="251">
        <f>IF(K$49=0,0,K$49/NMM_fec!K$49)</f>
        <v>9.0999659012236486E-2</v>
      </c>
      <c r="L193" s="251">
        <f>IF(L$49=0,0,L$49/NMM_fec!L$49)</f>
        <v>9.5672779074305603E-2</v>
      </c>
      <c r="M193" s="251">
        <f>IF(M$49=0,0,M$49/NMM_fec!M$49)</f>
        <v>9.5672779074305603E-2</v>
      </c>
      <c r="N193" s="251">
        <f>IF(N$49=0,0,N$49/NMM_fec!N$49)</f>
        <v>9.5672779074305603E-2</v>
      </c>
      <c r="O193" s="251">
        <f>IF(O$49=0,0,O$49/NMM_fec!O$49)</f>
        <v>9.5672779074305603E-2</v>
      </c>
      <c r="P193" s="251">
        <f>IF(P$49=0,0,P$49/NMM_fec!P$49)</f>
        <v>9.7171995974273451E-2</v>
      </c>
      <c r="Q193" s="251">
        <f>IF(Q$49=0,0,Q$49/NMM_fec!Q$49)</f>
        <v>9.7171995974273465E-2</v>
      </c>
    </row>
    <row r="194" spans="1:17" x14ac:dyDescent="0.25">
      <c r="A194" s="76" t="s">
        <v>81</v>
      </c>
      <c r="B194" s="251">
        <f>IF(B$50=0,0,B$50/NMM_fec!B$50)</f>
        <v>0.46773043665731184</v>
      </c>
      <c r="C194" s="251">
        <f>IF(C$50=0,0,C$50/NMM_fec!C$50)</f>
        <v>0.4727672625155952</v>
      </c>
      <c r="D194" s="251">
        <f>IF(D$50=0,0,D$50/NMM_fec!D$50)</f>
        <v>0.47276726251559514</v>
      </c>
      <c r="E194" s="251">
        <f>IF(E$50=0,0,E$50/NMM_fec!E$50)</f>
        <v>0.4727672625155952</v>
      </c>
      <c r="F194" s="251">
        <f>IF(F$50=0,0,F$50/NMM_fec!F$50)</f>
        <v>0.4727672625155952</v>
      </c>
      <c r="G194" s="251">
        <f>IF(G$50=0,0,G$50/NMM_fec!G$50)</f>
        <v>0.47276726251559525</v>
      </c>
      <c r="H194" s="251">
        <f>IF(H$50=0,0,H$50/NMM_fec!H$50)</f>
        <v>0.4727672625155952</v>
      </c>
      <c r="I194" s="251">
        <f>IF(I$50=0,0,I$50/NMM_fec!I$50)</f>
        <v>0.49768412244423282</v>
      </c>
      <c r="J194" s="251">
        <f>IF(J$50=0,0,J$50/NMM_fec!J$50)</f>
        <v>0.49768412244423277</v>
      </c>
      <c r="K194" s="251">
        <f>IF(K$50=0,0,K$50/NMM_fec!K$50)</f>
        <v>0.49768412244423282</v>
      </c>
      <c r="L194" s="251">
        <f>IF(L$50=0,0,L$50/NMM_fec!L$50)</f>
        <v>0.52324177488394874</v>
      </c>
      <c r="M194" s="251">
        <f>IF(M$50=0,0,M$50/NMM_fec!M$50)</f>
        <v>0.52324177488394874</v>
      </c>
      <c r="N194" s="251">
        <f>IF(N$50=0,0,N$50/NMM_fec!N$50)</f>
        <v>0.52324177488394874</v>
      </c>
      <c r="O194" s="251">
        <f>IF(O$50=0,0,O$50/NMM_fec!O$50)</f>
        <v>0.52324177488394863</v>
      </c>
      <c r="P194" s="251">
        <f>IF(P$50=0,0,P$50/NMM_fec!P$50)</f>
        <v>0.53144110722555371</v>
      </c>
      <c r="Q194" s="251">
        <f>IF(Q$50=0,0,Q$50/NMM_fec!Q$50)</f>
        <v>0.53144110722555371</v>
      </c>
    </row>
    <row r="195" spans="1:17" x14ac:dyDescent="0.25">
      <c r="A195" s="76" t="s">
        <v>80</v>
      </c>
      <c r="B195" s="251">
        <f>IF(B$51=0,0,B$51/NMM_fec!B$51)</f>
        <v>0.32629583722082206</v>
      </c>
      <c r="C195" s="251">
        <f>IF(C$51=0,0,C$51/NMM_fec!C$51)</f>
        <v>0.32980960323123926</v>
      </c>
      <c r="D195" s="251">
        <f>IF(D$51=0,0,D$51/NMM_fec!D$51)</f>
        <v>0.32980960323123926</v>
      </c>
      <c r="E195" s="251">
        <f>IF(E$51=0,0,E$51/NMM_fec!E$51)</f>
        <v>0.32980960323123926</v>
      </c>
      <c r="F195" s="251">
        <f>IF(F$51=0,0,F$51/NMM_fec!F$51)</f>
        <v>0.32980960323123926</v>
      </c>
      <c r="G195" s="251">
        <f>IF(G$51=0,0,G$51/NMM_fec!G$51)</f>
        <v>0.32980960323123926</v>
      </c>
      <c r="H195" s="251">
        <f>IF(H$51=0,0,H$51/NMM_fec!H$51)</f>
        <v>0.32980960323123926</v>
      </c>
      <c r="I195" s="251">
        <f>IF(I$51=0,0,I$51/NMM_fec!I$51)</f>
        <v>0.3471919821275809</v>
      </c>
      <c r="J195" s="251">
        <f>IF(J$51=0,0,J$51/NMM_fec!J$51)</f>
        <v>0.34719198212758096</v>
      </c>
      <c r="K195" s="251">
        <f>IF(K$51=0,0,K$51/NMM_fec!K$51)</f>
        <v>0.3471919821275809</v>
      </c>
      <c r="L195" s="251">
        <f>IF(L$51=0,0,L$51/NMM_fec!L$51)</f>
        <v>0.36502138758559233</v>
      </c>
      <c r="M195" s="251">
        <f>IF(M$51=0,0,M$51/NMM_fec!M$51)</f>
        <v>0.36502138758559222</v>
      </c>
      <c r="N195" s="251">
        <f>IF(N$51=0,0,N$51/NMM_fec!N$51)</f>
        <v>0.36502138758559227</v>
      </c>
      <c r="O195" s="251">
        <f>IF(O$51=0,0,O$51/NMM_fec!O$51)</f>
        <v>0.36502138758559222</v>
      </c>
      <c r="P195" s="251">
        <f>IF(P$51=0,0,P$51/NMM_fec!P$51)</f>
        <v>0.37074136602055557</v>
      </c>
      <c r="Q195" s="251">
        <f>IF(Q$51=0,0,Q$51/NMM_fec!Q$51)</f>
        <v>0.37074136602055557</v>
      </c>
    </row>
    <row r="196" spans="1:17" x14ac:dyDescent="0.25">
      <c r="A196" s="129" t="s">
        <v>79</v>
      </c>
      <c r="B196" s="250">
        <f>IF(B$52=0,0,B$52/NMM_fec!B$52)</f>
        <v>0.5143274265084975</v>
      </c>
      <c r="C196" s="250">
        <f>IF(C$52=0,0,C$52/NMM_fec!C$52)</f>
        <v>0.51986603909051399</v>
      </c>
      <c r="D196" s="250">
        <f>IF(D$52=0,0,D$52/NMM_fec!D$52)</f>
        <v>0.5198660390905141</v>
      </c>
      <c r="E196" s="250">
        <f>IF(E$52=0,0,E$52/NMM_fec!E$52)</f>
        <v>0.51986603909051399</v>
      </c>
      <c r="F196" s="250">
        <f>IF(F$52=0,0,F$52/NMM_fec!F$52)</f>
        <v>0.5198660390905141</v>
      </c>
      <c r="G196" s="250">
        <f>IF(G$52=0,0,G$52/NMM_fec!G$52)</f>
        <v>0.5198660390905141</v>
      </c>
      <c r="H196" s="250">
        <f>IF(H$52=0,0,H$52/NMM_fec!H$52)</f>
        <v>0.5198660390905141</v>
      </c>
      <c r="I196" s="250">
        <f>IF(I$52=0,0,I$52/NMM_fec!I$52)</f>
        <v>0.54726520630177311</v>
      </c>
      <c r="J196" s="250">
        <f>IF(J$52=0,0,J$52/NMM_fec!J$52)</f>
        <v>0.547265206301773</v>
      </c>
      <c r="K196" s="250">
        <f>IF(K$52=0,0,K$52/NMM_fec!K$52)</f>
        <v>0.54726520630177311</v>
      </c>
      <c r="L196" s="250">
        <f>IF(L$52=0,0,L$52/NMM_fec!L$52)</f>
        <v>0.57536900408080993</v>
      </c>
      <c r="M196" s="250">
        <f>IF(M$52=0,0,M$52/NMM_fec!M$52)</f>
        <v>0.57536900408080982</v>
      </c>
      <c r="N196" s="250">
        <f>IF(N$52=0,0,N$52/NMM_fec!N$52)</f>
        <v>0.57536900408081004</v>
      </c>
      <c r="O196" s="250">
        <f>IF(O$52=0,0,O$52/NMM_fec!O$52)</f>
        <v>0.57536900408081004</v>
      </c>
      <c r="P196" s="250">
        <f>IF(P$52=0,0,P$52/NMM_fec!P$52)</f>
        <v>0.58438518342651147</v>
      </c>
      <c r="Q196" s="250">
        <f>IF(Q$52=0,0,Q$52/NMM_fec!Q$52)</f>
        <v>0.58438518342651158</v>
      </c>
    </row>
    <row r="197" spans="1:17" x14ac:dyDescent="0.25">
      <c r="A197" s="127" t="s">
        <v>210</v>
      </c>
      <c r="B197" s="249">
        <f>IF(B$57=0,0,B$57/NMM_fec!B$57)</f>
        <v>0.3960540635726853</v>
      </c>
      <c r="C197" s="249">
        <f>IF(C$57=0,0,C$57/NMM_fec!C$57)</f>
        <v>0.40031903158062082</v>
      </c>
      <c r="D197" s="249">
        <f>IF(D$57=0,0,D$57/NMM_fec!D$57)</f>
        <v>0.40031903158062088</v>
      </c>
      <c r="E197" s="249">
        <f>IF(E$57=0,0,E$57/NMM_fec!E$57)</f>
        <v>0.40031903158062082</v>
      </c>
      <c r="F197" s="249">
        <f>IF(F$57=0,0,F$57/NMM_fec!F$57)</f>
        <v>0.40031903158062077</v>
      </c>
      <c r="G197" s="249">
        <f>IF(G$57=0,0,G$57/NMM_fec!G$57)</f>
        <v>0.40031903158062088</v>
      </c>
      <c r="H197" s="249">
        <f>IF(H$57=0,0,H$57/NMM_fec!H$57)</f>
        <v>0.40031903158062077</v>
      </c>
      <c r="I197" s="249">
        <f>IF(I$57=0,0,I$57/NMM_fec!I$57)</f>
        <v>0.42141755939235387</v>
      </c>
      <c r="J197" s="249">
        <f>IF(J$57=0,0,J$57/NMM_fec!J$57)</f>
        <v>0.42141755939235387</v>
      </c>
      <c r="K197" s="249">
        <f>IF(K$57=0,0,K$57/NMM_fec!K$57)</f>
        <v>0.42141755939235381</v>
      </c>
      <c r="L197" s="249">
        <f>IF(L$57=0,0,L$57/NMM_fec!L$57)</f>
        <v>0.44305868280623167</v>
      </c>
      <c r="M197" s="249">
        <f>IF(M$57=0,0,M$57/NMM_fec!M$57)</f>
        <v>0.44305868280623173</v>
      </c>
      <c r="N197" s="249">
        <f>IF(N$57=0,0,N$57/NMM_fec!N$57)</f>
        <v>0.44305868280623167</v>
      </c>
      <c r="O197" s="249">
        <f>IF(O$57=0,0,O$57/NMM_fec!O$57)</f>
        <v>0.44305868280623167</v>
      </c>
      <c r="P197" s="249">
        <f>IF(P$57=0,0,P$57/NMM_fec!P$57)</f>
        <v>0.45000152560193124</v>
      </c>
      <c r="Q197" s="249">
        <f>IF(Q$57=0,0,Q$57/NMM_fec!Q$57)</f>
        <v>0.45000152560193124</v>
      </c>
    </row>
    <row r="198" spans="1:17" x14ac:dyDescent="0.25">
      <c r="A198" s="127" t="s">
        <v>209</v>
      </c>
      <c r="B198" s="249">
        <f>IF(B$58=0,0,B$58/NMM_fec!B$58)</f>
        <v>0.27335660258598282</v>
      </c>
      <c r="C198" s="249">
        <f>IF(C$58=0,0,C$58/NMM_fec!C$58)</f>
        <v>0.2719968124134603</v>
      </c>
      <c r="D198" s="249">
        <f>IF(D$58=0,0,D$58/NMM_fec!D$58)</f>
        <v>0.27630010055601756</v>
      </c>
      <c r="E198" s="249">
        <f>IF(E$58=0,0,E$58/NMM_fec!E$58)</f>
        <v>0.27894660308317215</v>
      </c>
      <c r="F198" s="249">
        <f>IF(F$58=0,0,F$58/NMM_fec!F$58)</f>
        <v>0.27837580061556877</v>
      </c>
      <c r="G198" s="249">
        <f>IF(G$58=0,0,G$58/NMM_fec!G$58)</f>
        <v>0.28925691164509854</v>
      </c>
      <c r="H198" s="249">
        <f>IF(H$58=0,0,H$58/NMM_fec!H$58)</f>
        <v>0.28961628584122945</v>
      </c>
      <c r="I198" s="249">
        <f>IF(I$58=0,0,I$58/NMM_fec!I$58)</f>
        <v>0.30267199383314997</v>
      </c>
      <c r="J198" s="249">
        <f>IF(J$58=0,0,J$58/NMM_fec!J$58)</f>
        <v>0.29504891868608712</v>
      </c>
      <c r="K198" s="249">
        <f>IF(K$58=0,0,K$58/NMM_fec!K$58)</f>
        <v>0.29439814353033861</v>
      </c>
      <c r="L198" s="249">
        <f>IF(L$58=0,0,L$58/NMM_fec!L$58)</f>
        <v>0.29149215211889606</v>
      </c>
      <c r="M198" s="249">
        <f>IF(M$58=0,0,M$58/NMM_fec!M$58)</f>
        <v>0.28627371001225788</v>
      </c>
      <c r="N198" s="249">
        <f>IF(N$58=0,0,N$58/NMM_fec!N$58)</f>
        <v>0.27917407885514972</v>
      </c>
      <c r="O198" s="249">
        <f>IF(O$58=0,0,O$58/NMM_fec!O$58)</f>
        <v>0.27945038240420161</v>
      </c>
      <c r="P198" s="249">
        <f>IF(P$58=0,0,P$58/NMM_fec!P$58)</f>
        <v>0.28499924392140891</v>
      </c>
      <c r="Q198" s="249">
        <f>IF(Q$58=0,0,Q$58/NMM_fec!Q$58)</f>
        <v>0.29563907709897197</v>
      </c>
    </row>
    <row r="199" spans="1:17" x14ac:dyDescent="0.25">
      <c r="A199" s="127" t="s">
        <v>208</v>
      </c>
      <c r="B199" s="249">
        <f>IF(B$77=0,0,B$77/NMM_fec!B$77)</f>
        <v>0.38292551122669877</v>
      </c>
      <c r="C199" s="249">
        <f>IF(C$77=0,0,C$77/NMM_fec!C$77)</f>
        <v>0.40125251728934552</v>
      </c>
      <c r="D199" s="249">
        <f>IF(D$77=0,0,D$77/NMM_fec!D$77)</f>
        <v>0.38984346201114656</v>
      </c>
      <c r="E199" s="249">
        <f>IF(E$77=0,0,E$77/NMM_fec!E$77)</f>
        <v>0.40520599680695069</v>
      </c>
      <c r="F199" s="249">
        <f>IF(F$77=0,0,F$77/NMM_fec!F$77)</f>
        <v>0.39115501703798627</v>
      </c>
      <c r="G199" s="249">
        <f>IF(G$77=0,0,G$77/NMM_fec!G$77)</f>
        <v>0.40734260318088034</v>
      </c>
      <c r="H199" s="249">
        <f>IF(H$77=0,0,H$77/NMM_fec!H$77)</f>
        <v>0.41156034659580604</v>
      </c>
      <c r="I199" s="249">
        <f>IF(I$77=0,0,I$77/NMM_fec!I$77)</f>
        <v>0.41618945662105344</v>
      </c>
      <c r="J199" s="249">
        <f>IF(J$77=0,0,J$77/NMM_fec!J$77)</f>
        <v>0.41374058455094148</v>
      </c>
      <c r="K199" s="249">
        <f>IF(K$77=0,0,K$77/NMM_fec!K$77)</f>
        <v>0.4157238235051654</v>
      </c>
      <c r="L199" s="249">
        <f>IF(L$77=0,0,L$77/NMM_fec!L$77)</f>
        <v>0.45097926639684344</v>
      </c>
      <c r="M199" s="249">
        <f>IF(M$77=0,0,M$77/NMM_fec!M$77)</f>
        <v>0.43480498501627257</v>
      </c>
      <c r="N199" s="249">
        <f>IF(N$77=0,0,N$77/NMM_fec!N$77)</f>
        <v>0.41884098485829957</v>
      </c>
      <c r="O199" s="249">
        <f>IF(O$77=0,0,O$77/NMM_fec!O$77)</f>
        <v>0.42050452431351343</v>
      </c>
      <c r="P199" s="249">
        <f>IF(P$77=0,0,P$77/NMM_fec!P$77)</f>
        <v>0.42671575240104354</v>
      </c>
      <c r="Q199" s="249">
        <f>IF(Q$77=0,0,Q$77/NMM_fec!Q$77)</f>
        <v>0.42310596132682676</v>
      </c>
    </row>
    <row r="200" spans="1:17" x14ac:dyDescent="0.25">
      <c r="A200" s="72" t="s">
        <v>207</v>
      </c>
      <c r="B200" s="265">
        <f>IF(B$87=0,0,B$87/NMM_fec!B$87)</f>
        <v>0.32469067889540448</v>
      </c>
      <c r="C200" s="265">
        <f>IF(C$87=0,0,C$87/NMM_fec!C$87)</f>
        <v>0.31983573143396266</v>
      </c>
      <c r="D200" s="265">
        <f>IF(D$87=0,0,D$87/NMM_fec!D$87)</f>
        <v>0.32879285857578339</v>
      </c>
      <c r="E200" s="265">
        <f>IF(E$87=0,0,E$87/NMM_fec!E$87)</f>
        <v>0.34671994323030025</v>
      </c>
      <c r="F200" s="265">
        <f>IF(F$87=0,0,F$87/NMM_fec!F$87)</f>
        <v>0.34401940735693953</v>
      </c>
      <c r="G200" s="265">
        <f>IF(G$87=0,0,G$87/NMM_fec!G$87)</f>
        <v>0.37186750292058296</v>
      </c>
      <c r="H200" s="265">
        <f>IF(H$87=0,0,H$87/NMM_fec!H$87)</f>
        <v>0.3752614757044529</v>
      </c>
      <c r="I200" s="265">
        <f>IF(I$87=0,0,I$87/NMM_fec!I$87)</f>
        <v>0.36407937153856834</v>
      </c>
      <c r="J200" s="265">
        <f>IF(J$87=0,0,J$87/NMM_fec!J$87)</f>
        <v>0.37570369891019273</v>
      </c>
      <c r="K200" s="265">
        <f>IF(K$87=0,0,K$87/NMM_fec!K$87)</f>
        <v>0.37394905157538783</v>
      </c>
      <c r="L200" s="265">
        <f>IF(L$87=0,0,L$87/NMM_fec!L$87)</f>
        <v>0.37613280368471685</v>
      </c>
      <c r="M200" s="265">
        <f>IF(M$87=0,0,M$87/NMM_fec!M$87)</f>
        <v>0.35594740148281906</v>
      </c>
      <c r="N200" s="265">
        <f>IF(N$87=0,0,N$87/NMM_fec!N$87)</f>
        <v>0.34495916780954294</v>
      </c>
      <c r="O200" s="265">
        <f>IF(O$87=0,0,O$87/NMM_fec!O$87)</f>
        <v>0.34469439946269254</v>
      </c>
      <c r="P200" s="265">
        <f>IF(P$87=0,0,P$87/NMM_fec!P$87)</f>
        <v>0.35243476692539261</v>
      </c>
      <c r="Q200" s="265">
        <f>IF(Q$87=0,0,Q$87/NMM_fec!Q$87)</f>
        <v>0.34385323616376612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53">
        <f>IF(B$97=0,0,B$97/NMM_fec!B$97)</f>
        <v>0.45523567622973171</v>
      </c>
      <c r="C202" s="253">
        <f>IF(C$97=0,0,C$97/NMM_fec!C$97)</f>
        <v>0.4497125443565238</v>
      </c>
      <c r="D202" s="253">
        <f>IF(D$97=0,0,D$97/NMM_fec!D$97)</f>
        <v>0.46328057261939454</v>
      </c>
      <c r="E202" s="253">
        <f>IF(E$97=0,0,E$97/NMM_fec!E$97)</f>
        <v>0.48377177085984457</v>
      </c>
      <c r="F202" s="253">
        <f>IF(F$97=0,0,F$97/NMM_fec!F$97)</f>
        <v>0.49396140441996578</v>
      </c>
      <c r="G202" s="253">
        <f>IF(G$97=0,0,G$97/NMM_fec!G$97)</f>
        <v>0.5289861491990322</v>
      </c>
      <c r="H202" s="253">
        <f>IF(H$97=0,0,H$97/NMM_fec!H$97)</f>
        <v>0.53125943868055026</v>
      </c>
      <c r="I202" s="253">
        <f>IF(I$97=0,0,I$97/NMM_fec!I$97)</f>
        <v>0.47914601340387308</v>
      </c>
      <c r="J202" s="253">
        <f>IF(J$97=0,0,J$97/NMM_fec!J$97)</f>
        <v>0.50002494425287647</v>
      </c>
      <c r="K202" s="253">
        <f>IF(K$97=0,0,K$97/NMM_fec!K$97)</f>
        <v>0.49697910219363428</v>
      </c>
      <c r="L202" s="253">
        <f>IF(L$97=0,0,L$97/NMM_fec!L$97)</f>
        <v>0.46706405772605825</v>
      </c>
      <c r="M202" s="253">
        <f>IF(M$97=0,0,M$97/NMM_fec!M$97)</f>
        <v>0.44845769122961471</v>
      </c>
      <c r="N202" s="253">
        <f>IF(N$97=0,0,N$97/NMM_fec!N$97)</f>
        <v>0.46641363168658256</v>
      </c>
      <c r="O202" s="253">
        <f>IF(O$97=0,0,O$97/NMM_fec!O$97)</f>
        <v>0.46216823226044867</v>
      </c>
      <c r="P202" s="253">
        <f>IF(P$97=0,0,P$97/NMM_fec!P$97)</f>
        <v>0.47263955518965212</v>
      </c>
      <c r="Q202" s="253">
        <f>IF(Q$97=0,0,Q$97/NMM_fec!Q$97)</f>
        <v>0.508220248345853</v>
      </c>
    </row>
    <row r="203" spans="1:17" x14ac:dyDescent="0.25">
      <c r="A203" s="132" t="s">
        <v>83</v>
      </c>
      <c r="B203" s="252">
        <f>IF(B$98=0,0,B$98/NMM_fec!B$98)</f>
        <v>0.44066989388273631</v>
      </c>
      <c r="C203" s="252">
        <f>IF(C$98=0,0,C$98/NMM_fec!C$98)</f>
        <v>0.44066989388273625</v>
      </c>
      <c r="D203" s="252">
        <f>IF(D$98=0,0,D$98/NMM_fec!D$98)</f>
        <v>0.44121176763707043</v>
      </c>
      <c r="E203" s="252">
        <f>IF(E$98=0,0,E$98/NMM_fec!E$98)</f>
        <v>0.44121176763707048</v>
      </c>
      <c r="F203" s="252">
        <f>IF(F$98=0,0,F$98/NMM_fec!F$98)</f>
        <v>0.44121176763707048</v>
      </c>
      <c r="G203" s="252">
        <f>IF(G$98=0,0,G$98/NMM_fec!G$98)</f>
        <v>0.44121176763707048</v>
      </c>
      <c r="H203" s="252">
        <f>IF(H$98=0,0,H$98/NMM_fec!H$98)</f>
        <v>0.44121176763707043</v>
      </c>
      <c r="I203" s="252">
        <f>IF(I$98=0,0,I$98/NMM_fec!I$98)</f>
        <v>0.44121176763707048</v>
      </c>
      <c r="J203" s="252">
        <f>IF(J$98=0,0,J$98/NMM_fec!J$98)</f>
        <v>0.44121176763707043</v>
      </c>
      <c r="K203" s="252">
        <f>IF(K$98=0,0,K$98/NMM_fec!K$98)</f>
        <v>0.44121176763707054</v>
      </c>
      <c r="L203" s="252">
        <f>IF(L$98=0,0,L$98/NMM_fec!L$98)</f>
        <v>0.44121176763707043</v>
      </c>
      <c r="M203" s="252">
        <f>IF(M$98=0,0,M$98/NMM_fec!M$98)</f>
        <v>0.44121176763707048</v>
      </c>
      <c r="N203" s="252">
        <f>IF(N$98=0,0,N$98/NMM_fec!N$98)</f>
        <v>0.44121176763707048</v>
      </c>
      <c r="O203" s="252">
        <f>IF(O$98=0,0,O$98/NMM_fec!O$98)</f>
        <v>0.44121176763707048</v>
      </c>
      <c r="P203" s="252">
        <f>IF(P$98=0,0,P$98/NMM_fec!P$98)</f>
        <v>0.44121176763707054</v>
      </c>
      <c r="Q203" s="252">
        <f>IF(Q$98=0,0,Q$98/NMM_fec!Q$98)</f>
        <v>0.44121176763707054</v>
      </c>
    </row>
    <row r="204" spans="1:17" x14ac:dyDescent="0.25">
      <c r="A204" s="76" t="s">
        <v>82</v>
      </c>
      <c r="B204" s="251">
        <f>IF(B$99=0,0,B$99/NMM_fec!B$99)</f>
        <v>0.11505242866863957</v>
      </c>
      <c r="C204" s="251">
        <f>IF(C$99=0,0,C$99/NMM_fec!C$99)</f>
        <v>0.11505242866863959</v>
      </c>
      <c r="D204" s="251">
        <f>IF(D$99=0,0,D$99/NMM_fec!D$99)</f>
        <v>0.11519390393693764</v>
      </c>
      <c r="E204" s="251">
        <f>IF(E$99=0,0,E$99/NMM_fec!E$99)</f>
        <v>0.11519390393693765</v>
      </c>
      <c r="F204" s="251">
        <f>IF(F$99=0,0,F$99/NMM_fec!F$99)</f>
        <v>0.11519390393693764</v>
      </c>
      <c r="G204" s="251">
        <f>IF(G$99=0,0,G$99/NMM_fec!G$99)</f>
        <v>0.11519390393693765</v>
      </c>
      <c r="H204" s="251">
        <f>IF(H$99=0,0,H$99/NMM_fec!H$99)</f>
        <v>0.11519390393693765</v>
      </c>
      <c r="I204" s="251">
        <f>IF(I$99=0,0,I$99/NMM_fec!I$99)</f>
        <v>0.11519390393693765</v>
      </c>
      <c r="J204" s="251">
        <f>IF(J$99=0,0,J$99/NMM_fec!J$99)</f>
        <v>0.11519390393693765</v>
      </c>
      <c r="K204" s="251">
        <f>IF(K$99=0,0,K$99/NMM_fec!K$99)</f>
        <v>0.11519390393693767</v>
      </c>
      <c r="L204" s="251">
        <f>IF(L$99=0,0,L$99/NMM_fec!L$99)</f>
        <v>0.11519390393693764</v>
      </c>
      <c r="M204" s="251">
        <f>IF(M$99=0,0,M$99/NMM_fec!M$99)</f>
        <v>0.11519390393693765</v>
      </c>
      <c r="N204" s="251">
        <f>IF(N$99=0,0,N$99/NMM_fec!N$99)</f>
        <v>0.11519390393693765</v>
      </c>
      <c r="O204" s="251">
        <f>IF(O$99=0,0,O$99/NMM_fec!O$99)</f>
        <v>0.11519390393693767</v>
      </c>
      <c r="P204" s="251">
        <f>IF(P$99=0,0,P$99/NMM_fec!P$99)</f>
        <v>0.11519390393693765</v>
      </c>
      <c r="Q204" s="251">
        <f>IF(Q$99=0,0,Q$99/NMM_fec!Q$99)</f>
        <v>0.11519390393693765</v>
      </c>
    </row>
    <row r="205" spans="1:17" x14ac:dyDescent="0.25">
      <c r="A205" s="76" t="s">
        <v>81</v>
      </c>
      <c r="B205" s="251">
        <f>IF(B$100=0,0,B$100/NMM_fec!B$100)</f>
        <v>0.6298731367506597</v>
      </c>
      <c r="C205" s="251">
        <f>IF(C$100=0,0,C$100/NMM_fec!C$100)</f>
        <v>0.6298731367506597</v>
      </c>
      <c r="D205" s="251">
        <f>IF(D$100=0,0,D$100/NMM_fec!D$100)</f>
        <v>0.6306476659982968</v>
      </c>
      <c r="E205" s="251">
        <f>IF(E$100=0,0,E$100/NMM_fec!E$100)</f>
        <v>0.6306476659982968</v>
      </c>
      <c r="F205" s="251">
        <f>IF(F$100=0,0,F$100/NMM_fec!F$100)</f>
        <v>0.6306476659982968</v>
      </c>
      <c r="G205" s="251">
        <f>IF(G$100=0,0,G$100/NMM_fec!G$100)</f>
        <v>0.6306476659982968</v>
      </c>
      <c r="H205" s="251">
        <f>IF(H$100=0,0,H$100/NMM_fec!H$100)</f>
        <v>0.6306476659982968</v>
      </c>
      <c r="I205" s="251">
        <f>IF(I$100=0,0,I$100/NMM_fec!I$100)</f>
        <v>0.6306476659982968</v>
      </c>
      <c r="J205" s="251">
        <f>IF(J$100=0,0,J$100/NMM_fec!J$100)</f>
        <v>0.6306476659982968</v>
      </c>
      <c r="K205" s="251">
        <f>IF(K$100=0,0,K$100/NMM_fec!K$100)</f>
        <v>0.63064766599829669</v>
      </c>
      <c r="L205" s="251">
        <f>IF(L$100=0,0,L$100/NMM_fec!L$100)</f>
        <v>0.63064766599829691</v>
      </c>
      <c r="M205" s="251">
        <f>IF(M$100=0,0,M$100/NMM_fec!M$100)</f>
        <v>0.63064766599829691</v>
      </c>
      <c r="N205" s="251">
        <f>IF(N$100=0,0,N$100/NMM_fec!N$100)</f>
        <v>0.6306476659982968</v>
      </c>
      <c r="O205" s="251">
        <f>IF(O$100=0,0,O$100/NMM_fec!O$100)</f>
        <v>0.6306476659982968</v>
      </c>
      <c r="P205" s="251">
        <f>IF(P$100=0,0,P$100/NMM_fec!P$100)</f>
        <v>0.6306476659982968</v>
      </c>
      <c r="Q205" s="251">
        <f>IF(Q$100=0,0,Q$100/NMM_fec!Q$100)</f>
        <v>0.6306476659982968</v>
      </c>
    </row>
    <row r="206" spans="1:17" x14ac:dyDescent="0.25">
      <c r="A206" s="76" t="s">
        <v>80</v>
      </c>
      <c r="B206" s="251">
        <f>IF(B$101=0,0,B$101/NMM_fec!B$101)</f>
        <v>0.43910003294119848</v>
      </c>
      <c r="C206" s="251">
        <f>IF(C$101=0,0,C$101/NMM_fec!C$101)</f>
        <v>0.43910003294119848</v>
      </c>
      <c r="D206" s="251">
        <f>IF(D$101=0,0,D$101/NMM_fec!D$101)</f>
        <v>0.43963997630170731</v>
      </c>
      <c r="E206" s="251">
        <f>IF(E$101=0,0,E$101/NMM_fec!E$101)</f>
        <v>0.43963997630170731</v>
      </c>
      <c r="F206" s="251">
        <f>IF(F$101=0,0,F$101/NMM_fec!F$101)</f>
        <v>0.43963997630170737</v>
      </c>
      <c r="G206" s="251">
        <f>IF(G$101=0,0,G$101/NMM_fec!G$101)</f>
        <v>0.43963997630170737</v>
      </c>
      <c r="H206" s="251">
        <f>IF(H$101=0,0,H$101/NMM_fec!H$101)</f>
        <v>0.43963997630170737</v>
      </c>
      <c r="I206" s="251">
        <f>IF(I$101=0,0,I$101/NMM_fec!I$101)</f>
        <v>0.43963997630170731</v>
      </c>
      <c r="J206" s="251">
        <f>IF(J$101=0,0,J$101/NMM_fec!J$101)</f>
        <v>0.43963997630170731</v>
      </c>
      <c r="K206" s="251">
        <f>IF(K$101=0,0,K$101/NMM_fec!K$101)</f>
        <v>0.43963997630170731</v>
      </c>
      <c r="L206" s="251">
        <f>IF(L$101=0,0,L$101/NMM_fec!L$101)</f>
        <v>0.43963997630170731</v>
      </c>
      <c r="M206" s="251">
        <f>IF(M$101=0,0,M$101/NMM_fec!M$101)</f>
        <v>0.43963997630170731</v>
      </c>
      <c r="N206" s="251">
        <f>IF(N$101=0,0,N$101/NMM_fec!N$101)</f>
        <v>0.43963997630170731</v>
      </c>
      <c r="O206" s="251">
        <f>IF(O$101=0,0,O$101/NMM_fec!O$101)</f>
        <v>0.43963997630170731</v>
      </c>
      <c r="P206" s="251">
        <f>IF(P$101=0,0,P$101/NMM_fec!P$101)</f>
        <v>0.43963997630170731</v>
      </c>
      <c r="Q206" s="251">
        <f>IF(Q$101=0,0,Q$101/NMM_fec!Q$101)</f>
        <v>0.43963997630170731</v>
      </c>
    </row>
    <row r="207" spans="1:17" x14ac:dyDescent="0.25">
      <c r="A207" s="129" t="s">
        <v>79</v>
      </c>
      <c r="B207" s="250">
        <f>IF(B$102=0,0,B$102/NMM_fec!B$102)</f>
        <v>0.69165470697538589</v>
      </c>
      <c r="C207" s="250">
        <f>IF(C$102=0,0,C$102/NMM_fec!C$102)</f>
        <v>0.69165470697538567</v>
      </c>
      <c r="D207" s="250">
        <f>IF(D$102=0,0,D$102/NMM_fec!D$102)</f>
        <v>0.69250520649435521</v>
      </c>
      <c r="E207" s="250">
        <f>IF(E$102=0,0,E$102/NMM_fec!E$102)</f>
        <v>0.69250520649435532</v>
      </c>
      <c r="F207" s="250">
        <f>IF(F$102=0,0,F$102/NMM_fec!F$102)</f>
        <v>0.69250520649435543</v>
      </c>
      <c r="G207" s="250">
        <f>IF(G$102=0,0,G$102/NMM_fec!G$102)</f>
        <v>0.69250520649435543</v>
      </c>
      <c r="H207" s="250">
        <f>IF(H$102=0,0,H$102/NMM_fec!H$102)</f>
        <v>0.69250520649435532</v>
      </c>
      <c r="I207" s="250">
        <f>IF(I$102=0,0,I$102/NMM_fec!I$102)</f>
        <v>0.69250520649435532</v>
      </c>
      <c r="J207" s="250">
        <f>IF(J$102=0,0,J$102/NMM_fec!J$102)</f>
        <v>0.69250520649435543</v>
      </c>
      <c r="K207" s="250">
        <f>IF(K$102=0,0,K$102/NMM_fec!K$102)</f>
        <v>0.69250520649435543</v>
      </c>
      <c r="L207" s="250">
        <f>IF(L$102=0,0,L$102/NMM_fec!L$102)</f>
        <v>0.69250520649435532</v>
      </c>
      <c r="M207" s="250">
        <f>IF(M$102=0,0,M$102/NMM_fec!M$102)</f>
        <v>0.69250520649435532</v>
      </c>
      <c r="N207" s="250">
        <f>IF(N$102=0,0,N$102/NMM_fec!N$102)</f>
        <v>0.69250520649435543</v>
      </c>
      <c r="O207" s="250">
        <f>IF(O$102=0,0,O$102/NMM_fec!O$102)</f>
        <v>0.69250520649435532</v>
      </c>
      <c r="P207" s="250">
        <f>IF(P$102=0,0,P$102/NMM_fec!P$102)</f>
        <v>0.69250520649435554</v>
      </c>
      <c r="Q207" s="250">
        <f>IF(Q$102=0,0,Q$102/NMM_fec!Q$102)</f>
        <v>0.69250520649435532</v>
      </c>
    </row>
    <row r="208" spans="1:17" x14ac:dyDescent="0.25">
      <c r="A208" s="127" t="s">
        <v>206</v>
      </c>
      <c r="B208" s="249">
        <f>IF(B$107=0,0,B$107/NMM_fec!B$107)</f>
        <v>0.43375320798725231</v>
      </c>
      <c r="C208" s="249">
        <f>IF(C$107=0,0,C$107/NMM_fec!C$107)</f>
        <v>0.43790491027140399</v>
      </c>
      <c r="D208" s="249">
        <f>IF(D$107=0,0,D$107/NMM_fec!D$107)</f>
        <v>0.44349384032851186</v>
      </c>
      <c r="E208" s="249">
        <f>IF(E$107=0,0,E$107/NMM_fec!E$107)</f>
        <v>0.45053512514010241</v>
      </c>
      <c r="F208" s="249">
        <f>IF(F$107=0,0,F$107/NMM_fec!F$107)</f>
        <v>0.4704827776253358</v>
      </c>
      <c r="G208" s="249">
        <f>IF(G$107=0,0,G$107/NMM_fec!G$107)</f>
        <v>0.51036610620320599</v>
      </c>
      <c r="H208" s="249">
        <f>IF(H$107=0,0,H$107/NMM_fec!H$107)</f>
        <v>0.51538265528937643</v>
      </c>
      <c r="I208" s="249">
        <f>IF(I$107=0,0,I$107/NMM_fec!I$107)</f>
        <v>0.45967329843834648</v>
      </c>
      <c r="J208" s="249">
        <f>IF(J$107=0,0,J$107/NMM_fec!J$107)</f>
        <v>0.47573987178427241</v>
      </c>
      <c r="K208" s="249">
        <f>IF(K$107=0,0,K$107/NMM_fec!K$107)</f>
        <v>0.4730291743113218</v>
      </c>
      <c r="L208" s="249">
        <f>IF(L$107=0,0,L$107/NMM_fec!L$107)</f>
        <v>0.45250655878383428</v>
      </c>
      <c r="M208" s="249">
        <f>IF(M$107=0,0,M$107/NMM_fec!M$107)</f>
        <v>0.44355471234311289</v>
      </c>
      <c r="N208" s="249">
        <f>IF(N$107=0,0,N$107/NMM_fec!N$107)</f>
        <v>0.45215473908202503</v>
      </c>
      <c r="O208" s="249">
        <f>IF(O$107=0,0,O$107/NMM_fec!O$107)</f>
        <v>0.44537421612706218</v>
      </c>
      <c r="P208" s="249">
        <f>IF(P$107=0,0,P$107/NMM_fec!P$107)</f>
        <v>0.45383083319893269</v>
      </c>
      <c r="Q208" s="249">
        <f>IF(Q$107=0,0,Q$107/NMM_fec!Q$107)</f>
        <v>0.4794607241824092</v>
      </c>
    </row>
    <row r="209" spans="1:17" x14ac:dyDescent="0.25">
      <c r="A209" s="127" t="s">
        <v>205</v>
      </c>
      <c r="B209" s="249">
        <f>IF(B$115=0,0,B$115/NMM_fec!B$115)</f>
        <v>0.53890952902581613</v>
      </c>
      <c r="C209" s="249">
        <f>IF(C$115=0,0,C$115/NMM_fec!C$115)</f>
        <v>0.53890952902581601</v>
      </c>
      <c r="D209" s="249">
        <f>IF(D$115=0,0,D$115/NMM_fec!D$115)</f>
        <v>0.53957220404354123</v>
      </c>
      <c r="E209" s="249">
        <f>IF(E$115=0,0,E$115/NMM_fec!E$115)</f>
        <v>0.53957220404354123</v>
      </c>
      <c r="F209" s="249">
        <f>IF(F$115=0,0,F$115/NMM_fec!F$115)</f>
        <v>0.53957220404354123</v>
      </c>
      <c r="G209" s="249">
        <f>IF(G$115=0,0,G$115/NMM_fec!G$115)</f>
        <v>0.53957220404354123</v>
      </c>
      <c r="H209" s="249">
        <f>IF(H$115=0,0,H$115/NMM_fec!H$115)</f>
        <v>0.53957220404354123</v>
      </c>
      <c r="I209" s="249">
        <f>IF(I$115=0,0,I$115/NMM_fec!I$115)</f>
        <v>0.53957220404354123</v>
      </c>
      <c r="J209" s="249">
        <f>IF(J$115=0,0,J$115/NMM_fec!J$115)</f>
        <v>0.53957220404354123</v>
      </c>
      <c r="K209" s="249">
        <f>IF(K$115=0,0,K$115/NMM_fec!K$115)</f>
        <v>0.53957220404354123</v>
      </c>
      <c r="L209" s="249">
        <f>IF(L$115=0,0,L$115/NMM_fec!L$115)</f>
        <v>0.53957220404354123</v>
      </c>
      <c r="M209" s="249">
        <f>IF(M$115=0,0,M$115/NMM_fec!M$115)</f>
        <v>0.53957220404354123</v>
      </c>
      <c r="N209" s="249">
        <f>IF(N$115=0,0,N$115/NMM_fec!N$115)</f>
        <v>0.53957220404354123</v>
      </c>
      <c r="O209" s="249">
        <f>IF(O$115=0,0,O$115/NMM_fec!O$115)</f>
        <v>0.53957220404354123</v>
      </c>
      <c r="P209" s="249">
        <f>IF(P$115=0,0,P$115/NMM_fec!P$115)</f>
        <v>0.53957220404354123</v>
      </c>
      <c r="Q209" s="249">
        <f>IF(Q$115=0,0,Q$115/NMM_fec!Q$115)</f>
        <v>0.53957220404354134</v>
      </c>
    </row>
    <row r="210" spans="1:17" x14ac:dyDescent="0.25">
      <c r="A210" s="127" t="s">
        <v>204</v>
      </c>
      <c r="B210" s="249">
        <f>IF(B$116=0,0,B$116/NMM_fec!B$116)</f>
        <v>0.48621832952931843</v>
      </c>
      <c r="C210" s="249">
        <f>IF(C$116=0,0,C$116/NMM_fec!C$116)</f>
        <v>0.47044685203139858</v>
      </c>
      <c r="D210" s="249">
        <f>IF(D$116=0,0,D$116/NMM_fec!D$116)</f>
        <v>0.48790279528597824</v>
      </c>
      <c r="E210" s="249">
        <f>IF(E$116=0,0,E$116/NMM_fec!E$116)</f>
        <v>0.51395872076605076</v>
      </c>
      <c r="F210" s="249">
        <f>IF(F$116=0,0,F$116/NMM_fec!F$116)</f>
        <v>0.5123744344570561</v>
      </c>
      <c r="G210" s="249">
        <f>IF(G$116=0,0,G$116/NMM_fec!G$116)</f>
        <v>0.54968658472232457</v>
      </c>
      <c r="H210" s="249">
        <f>IF(H$116=0,0,H$116/NMM_fec!H$116)</f>
        <v>0.5501626513967165</v>
      </c>
      <c r="I210" s="249">
        <f>IF(I$116=0,0,I$116/NMM_fec!I$116)</f>
        <v>0.49600614490751416</v>
      </c>
      <c r="J210" s="249">
        <f>IF(J$116=0,0,J$116/NMM_fec!J$116)</f>
        <v>0.51882486079972623</v>
      </c>
      <c r="K210" s="249">
        <f>IF(K$116=0,0,K$116/NMM_fec!K$116)</f>
        <v>0.51560215623634864</v>
      </c>
      <c r="L210" s="249">
        <f>IF(L$116=0,0,L$116/NMM_fec!L$116)</f>
        <v>0.4819797419589224</v>
      </c>
      <c r="M210" s="249">
        <f>IF(M$116=0,0,M$116/NMM_fec!M$116)</f>
        <v>0.45908139645245005</v>
      </c>
      <c r="N210" s="249">
        <f>IF(N$116=0,0,N$116/NMM_fec!N$116)</f>
        <v>0.48120645813470597</v>
      </c>
      <c r="O210" s="249">
        <f>IF(O$116=0,0,O$116/NMM_fec!O$116)</f>
        <v>0.48313926750665409</v>
      </c>
      <c r="P210" s="249">
        <f>IF(P$116=0,0,P$116/NMM_fec!P$116)</f>
        <v>0.4912649639935906</v>
      </c>
      <c r="Q210" s="249">
        <f>IF(Q$116=0,0,Q$116/NMM_fec!Q$116)</f>
        <v>0.53291063034564012</v>
      </c>
    </row>
    <row r="211" spans="1:17" x14ac:dyDescent="0.25">
      <c r="A211" s="72" t="s">
        <v>203</v>
      </c>
      <c r="B211" s="247">
        <f>IF(B$124=0,0,B$124/NMM_fec!B$124)</f>
        <v>0.55387923816542195</v>
      </c>
      <c r="C211" s="247">
        <f>IF(C$124=0,0,C$124/NMM_fec!C$124)</f>
        <v>0.55387923816542195</v>
      </c>
      <c r="D211" s="247">
        <f>IF(D$124=0,0,D$124/NMM_fec!D$124)</f>
        <v>0.55456032082252826</v>
      </c>
      <c r="E211" s="247">
        <f>IF(E$124=0,0,E$124/NMM_fec!E$124)</f>
        <v>0.55456032082252837</v>
      </c>
      <c r="F211" s="247">
        <f>IF(F$124=0,0,F$124/NMM_fec!F$124)</f>
        <v>0.55456032082252837</v>
      </c>
      <c r="G211" s="247">
        <f>IF(G$124=0,0,G$124/NMM_fec!G$124)</f>
        <v>0.55456032082252837</v>
      </c>
      <c r="H211" s="247">
        <f>IF(H$124=0,0,H$124/NMM_fec!H$124)</f>
        <v>0.55456032082252837</v>
      </c>
      <c r="I211" s="247">
        <f>IF(I$124=0,0,I$124/NMM_fec!I$124)</f>
        <v>0.55456032082252837</v>
      </c>
      <c r="J211" s="247">
        <f>IF(J$124=0,0,J$124/NMM_fec!J$124)</f>
        <v>0.55456032082252837</v>
      </c>
      <c r="K211" s="247">
        <f>IF(K$124=0,0,K$124/NMM_fec!K$124)</f>
        <v>0.55456032082252837</v>
      </c>
      <c r="L211" s="247">
        <f>IF(L$124=0,0,L$124/NMM_fec!L$124)</f>
        <v>0.55456032082252826</v>
      </c>
      <c r="M211" s="247">
        <f>IF(M$124=0,0,M$124/NMM_fec!M$124)</f>
        <v>0.55456032082252837</v>
      </c>
      <c r="N211" s="247">
        <f>IF(N$124=0,0,N$124/NMM_fec!N$124)</f>
        <v>0.55456032082252837</v>
      </c>
      <c r="O211" s="247">
        <f>IF(O$124=0,0,O$124/NMM_fec!O$124)</f>
        <v>0.55456032082252837</v>
      </c>
      <c r="P211" s="247">
        <f>IF(P$124=0,0,P$124/NMM_fec!P$124)</f>
        <v>0.55456032082252837</v>
      </c>
      <c r="Q211" s="247">
        <f>IF(Q$124=0,0,Q$124/NMM_fec!Q$124)</f>
        <v>0.55456032082252837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10686.682191910197</v>
      </c>
      <c r="C5" s="96">
        <v>10570.864435455806</v>
      </c>
      <c r="D5" s="96">
        <v>10084.210078178103</v>
      </c>
      <c r="E5" s="96">
        <v>10007.216226709341</v>
      </c>
      <c r="F5" s="96">
        <v>10117.589604763076</v>
      </c>
      <c r="G5" s="96">
        <v>10438.181045434791</v>
      </c>
      <c r="H5" s="96">
        <v>10212.019021354128</v>
      </c>
      <c r="I5" s="96">
        <v>10728.271205104305</v>
      </c>
      <c r="J5" s="96">
        <v>9325.7494867304813</v>
      </c>
      <c r="K5" s="96">
        <v>6958.4777820878544</v>
      </c>
      <c r="L5" s="96">
        <v>6331.7174029013058</v>
      </c>
      <c r="M5" s="96">
        <v>3863.0058268439393</v>
      </c>
      <c r="N5" s="96">
        <v>4411.3527683983903</v>
      </c>
      <c r="O5" s="96">
        <v>5057.3604139310892</v>
      </c>
      <c r="P5" s="96">
        <v>5116.5873264945812</v>
      </c>
      <c r="Q5" s="96">
        <v>4707.757795237455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4.8440453681801232</v>
      </c>
      <c r="C10" s="158">
        <v>4.6711853075701528</v>
      </c>
      <c r="D10" s="158">
        <v>4.3394272740610553</v>
      </c>
      <c r="E10" s="158">
        <v>4.328175824831181</v>
      </c>
      <c r="F10" s="158">
        <v>4.4048025896387761</v>
      </c>
      <c r="G10" s="158">
        <v>4.2888090605516682</v>
      </c>
      <c r="H10" s="158">
        <v>4.3641154020376423</v>
      </c>
      <c r="I10" s="158">
        <v>4.9170868034854456</v>
      </c>
      <c r="J10" s="158">
        <v>3.7788404044299209</v>
      </c>
      <c r="K10" s="158">
        <v>2.6584253915992209</v>
      </c>
      <c r="L10" s="158">
        <v>2.3908177988062373</v>
      </c>
      <c r="M10" s="158">
        <v>1.5660687056555673</v>
      </c>
      <c r="N10" s="158">
        <v>1.3415064148500917</v>
      </c>
      <c r="O10" s="158">
        <v>1.5167321696436662</v>
      </c>
      <c r="P10" s="158">
        <v>1.3806543888140186</v>
      </c>
      <c r="Q10" s="158">
        <v>1.3064339693409348</v>
      </c>
    </row>
    <row r="11" spans="1:17" x14ac:dyDescent="0.25">
      <c r="A11" s="92" t="s">
        <v>125</v>
      </c>
      <c r="B11" s="91">
        <v>2.2682070254796027</v>
      </c>
      <c r="C11" s="91">
        <v>2.1872659165304791</v>
      </c>
      <c r="D11" s="91">
        <v>2.0319213965745608</v>
      </c>
      <c r="E11" s="91">
        <v>2.0266529454659747</v>
      </c>
      <c r="F11" s="91">
        <v>2.062533155717114</v>
      </c>
      <c r="G11" s="91">
        <v>2.0082195980213497</v>
      </c>
      <c r="H11" s="91">
        <v>2.0434815247455882</v>
      </c>
      <c r="I11" s="91">
        <v>2.3024084179353652</v>
      </c>
      <c r="J11" s="91">
        <v>1.7694285874771385</v>
      </c>
      <c r="K11" s="91">
        <v>1.2447982402369813</v>
      </c>
      <c r="L11" s="91">
        <v>1.1194919361234894</v>
      </c>
      <c r="M11" s="91">
        <v>0.73330610482829406</v>
      </c>
      <c r="N11" s="91">
        <v>0.6004223272258844</v>
      </c>
      <c r="O11" s="91">
        <v>0.68584659432816331</v>
      </c>
      <c r="P11" s="91">
        <v>0.62838865430979929</v>
      </c>
      <c r="Q11" s="91">
        <v>0.58189525362396344</v>
      </c>
    </row>
    <row r="12" spans="1:17" x14ac:dyDescent="0.25">
      <c r="A12" s="92" t="s">
        <v>26</v>
      </c>
      <c r="B12" s="91">
        <v>2.5758383427005205</v>
      </c>
      <c r="C12" s="91">
        <v>2.4839193910396737</v>
      </c>
      <c r="D12" s="91">
        <v>2.3075058774864949</v>
      </c>
      <c r="E12" s="91">
        <v>2.3015228793652058</v>
      </c>
      <c r="F12" s="91">
        <v>2.3422694339216621</v>
      </c>
      <c r="G12" s="91">
        <v>2.2805894625303185</v>
      </c>
      <c r="H12" s="91">
        <v>2.3206338772920541</v>
      </c>
      <c r="I12" s="91">
        <v>2.6146783855500804</v>
      </c>
      <c r="J12" s="91">
        <v>2.0094118169527824</v>
      </c>
      <c r="K12" s="91">
        <v>1.4136271513622396</v>
      </c>
      <c r="L12" s="91">
        <v>1.2713258626827482</v>
      </c>
      <c r="M12" s="91">
        <v>0.83276260082727327</v>
      </c>
      <c r="N12" s="91">
        <v>0.7410840876242073</v>
      </c>
      <c r="O12" s="91">
        <v>0.83088557531550289</v>
      </c>
      <c r="P12" s="91">
        <v>0.75226573450421919</v>
      </c>
      <c r="Q12" s="91">
        <v>0.72453871571697137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214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213</v>
      </c>
      <c r="B16" s="204">
        <v>1445.0113122148127</v>
      </c>
      <c r="C16" s="204">
        <v>1384.2703043262359</v>
      </c>
      <c r="D16" s="204">
        <v>1305.2266214186982</v>
      </c>
      <c r="E16" s="204">
        <v>1300.5431563283901</v>
      </c>
      <c r="F16" s="204">
        <v>1322.8851222992628</v>
      </c>
      <c r="G16" s="204">
        <v>1286.1363213439165</v>
      </c>
      <c r="H16" s="204">
        <v>1307.5208343076288</v>
      </c>
      <c r="I16" s="204">
        <v>1477.3638830904035</v>
      </c>
      <c r="J16" s="204">
        <v>1134.3573197887556</v>
      </c>
      <c r="K16" s="204">
        <v>796.3808607436589</v>
      </c>
      <c r="L16" s="204">
        <v>719.11771781882567</v>
      </c>
      <c r="M16" s="204">
        <v>470.53840994270848</v>
      </c>
      <c r="N16" s="204">
        <v>419.1896927822944</v>
      </c>
      <c r="O16" s="204">
        <v>469.9853564125678</v>
      </c>
      <c r="P16" s="204">
        <v>424.79076908447581</v>
      </c>
      <c r="Q16" s="204">
        <v>409.34340741653239</v>
      </c>
    </row>
    <row r="17" spans="1:17" x14ac:dyDescent="0.25">
      <c r="A17" s="152" t="s">
        <v>227</v>
      </c>
      <c r="B17" s="151">
        <v>1356.3898943535185</v>
      </c>
      <c r="C17" s="151">
        <v>1298.5400413997727</v>
      </c>
      <c r="D17" s="151">
        <v>1225.5889308182548</v>
      </c>
      <c r="E17" s="151">
        <v>1222.4111723812771</v>
      </c>
      <c r="F17" s="151">
        <v>1244.0529487774318</v>
      </c>
      <c r="G17" s="151">
        <v>1211.2927764511271</v>
      </c>
      <c r="H17" s="151">
        <v>1232.5616243235918</v>
      </c>
      <c r="I17" s="151">
        <v>1388.7379088587732</v>
      </c>
      <c r="J17" s="151">
        <v>1067.2618017317018</v>
      </c>
      <c r="K17" s="151">
        <v>750.82183144898318</v>
      </c>
      <c r="L17" s="151">
        <v>675.24114238190657</v>
      </c>
      <c r="M17" s="151">
        <v>442.30640343376558</v>
      </c>
      <c r="N17" s="151">
        <v>393.61306225019126</v>
      </c>
      <c r="O17" s="151">
        <v>441.30945616159011</v>
      </c>
      <c r="P17" s="151">
        <v>398.82823247806016</v>
      </c>
      <c r="Q17" s="151">
        <v>384.33779827235873</v>
      </c>
    </row>
    <row r="18" spans="1:17" x14ac:dyDescent="0.25">
      <c r="A18" s="154" t="s">
        <v>33</v>
      </c>
      <c r="B18" s="83">
        <v>382.94980350428551</v>
      </c>
      <c r="C18" s="83">
        <v>184.54362359667263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973.44009084923289</v>
      </c>
      <c r="C22" s="208">
        <v>1113.9964178031</v>
      </c>
      <c r="D22" s="208">
        <v>1225.5889308182548</v>
      </c>
      <c r="E22" s="208">
        <v>1222.4111723812771</v>
      </c>
      <c r="F22" s="208">
        <v>1244.0529487774318</v>
      </c>
      <c r="G22" s="208">
        <v>1211.2927764511271</v>
      </c>
      <c r="H22" s="208">
        <v>1232.5616243235918</v>
      </c>
      <c r="I22" s="208">
        <v>1388.7379088587732</v>
      </c>
      <c r="J22" s="208">
        <v>1067.2618017317018</v>
      </c>
      <c r="K22" s="208">
        <v>750.82183144898318</v>
      </c>
      <c r="L22" s="208">
        <v>675.24114238190657</v>
      </c>
      <c r="M22" s="208">
        <v>442.30640343376558</v>
      </c>
      <c r="N22" s="208">
        <v>393.61306225019126</v>
      </c>
      <c r="O22" s="208">
        <v>441.30945616159011</v>
      </c>
      <c r="P22" s="208">
        <v>398.82823247806016</v>
      </c>
      <c r="Q22" s="208">
        <v>384.33779827235873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</row>
    <row r="25" spans="1:17" x14ac:dyDescent="0.25">
      <c r="A25" s="152" t="s">
        <v>226</v>
      </c>
      <c r="B25" s="264">
        <v>88.621417861294333</v>
      </c>
      <c r="C25" s="264">
        <v>85.730262926463141</v>
      </c>
      <c r="D25" s="264">
        <v>79.63769060044342</v>
      </c>
      <c r="E25" s="264">
        <v>78.1319839471129</v>
      </c>
      <c r="F25" s="264">
        <v>78.83217352183101</v>
      </c>
      <c r="G25" s="264">
        <v>74.843544892789311</v>
      </c>
      <c r="H25" s="264">
        <v>74.959209984037088</v>
      </c>
      <c r="I25" s="264">
        <v>88.625974231630465</v>
      </c>
      <c r="J25" s="264">
        <v>67.095518057053866</v>
      </c>
      <c r="K25" s="264">
        <v>45.559029294675703</v>
      </c>
      <c r="L25" s="264">
        <v>43.876575436919147</v>
      </c>
      <c r="M25" s="264">
        <v>28.232006508942916</v>
      </c>
      <c r="N25" s="264">
        <v>25.576630532103131</v>
      </c>
      <c r="O25" s="264">
        <v>28.675900250977676</v>
      </c>
      <c r="P25" s="264">
        <v>25.962536606415629</v>
      </c>
      <c r="Q25" s="264">
        <v>25.005609144173675</v>
      </c>
    </row>
    <row r="26" spans="1:17" x14ac:dyDescent="0.25">
      <c r="A26" s="150" t="s">
        <v>33</v>
      </c>
      <c r="B26" s="87">
        <v>87.353990933408355</v>
      </c>
      <c r="C26" s="87">
        <v>85.730262926463141</v>
      </c>
      <c r="D26" s="87">
        <v>79.63769060044342</v>
      </c>
      <c r="E26" s="87">
        <v>72.285499772357412</v>
      </c>
      <c r="F26" s="87">
        <v>69.808356267423392</v>
      </c>
      <c r="G26" s="87">
        <v>57.450171114754781</v>
      </c>
      <c r="H26" s="87">
        <v>51.867189504088721</v>
      </c>
      <c r="I26" s="87">
        <v>81.367503736998245</v>
      </c>
      <c r="J26" s="87">
        <v>56.951550681689831</v>
      </c>
      <c r="K26" s="87">
        <v>31.029821554629432</v>
      </c>
      <c r="L26" s="87">
        <v>43.876575436919147</v>
      </c>
      <c r="M26" s="87">
        <v>25.9429712643981</v>
      </c>
      <c r="N26" s="87">
        <v>25.576630532103131</v>
      </c>
      <c r="O26" s="87">
        <v>28.675900250977676</v>
      </c>
      <c r="P26" s="87">
        <v>25.962536606415629</v>
      </c>
      <c r="Q26" s="87">
        <v>25.005609144173675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1.2674269278859711</v>
      </c>
      <c r="C30" s="87">
        <v>0</v>
      </c>
      <c r="D30" s="87">
        <v>0</v>
      </c>
      <c r="E30" s="87">
        <v>5.8464841747554814</v>
      </c>
      <c r="F30" s="87">
        <v>9.0238172544076125</v>
      </c>
      <c r="G30" s="87">
        <v>17.393373778034523</v>
      </c>
      <c r="H30" s="87">
        <v>23.092020479948367</v>
      </c>
      <c r="I30" s="87">
        <v>7.2584704946322187</v>
      </c>
      <c r="J30" s="87">
        <v>10.143967375364037</v>
      </c>
      <c r="K30" s="87">
        <v>14.529207740046269</v>
      </c>
      <c r="L30" s="87">
        <v>0</v>
      </c>
      <c r="M30" s="87">
        <v>2.2890352445448161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2288.8974243272023</v>
      </c>
      <c r="C36" s="204">
        <v>2221.1931758219998</v>
      </c>
      <c r="D36" s="204">
        <v>2052.5375794853439</v>
      </c>
      <c r="E36" s="204">
        <v>1974.6309845561211</v>
      </c>
      <c r="F36" s="204">
        <v>2066.9455898741749</v>
      </c>
      <c r="G36" s="204">
        <v>1953.4792950303224</v>
      </c>
      <c r="H36" s="204">
        <v>1892.0631316444606</v>
      </c>
      <c r="I36" s="204">
        <v>2370.3762152104173</v>
      </c>
      <c r="J36" s="204">
        <v>1792.3156465372956</v>
      </c>
      <c r="K36" s="204">
        <v>1288.9395559525965</v>
      </c>
      <c r="L36" s="204">
        <v>1171.6512972836738</v>
      </c>
      <c r="M36" s="204">
        <v>767.47229819557504</v>
      </c>
      <c r="N36" s="204">
        <v>682.98156920124518</v>
      </c>
      <c r="O36" s="204">
        <v>765.74243534887796</v>
      </c>
      <c r="P36" s="204">
        <v>692.03072302129181</v>
      </c>
      <c r="Q36" s="204">
        <v>666.88750385158141</v>
      </c>
    </row>
    <row r="37" spans="1:17" x14ac:dyDescent="0.25">
      <c r="A37" s="84" t="s">
        <v>33</v>
      </c>
      <c r="B37" s="83">
        <v>2223.6555966921851</v>
      </c>
      <c r="C37" s="83">
        <v>2221.1931758219998</v>
      </c>
      <c r="D37" s="83">
        <v>1936.3584643579989</v>
      </c>
      <c r="E37" s="83">
        <v>1551.6992704786505</v>
      </c>
      <c r="F37" s="83">
        <v>1445.8420469069124</v>
      </c>
      <c r="G37" s="83">
        <v>982.16010679739588</v>
      </c>
      <c r="H37" s="83">
        <v>853.65564607265526</v>
      </c>
      <c r="I37" s="83">
        <v>1082.3834327435904</v>
      </c>
      <c r="J37" s="83">
        <v>886.81660101303021</v>
      </c>
      <c r="K37" s="83">
        <v>252.21845897577924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56.314424739682352</v>
      </c>
      <c r="F39" s="208">
        <v>0</v>
      </c>
      <c r="G39" s="208">
        <v>10.158499822344156</v>
      </c>
      <c r="H39" s="208">
        <v>10.216140437188473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65.241827635017074</v>
      </c>
      <c r="C40" s="208">
        <v>0</v>
      </c>
      <c r="D40" s="208">
        <v>0</v>
      </c>
      <c r="E40" s="208">
        <v>230.32284347791975</v>
      </c>
      <c r="F40" s="208">
        <v>158.7891676468937</v>
      </c>
      <c r="G40" s="208">
        <v>402.99044193766065</v>
      </c>
      <c r="H40" s="208">
        <v>457.42212101006299</v>
      </c>
      <c r="I40" s="208">
        <v>0</v>
      </c>
      <c r="J40" s="208">
        <v>79.049432755867144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116.1791151273453</v>
      </c>
      <c r="E41" s="208">
        <v>119.06410320072294</v>
      </c>
      <c r="F41" s="208">
        <v>462.31437532036864</v>
      </c>
      <c r="G41" s="208">
        <v>548.38937235186131</v>
      </c>
      <c r="H41" s="208">
        <v>445.66463855060789</v>
      </c>
      <c r="I41" s="208">
        <v>1287.9927824668268</v>
      </c>
      <c r="J41" s="208">
        <v>826.44961276839831</v>
      </c>
      <c r="K41" s="208">
        <v>1036.7210969768173</v>
      </c>
      <c r="L41" s="208">
        <v>1171.6512972836738</v>
      </c>
      <c r="M41" s="208">
        <v>767.47229819557504</v>
      </c>
      <c r="N41" s="208">
        <v>682.98156920124518</v>
      </c>
      <c r="O41" s="208">
        <v>765.74243534887796</v>
      </c>
      <c r="P41" s="208">
        <v>692.03072302129181</v>
      </c>
      <c r="Q41" s="208">
        <v>666.88750385158141</v>
      </c>
    </row>
    <row r="42" spans="1:17" x14ac:dyDescent="0.25">
      <c r="A42" s="84" t="s">
        <v>26</v>
      </c>
      <c r="B42" s="208">
        <v>0</v>
      </c>
      <c r="C42" s="208">
        <v>0</v>
      </c>
      <c r="D42" s="208">
        <v>0</v>
      </c>
      <c r="E42" s="208">
        <v>17.230342659145343</v>
      </c>
      <c r="F42" s="208">
        <v>0</v>
      </c>
      <c r="G42" s="208">
        <v>9.7808741210603714</v>
      </c>
      <c r="H42" s="208">
        <v>125.1045855739461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75" t="s">
        <v>211</v>
      </c>
      <c r="B44" s="255">
        <v>0</v>
      </c>
      <c r="C44" s="255">
        <v>0</v>
      </c>
      <c r="D44" s="255">
        <v>0</v>
      </c>
      <c r="E44" s="255">
        <v>0</v>
      </c>
      <c r="F44" s="255">
        <v>0</v>
      </c>
      <c r="G44" s="255">
        <v>0</v>
      </c>
      <c r="H44" s="255">
        <v>0</v>
      </c>
      <c r="I44" s="255">
        <v>0</v>
      </c>
      <c r="J44" s="255">
        <v>0</v>
      </c>
      <c r="K44" s="255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5">
        <v>0</v>
      </c>
    </row>
    <row r="45" spans="1:17" x14ac:dyDescent="0.25">
      <c r="A45" s="177" t="s">
        <v>98</v>
      </c>
      <c r="B45" s="176">
        <v>6947.9294100000006</v>
      </c>
      <c r="C45" s="176">
        <v>6960.7297699999999</v>
      </c>
      <c r="D45" s="176">
        <v>6722.1064500000002</v>
      </c>
      <c r="E45" s="176">
        <v>6727.7139099999995</v>
      </c>
      <c r="F45" s="176">
        <v>6723.3540899999998</v>
      </c>
      <c r="G45" s="176">
        <v>7194.2766200000005</v>
      </c>
      <c r="H45" s="176">
        <v>7008.0709400000005</v>
      </c>
      <c r="I45" s="176">
        <v>6875.6140199999991</v>
      </c>
      <c r="J45" s="176">
        <v>6395.2976799999997</v>
      </c>
      <c r="K45" s="176">
        <v>4870.4989399999995</v>
      </c>
      <c r="L45" s="176">
        <v>4438.5575699999999</v>
      </c>
      <c r="M45" s="176">
        <v>2623.4290500000002</v>
      </c>
      <c r="N45" s="176">
        <v>3307.84</v>
      </c>
      <c r="O45" s="176">
        <v>3820.11589</v>
      </c>
      <c r="P45" s="176">
        <v>3998.3851799999998</v>
      </c>
      <c r="Q45" s="176">
        <v>3630.2204500000003</v>
      </c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823.89618054777077</v>
      </c>
      <c r="C47" s="96">
        <v>1260.8610023684182</v>
      </c>
      <c r="D47" s="96">
        <v>998.10465906405784</v>
      </c>
      <c r="E47" s="96">
        <v>746.63654004360183</v>
      </c>
      <c r="F47" s="96">
        <v>966.33280355929605</v>
      </c>
      <c r="G47" s="96">
        <v>885.520797196064</v>
      </c>
      <c r="H47" s="96">
        <v>731.06219656389283</v>
      </c>
      <c r="I47" s="96">
        <v>1408.949731599595</v>
      </c>
      <c r="J47" s="96">
        <v>1033.9923522576605</v>
      </c>
      <c r="K47" s="96">
        <v>908.04807509250043</v>
      </c>
      <c r="L47" s="96">
        <v>1614.2265728147052</v>
      </c>
      <c r="M47" s="96">
        <v>1487.8671909448631</v>
      </c>
      <c r="N47" s="96">
        <v>1564.9937053202643</v>
      </c>
      <c r="O47" s="96">
        <v>1471.3578958568719</v>
      </c>
      <c r="P47" s="96">
        <v>1693.0593603184682</v>
      </c>
      <c r="Q47" s="96">
        <v>1754.8960374811045</v>
      </c>
    </row>
    <row r="48" spans="1:17" x14ac:dyDescent="0.25">
      <c r="A48" s="132" t="s">
        <v>83</v>
      </c>
      <c r="B48" s="160">
        <v>0</v>
      </c>
      <c r="C48" s="160">
        <v>0</v>
      </c>
      <c r="D48" s="160">
        <v>0</v>
      </c>
      <c r="E48" s="160">
        <v>0</v>
      </c>
      <c r="F48" s="160">
        <v>0</v>
      </c>
      <c r="G48" s="160">
        <v>0</v>
      </c>
      <c r="H48" s="160">
        <v>0</v>
      </c>
      <c r="I48" s="160">
        <v>0</v>
      </c>
      <c r="J48" s="160">
        <v>0</v>
      </c>
      <c r="K48" s="160">
        <v>0</v>
      </c>
      <c r="L48" s="160">
        <v>0</v>
      </c>
      <c r="M48" s="160">
        <v>0</v>
      </c>
      <c r="N48" s="160">
        <v>0</v>
      </c>
      <c r="O48" s="160">
        <v>0</v>
      </c>
      <c r="P48" s="160">
        <v>0</v>
      </c>
      <c r="Q48" s="160">
        <v>0</v>
      </c>
    </row>
    <row r="49" spans="1:17" x14ac:dyDescent="0.25">
      <c r="A49" s="76" t="s">
        <v>82</v>
      </c>
      <c r="B49" s="159">
        <v>0</v>
      </c>
      <c r="C49" s="159">
        <v>0</v>
      </c>
      <c r="D49" s="159">
        <v>0</v>
      </c>
      <c r="E49" s="159">
        <v>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  <c r="K49" s="159">
        <v>0</v>
      </c>
      <c r="L49" s="159">
        <v>0</v>
      </c>
      <c r="M49" s="159">
        <v>0</v>
      </c>
      <c r="N49" s="159">
        <v>0</v>
      </c>
      <c r="O49" s="159">
        <v>0</v>
      </c>
      <c r="P49" s="159">
        <v>0</v>
      </c>
      <c r="Q49" s="159">
        <v>0</v>
      </c>
    </row>
    <row r="50" spans="1:17" x14ac:dyDescent="0.25">
      <c r="A50" s="76" t="s">
        <v>81</v>
      </c>
      <c r="B50" s="159">
        <v>0</v>
      </c>
      <c r="C50" s="159">
        <v>0</v>
      </c>
      <c r="D50" s="159">
        <v>0</v>
      </c>
      <c r="E50" s="159">
        <v>0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  <c r="K50" s="159">
        <v>0</v>
      </c>
      <c r="L50" s="159">
        <v>0</v>
      </c>
      <c r="M50" s="159">
        <v>0</v>
      </c>
      <c r="N50" s="159">
        <v>0</v>
      </c>
      <c r="O50" s="159">
        <v>0</v>
      </c>
      <c r="P50" s="159">
        <v>0</v>
      </c>
      <c r="Q50" s="159">
        <v>0</v>
      </c>
    </row>
    <row r="51" spans="1:17" x14ac:dyDescent="0.25">
      <c r="A51" s="76" t="s">
        <v>80</v>
      </c>
      <c r="B51" s="159">
        <v>0</v>
      </c>
      <c r="C51" s="159">
        <v>0</v>
      </c>
      <c r="D51" s="159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59">
        <v>0</v>
      </c>
      <c r="L51" s="159">
        <v>0</v>
      </c>
      <c r="M51" s="159">
        <v>0</v>
      </c>
      <c r="N51" s="159">
        <v>0</v>
      </c>
      <c r="O51" s="159">
        <v>0</v>
      </c>
      <c r="P51" s="159">
        <v>0</v>
      </c>
      <c r="Q51" s="159">
        <v>0</v>
      </c>
    </row>
    <row r="52" spans="1:17" x14ac:dyDescent="0.25">
      <c r="A52" s="129" t="s">
        <v>79</v>
      </c>
      <c r="B52" s="158">
        <v>0.73016479758820996</v>
      </c>
      <c r="C52" s="158">
        <v>1.4385093219251948</v>
      </c>
      <c r="D52" s="158">
        <v>1.0464379778074353</v>
      </c>
      <c r="E52" s="158">
        <v>0.47905740723410906</v>
      </c>
      <c r="F52" s="158">
        <v>0.95148327558859247</v>
      </c>
      <c r="G52" s="158">
        <v>0.63341495068236697</v>
      </c>
      <c r="H52" s="158">
        <v>0.50844150308309088</v>
      </c>
      <c r="I52" s="158">
        <v>1.9582859218142845</v>
      </c>
      <c r="J52" s="158">
        <v>1.3666266456787572</v>
      </c>
      <c r="K52" s="158">
        <v>1.2817873635805292</v>
      </c>
      <c r="L52" s="158">
        <v>2.3142930911700823</v>
      </c>
      <c r="M52" s="158">
        <v>2.024095635437043</v>
      </c>
      <c r="N52" s="158">
        <v>1.9408723960862933</v>
      </c>
      <c r="O52" s="158">
        <v>1.9958001695412348</v>
      </c>
      <c r="P52" s="158">
        <v>2.3898930712203534</v>
      </c>
      <c r="Q52" s="158">
        <v>2.2932798487178543</v>
      </c>
    </row>
    <row r="53" spans="1:17" x14ac:dyDescent="0.25">
      <c r="A53" s="92" t="s">
        <v>125</v>
      </c>
      <c r="B53" s="91">
        <v>0.34189707109817602</v>
      </c>
      <c r="C53" s="91">
        <v>0.67357687680667888</v>
      </c>
      <c r="D53" s="91">
        <v>0.48999086354205973</v>
      </c>
      <c r="E53" s="91">
        <v>0.22431692812668236</v>
      </c>
      <c r="F53" s="91">
        <v>0.44552866174480066</v>
      </c>
      <c r="G53" s="91">
        <v>0.29659429918207519</v>
      </c>
      <c r="H53" s="91">
        <v>0.23807592656212975</v>
      </c>
      <c r="I53" s="91">
        <v>0.91696042215758922</v>
      </c>
      <c r="J53" s="91">
        <v>0.63991806916142768</v>
      </c>
      <c r="K53" s="91">
        <v>0.60019237688036164</v>
      </c>
      <c r="L53" s="91">
        <v>1.0836595137801144</v>
      </c>
      <c r="M53" s="91">
        <v>0.94777558664066286</v>
      </c>
      <c r="N53" s="91">
        <v>0.86868248113210356</v>
      </c>
      <c r="O53" s="91">
        <v>0.9024749238100549</v>
      </c>
      <c r="P53" s="91">
        <v>1.0877318053930216</v>
      </c>
      <c r="Q53" s="91">
        <v>1.021443632450554</v>
      </c>
    </row>
    <row r="54" spans="1:17" x14ac:dyDescent="0.25">
      <c r="A54" s="92" t="s">
        <v>26</v>
      </c>
      <c r="B54" s="91">
        <v>0.38826772649003388</v>
      </c>
      <c r="C54" s="91">
        <v>0.76493244511851588</v>
      </c>
      <c r="D54" s="91">
        <v>0.55644711426537552</v>
      </c>
      <c r="E54" s="91">
        <v>0.2547404791074267</v>
      </c>
      <c r="F54" s="91">
        <v>0.50595461384379181</v>
      </c>
      <c r="G54" s="91">
        <v>0.33682065150029183</v>
      </c>
      <c r="H54" s="91">
        <v>0.2703655765209611</v>
      </c>
      <c r="I54" s="91">
        <v>1.0413254996566952</v>
      </c>
      <c r="J54" s="91">
        <v>0.72670857651732967</v>
      </c>
      <c r="K54" s="91">
        <v>0.6815949867001676</v>
      </c>
      <c r="L54" s="91">
        <v>1.2306335773899681</v>
      </c>
      <c r="M54" s="91">
        <v>1.0763200487963802</v>
      </c>
      <c r="N54" s="91">
        <v>1.0721899149541896</v>
      </c>
      <c r="O54" s="91">
        <v>1.09332524573118</v>
      </c>
      <c r="P54" s="91">
        <v>1.3021612658273318</v>
      </c>
      <c r="Q54" s="91">
        <v>1.2718362162673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</v>
      </c>
      <c r="C56" s="157">
        <v>0</v>
      </c>
      <c r="D56" s="157">
        <v>0</v>
      </c>
      <c r="E56" s="157">
        <v>0</v>
      </c>
      <c r="F56" s="157">
        <v>0</v>
      </c>
      <c r="G56" s="157">
        <v>0</v>
      </c>
      <c r="H56" s="157">
        <v>0</v>
      </c>
      <c r="I56" s="157">
        <v>0</v>
      </c>
      <c r="J56" s="157">
        <v>0</v>
      </c>
      <c r="K56" s="157">
        <v>0</v>
      </c>
      <c r="L56" s="157">
        <v>0</v>
      </c>
      <c r="M56" s="157">
        <v>0</v>
      </c>
      <c r="N56" s="157">
        <v>0</v>
      </c>
      <c r="O56" s="157">
        <v>0</v>
      </c>
      <c r="P56" s="157">
        <v>0</v>
      </c>
      <c r="Q56" s="157">
        <v>0</v>
      </c>
    </row>
    <row r="57" spans="1:17" x14ac:dyDescent="0.25">
      <c r="A57" s="156" t="s">
        <v>210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</row>
    <row r="58" spans="1:17" x14ac:dyDescent="0.25">
      <c r="A58" s="156" t="s">
        <v>209</v>
      </c>
      <c r="B58" s="204">
        <v>58.046550890737308</v>
      </c>
      <c r="C58" s="204">
        <v>134.0547491779011</v>
      </c>
      <c r="D58" s="204">
        <v>82.424184236462096</v>
      </c>
      <c r="E58" s="204">
        <v>26.238303603874265</v>
      </c>
      <c r="F58" s="204">
        <v>50.103192880520425</v>
      </c>
      <c r="G58" s="204">
        <v>14.469638923918739</v>
      </c>
      <c r="H58" s="204">
        <v>11.415672931280362</v>
      </c>
      <c r="I58" s="204">
        <v>118.65500173850502</v>
      </c>
      <c r="J58" s="204">
        <v>65.240505837128396</v>
      </c>
      <c r="K58" s="204">
        <v>64.441717572615971</v>
      </c>
      <c r="L58" s="204">
        <v>195.30352883082679</v>
      </c>
      <c r="M58" s="204">
        <v>210.9129244379512</v>
      </c>
      <c r="N58" s="204">
        <v>211.02539956101916</v>
      </c>
      <c r="O58" s="204">
        <v>210.77642382985937</v>
      </c>
      <c r="P58" s="204">
        <v>232.38855863758403</v>
      </c>
      <c r="Q58" s="204">
        <v>120.16875672316237</v>
      </c>
    </row>
    <row r="59" spans="1:17" x14ac:dyDescent="0.25">
      <c r="A59" s="152" t="s">
        <v>225</v>
      </c>
      <c r="B59" s="151">
        <v>50.13444652268366</v>
      </c>
      <c r="C59" s="151">
        <v>117.03881901163095</v>
      </c>
      <c r="D59" s="151">
        <v>70.961467432450036</v>
      </c>
      <c r="E59" s="151">
        <v>21.047212199789502</v>
      </c>
      <c r="F59" s="151">
        <v>39.792869778419593</v>
      </c>
      <c r="G59" s="151">
        <v>7.6059210144299678</v>
      </c>
      <c r="H59" s="151">
        <v>5.9061739103316162</v>
      </c>
      <c r="I59" s="151">
        <v>97.434911908013106</v>
      </c>
      <c r="J59" s="151">
        <v>50.431667218108132</v>
      </c>
      <c r="K59" s="151">
        <v>50.552201901907011</v>
      </c>
      <c r="L59" s="151">
        <v>168.95493999037171</v>
      </c>
      <c r="M59" s="151">
        <v>188.97971706969949</v>
      </c>
      <c r="N59" s="151">
        <v>185.01406611013604</v>
      </c>
      <c r="O59" s="151">
        <v>184.9271639145926</v>
      </c>
      <c r="P59" s="151">
        <v>200.24925935445529</v>
      </c>
      <c r="Q59" s="151">
        <v>89.410491756719637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172.25699248128652</v>
      </c>
      <c r="O60" s="83">
        <v>172.36910169885346</v>
      </c>
      <c r="P60" s="83">
        <v>188.45810861930687</v>
      </c>
      <c r="Q60" s="83">
        <v>81.996929426923145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</v>
      </c>
      <c r="F61" s="208">
        <v>32.982092233658705</v>
      </c>
      <c r="G61" s="208">
        <v>7.6059210144299678</v>
      </c>
      <c r="H61" s="208">
        <v>5.9061739103316162</v>
      </c>
      <c r="I61" s="208">
        <v>37.754050948020001</v>
      </c>
      <c r="J61" s="208">
        <v>37.759836645072006</v>
      </c>
      <c r="K61" s="208">
        <v>37.765199642796006</v>
      </c>
      <c r="L61" s="208">
        <v>23.221209626579721</v>
      </c>
      <c r="M61" s="208">
        <v>0</v>
      </c>
      <c r="N61" s="208">
        <v>0</v>
      </c>
      <c r="O61" s="208">
        <v>0</v>
      </c>
      <c r="P61" s="208">
        <v>0</v>
      </c>
      <c r="Q61" s="208">
        <v>0</v>
      </c>
    </row>
    <row r="62" spans="1:17" x14ac:dyDescent="0.25">
      <c r="A62" s="154" t="s">
        <v>125</v>
      </c>
      <c r="B62" s="208">
        <v>50.13444652268366</v>
      </c>
      <c r="C62" s="208">
        <v>94.073369809178018</v>
      </c>
      <c r="D62" s="208">
        <v>70.961467432450036</v>
      </c>
      <c r="E62" s="208">
        <v>21.047212199789502</v>
      </c>
      <c r="F62" s="208">
        <v>6.8107775447608914</v>
      </c>
      <c r="G62" s="208">
        <v>0</v>
      </c>
      <c r="H62" s="208">
        <v>0</v>
      </c>
      <c r="I62" s="208">
        <v>9.2252469839428137</v>
      </c>
      <c r="J62" s="208">
        <v>10.060052949189759</v>
      </c>
      <c r="K62" s="208">
        <v>10.644612210659949</v>
      </c>
      <c r="L62" s="208">
        <v>7.0539536910004657</v>
      </c>
      <c r="M62" s="208">
        <v>0</v>
      </c>
      <c r="N62" s="208">
        <v>0.39661372261971439</v>
      </c>
      <c r="O62" s="208">
        <v>0</v>
      </c>
      <c r="P62" s="208">
        <v>6.9171959632773037</v>
      </c>
      <c r="Q62" s="208">
        <v>0</v>
      </c>
    </row>
    <row r="63" spans="1:17" x14ac:dyDescent="0.25">
      <c r="A63" s="154" t="s">
        <v>29</v>
      </c>
      <c r="B63" s="208">
        <v>0</v>
      </c>
      <c r="C63" s="208">
        <v>22.965449202452938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137.35681411777801</v>
      </c>
      <c r="M63" s="208">
        <v>188.97971706969949</v>
      </c>
      <c r="N63" s="208">
        <v>12.360459906229806</v>
      </c>
      <c r="O63" s="208">
        <v>12.558062215739151</v>
      </c>
      <c r="P63" s="208">
        <v>4.873954771871114</v>
      </c>
      <c r="Q63" s="208">
        <v>7.4135623297964939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I64" s="208">
        <v>50.45561397605028</v>
      </c>
      <c r="J64" s="208">
        <v>2.6117776238463644</v>
      </c>
      <c r="K64" s="208">
        <v>2.142390048451059</v>
      </c>
      <c r="L64" s="208">
        <v>1.3229625550135051</v>
      </c>
      <c r="M64" s="208">
        <v>0</v>
      </c>
      <c r="N64" s="208">
        <v>0</v>
      </c>
      <c r="O64" s="208">
        <v>0</v>
      </c>
      <c r="P64" s="208">
        <v>0</v>
      </c>
      <c r="Q64" s="208">
        <v>0</v>
      </c>
    </row>
    <row r="65" spans="1:17" x14ac:dyDescent="0.25">
      <c r="A65" s="152" t="s">
        <v>224</v>
      </c>
      <c r="B65" s="151">
        <v>7.9121043680536483</v>
      </c>
      <c r="C65" s="151">
        <v>17.015930166270163</v>
      </c>
      <c r="D65" s="151">
        <v>11.462716804012064</v>
      </c>
      <c r="E65" s="151">
        <v>5.191091404084764</v>
      </c>
      <c r="F65" s="151">
        <v>10.310323102100829</v>
      </c>
      <c r="G65" s="151">
        <v>6.8637179094887708</v>
      </c>
      <c r="H65" s="151">
        <v>5.5094990209487467</v>
      </c>
      <c r="I65" s="151">
        <v>21.220089830491915</v>
      </c>
      <c r="J65" s="151">
        <v>14.808838619020268</v>
      </c>
      <c r="K65" s="151">
        <v>13.889515670708958</v>
      </c>
      <c r="L65" s="151">
        <v>26.34858884045509</v>
      </c>
      <c r="M65" s="151">
        <v>21.933207368251718</v>
      </c>
      <c r="N65" s="151">
        <v>26.011333450883107</v>
      </c>
      <c r="O65" s="151">
        <v>25.84925991526676</v>
      </c>
      <c r="P65" s="151">
        <v>32.139299283128743</v>
      </c>
      <c r="Q65" s="151">
        <v>30.758264966442731</v>
      </c>
    </row>
    <row r="66" spans="1:17" x14ac:dyDescent="0.25">
      <c r="A66" s="263" t="s">
        <v>33</v>
      </c>
      <c r="B66" s="87">
        <v>0</v>
      </c>
      <c r="C66" s="87">
        <v>7.853225039619792</v>
      </c>
      <c r="D66" s="87">
        <v>0.6790273936996315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6.9893257068561754</v>
      </c>
      <c r="M66" s="87">
        <v>0</v>
      </c>
      <c r="N66" s="87">
        <v>22.892593826591391</v>
      </c>
      <c r="O66" s="87">
        <v>19.632367241917642</v>
      </c>
      <c r="P66" s="87">
        <v>30.821496914706302</v>
      </c>
      <c r="Q66" s="87">
        <v>26.62460280337859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5.9760205207543685E-16</v>
      </c>
      <c r="I69" s="87">
        <v>0</v>
      </c>
      <c r="J69" s="87">
        <v>0</v>
      </c>
      <c r="K69" s="87">
        <v>0</v>
      </c>
      <c r="L69" s="87">
        <v>3.9007695222754374E-16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7.9121043680536483</v>
      </c>
      <c r="C70" s="87">
        <v>9.162705126650371</v>
      </c>
      <c r="D70" s="87">
        <v>10.783689410312434</v>
      </c>
      <c r="E70" s="87">
        <v>5.191091404084764</v>
      </c>
      <c r="F70" s="87">
        <v>10.310323102100829</v>
      </c>
      <c r="G70" s="87">
        <v>6.8637179094887708</v>
      </c>
      <c r="H70" s="87">
        <v>5.5094990209487351</v>
      </c>
      <c r="I70" s="87">
        <v>21.220089830491915</v>
      </c>
      <c r="J70" s="87">
        <v>14.808838619020268</v>
      </c>
      <c r="K70" s="87">
        <v>13.889515670708958</v>
      </c>
      <c r="L70" s="87">
        <v>19.359263133598908</v>
      </c>
      <c r="M70" s="87">
        <v>21.933207368251718</v>
      </c>
      <c r="N70" s="87">
        <v>3.1187396242917176</v>
      </c>
      <c r="O70" s="87">
        <v>6.2168926733491183</v>
      </c>
      <c r="P70" s="87">
        <v>1.3178023684224387</v>
      </c>
      <c r="Q70" s="87">
        <v>4.1336621630641428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1.0499845920042589E-14</v>
      </c>
      <c r="I72" s="87">
        <v>0</v>
      </c>
      <c r="J72" s="87">
        <v>0</v>
      </c>
      <c r="K72" s="87">
        <v>0</v>
      </c>
      <c r="L72" s="87">
        <v>5.9631251437181314E-15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</v>
      </c>
    </row>
    <row r="77" spans="1:17" x14ac:dyDescent="0.25">
      <c r="A77" s="156" t="s">
        <v>208</v>
      </c>
      <c r="B77" s="204">
        <v>230.25724605215819</v>
      </c>
      <c r="C77" s="204">
        <v>529.05645421094118</v>
      </c>
      <c r="D77" s="204">
        <v>329.72520182900536</v>
      </c>
      <c r="E77" s="204">
        <v>114.7573248961142</v>
      </c>
      <c r="F77" s="204">
        <v>291.34658476870828</v>
      </c>
      <c r="G77" s="204">
        <v>153.93396887133292</v>
      </c>
      <c r="H77" s="204">
        <v>104.2237157082794</v>
      </c>
      <c r="I77" s="204">
        <v>683.97076996371595</v>
      </c>
      <c r="J77" s="204">
        <v>409.51123369355014</v>
      </c>
      <c r="K77" s="204">
        <v>392.43038401160845</v>
      </c>
      <c r="L77" s="204">
        <v>913.74098108277883</v>
      </c>
      <c r="M77" s="204">
        <v>758.84536606011864</v>
      </c>
      <c r="N77" s="204">
        <v>899.8310904801134</v>
      </c>
      <c r="O77" s="204">
        <v>884.84997379607466</v>
      </c>
      <c r="P77" s="204">
        <v>1071.3308702329218</v>
      </c>
      <c r="Q77" s="204">
        <v>1303.3064392376482</v>
      </c>
    </row>
    <row r="78" spans="1:17" x14ac:dyDescent="0.25">
      <c r="A78" s="152" t="s">
        <v>222</v>
      </c>
      <c r="B78" s="261">
        <v>230.25724605215819</v>
      </c>
      <c r="C78" s="261">
        <v>529.05645421094118</v>
      </c>
      <c r="D78" s="261">
        <v>329.72520182900536</v>
      </c>
      <c r="E78" s="261">
        <v>114.7573248961142</v>
      </c>
      <c r="F78" s="261">
        <v>291.34658476870828</v>
      </c>
      <c r="G78" s="261">
        <v>153.93396887133292</v>
      </c>
      <c r="H78" s="261">
        <v>104.2237157082794</v>
      </c>
      <c r="I78" s="261">
        <v>683.97076996371595</v>
      </c>
      <c r="J78" s="261">
        <v>409.51123369355014</v>
      </c>
      <c r="K78" s="261">
        <v>392.43038401160845</v>
      </c>
      <c r="L78" s="261">
        <v>913.74098108277883</v>
      </c>
      <c r="M78" s="261">
        <v>758.84536606011864</v>
      </c>
      <c r="N78" s="261">
        <v>899.8310904801134</v>
      </c>
      <c r="O78" s="261">
        <v>884.84997379607466</v>
      </c>
      <c r="P78" s="261">
        <v>1071.3308702329218</v>
      </c>
      <c r="Q78" s="261">
        <v>1303.3064392376482</v>
      </c>
    </row>
    <row r="79" spans="1:17" x14ac:dyDescent="0.25">
      <c r="A79" s="154" t="s">
        <v>33</v>
      </c>
      <c r="B79" s="83">
        <v>0</v>
      </c>
      <c r="C79" s="83">
        <v>294.89963267046875</v>
      </c>
      <c r="D79" s="83">
        <v>21.433717627009848</v>
      </c>
      <c r="E79" s="83">
        <v>0</v>
      </c>
      <c r="F79" s="83">
        <v>0</v>
      </c>
      <c r="G79" s="83">
        <v>0</v>
      </c>
      <c r="H79" s="83">
        <v>0</v>
      </c>
      <c r="I79" s="83">
        <v>226.87750759109116</v>
      </c>
      <c r="J79" s="83">
        <v>0</v>
      </c>
      <c r="K79" s="83">
        <v>36.357834616943343</v>
      </c>
      <c r="L79" s="83">
        <v>626.09281152345977</v>
      </c>
      <c r="M79" s="83">
        <v>236.3824225481587</v>
      </c>
      <c r="N79" s="83">
        <v>26.431317182825996</v>
      </c>
      <c r="O79" s="83">
        <v>26.473066901636294</v>
      </c>
      <c r="P79" s="83">
        <v>28.869998716025339</v>
      </c>
      <c r="Q79" s="83">
        <v>65.009868324362259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3.7543242115134496E-14</v>
      </c>
      <c r="F80" s="208">
        <v>0</v>
      </c>
      <c r="G80" s="208">
        <v>19.83663002513169</v>
      </c>
      <c r="H80" s="208">
        <v>32.150690769432039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201.12228476426523</v>
      </c>
      <c r="C82" s="208">
        <v>234.15682154047246</v>
      </c>
      <c r="D82" s="208">
        <v>255.56489910747962</v>
      </c>
      <c r="E82" s="208">
        <v>0</v>
      </c>
      <c r="F82" s="208">
        <v>230.45762052809397</v>
      </c>
      <c r="G82" s="208">
        <v>0</v>
      </c>
      <c r="H82" s="208">
        <v>0</v>
      </c>
      <c r="I82" s="208">
        <v>445.26109866709191</v>
      </c>
      <c r="J82" s="208">
        <v>298.47446801906858</v>
      </c>
      <c r="K82" s="208">
        <v>256.48751848348485</v>
      </c>
      <c r="L82" s="208">
        <v>94.059858027461303</v>
      </c>
      <c r="M82" s="208">
        <v>19.365684809709791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193.58831153185784</v>
      </c>
      <c r="M83" s="208">
        <v>503.09725870225014</v>
      </c>
      <c r="N83" s="208">
        <v>873.39977329728742</v>
      </c>
      <c r="O83" s="208">
        <v>858.37690689443832</v>
      </c>
      <c r="P83" s="208">
        <v>1042.4608715168965</v>
      </c>
      <c r="Q83" s="208">
        <v>1238.2965709132859</v>
      </c>
    </row>
    <row r="84" spans="1:17" x14ac:dyDescent="0.25">
      <c r="A84" s="154" t="s">
        <v>26</v>
      </c>
      <c r="B84" s="208">
        <v>29.13496128789297</v>
      </c>
      <c r="C84" s="208">
        <v>0</v>
      </c>
      <c r="D84" s="208">
        <v>52.726585094515876</v>
      </c>
      <c r="E84" s="208">
        <v>114.75732489611416</v>
      </c>
      <c r="F84" s="208">
        <v>60.888964240614293</v>
      </c>
      <c r="G84" s="208">
        <v>134.09733884620124</v>
      </c>
      <c r="H84" s="208">
        <v>72.073024938847354</v>
      </c>
      <c r="I84" s="208">
        <v>11.832163705532984</v>
      </c>
      <c r="J84" s="208">
        <v>111.03676567448154</v>
      </c>
      <c r="K84" s="208">
        <v>99.585030911180255</v>
      </c>
      <c r="L84" s="208">
        <v>0</v>
      </c>
      <c r="M84" s="208">
        <v>0</v>
      </c>
      <c r="N84" s="208">
        <v>0</v>
      </c>
      <c r="O84" s="208">
        <v>0</v>
      </c>
      <c r="P84" s="208">
        <v>0</v>
      </c>
      <c r="Q84" s="208">
        <v>0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0</v>
      </c>
      <c r="C86" s="261">
        <v>0</v>
      </c>
      <c r="D86" s="261">
        <v>0</v>
      </c>
      <c r="E86" s="261">
        <v>0</v>
      </c>
      <c r="F86" s="261">
        <v>0</v>
      </c>
      <c r="G86" s="261">
        <v>0</v>
      </c>
      <c r="H86" s="261">
        <v>0</v>
      </c>
      <c r="I86" s="261">
        <v>0</v>
      </c>
      <c r="J86" s="261">
        <v>0</v>
      </c>
      <c r="K86" s="261">
        <v>0</v>
      </c>
      <c r="L86" s="261">
        <v>0</v>
      </c>
      <c r="M86" s="261">
        <v>0</v>
      </c>
      <c r="N86" s="261">
        <v>0</v>
      </c>
      <c r="O86" s="261">
        <v>0</v>
      </c>
      <c r="P86" s="261">
        <v>0</v>
      </c>
      <c r="Q86" s="261">
        <v>0</v>
      </c>
    </row>
    <row r="87" spans="1:17" x14ac:dyDescent="0.25">
      <c r="A87" s="156" t="s">
        <v>207</v>
      </c>
      <c r="B87" s="204">
        <v>14.204848807287382</v>
      </c>
      <c r="C87" s="204">
        <v>32.883779657651068</v>
      </c>
      <c r="D87" s="204">
        <v>20.105875020782879</v>
      </c>
      <c r="E87" s="204">
        <v>5.9634141363789146</v>
      </c>
      <c r="F87" s="204">
        <v>10.942312634478256</v>
      </c>
      <c r="G87" s="204">
        <v>2.1550244501305857</v>
      </c>
      <c r="H87" s="204">
        <v>1.673426421250038</v>
      </c>
      <c r="I87" s="204">
        <v>25.78511397555906</v>
      </c>
      <c r="J87" s="204">
        <v>12.409806081302927</v>
      </c>
      <c r="K87" s="204">
        <v>12.403556144695193</v>
      </c>
      <c r="L87" s="204">
        <v>35.945489809929207</v>
      </c>
      <c r="M87" s="204">
        <v>42.344974811356366</v>
      </c>
      <c r="N87" s="204">
        <v>37.451202883045632</v>
      </c>
      <c r="O87" s="204">
        <v>40.302698061396569</v>
      </c>
      <c r="P87" s="204">
        <v>42.773708376741808</v>
      </c>
      <c r="Q87" s="204">
        <v>18.930391671576068</v>
      </c>
    </row>
    <row r="88" spans="1:17" x14ac:dyDescent="0.25">
      <c r="A88" s="152" t="s">
        <v>220</v>
      </c>
      <c r="B88" s="261">
        <v>14.204848807287382</v>
      </c>
      <c r="C88" s="261">
        <v>32.883779657651068</v>
      </c>
      <c r="D88" s="261">
        <v>20.105875020782879</v>
      </c>
      <c r="E88" s="261">
        <v>5.9634141363789146</v>
      </c>
      <c r="F88" s="261">
        <v>10.942312634478256</v>
      </c>
      <c r="G88" s="261">
        <v>2.1550244501305857</v>
      </c>
      <c r="H88" s="261">
        <v>1.673426421250038</v>
      </c>
      <c r="I88" s="261">
        <v>25.78511397555906</v>
      </c>
      <c r="J88" s="261">
        <v>12.409806081302927</v>
      </c>
      <c r="K88" s="261">
        <v>12.403556144695193</v>
      </c>
      <c r="L88" s="261">
        <v>35.945489809929207</v>
      </c>
      <c r="M88" s="261">
        <v>42.344974811356366</v>
      </c>
      <c r="N88" s="261">
        <v>37.451202883045632</v>
      </c>
      <c r="O88" s="261">
        <v>40.302698061396569</v>
      </c>
      <c r="P88" s="261">
        <v>42.773708376741808</v>
      </c>
      <c r="Q88" s="261">
        <v>18.930391671576068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10.574141040153302</v>
      </c>
      <c r="G90" s="208">
        <v>2.1550244501305857</v>
      </c>
      <c r="H90" s="208">
        <v>1.673426421250038</v>
      </c>
      <c r="I90" s="208">
        <v>0</v>
      </c>
      <c r="J90" s="208">
        <v>0</v>
      </c>
      <c r="K90" s="208">
        <v>0</v>
      </c>
      <c r="L90" s="208">
        <v>0</v>
      </c>
      <c r="M90" s="208">
        <v>14.512931596440307</v>
      </c>
      <c r="N90" s="208">
        <v>5.8049935671293165</v>
      </c>
      <c r="O90" s="208">
        <v>0</v>
      </c>
      <c r="P90" s="208">
        <v>1.0264597231844734</v>
      </c>
      <c r="Q90" s="208">
        <v>0</v>
      </c>
    </row>
    <row r="91" spans="1:17" x14ac:dyDescent="0.25">
      <c r="A91" s="154" t="s">
        <v>125</v>
      </c>
      <c r="B91" s="208">
        <v>14.204848807287382</v>
      </c>
      <c r="C91" s="208">
        <v>32.883779657651068</v>
      </c>
      <c r="D91" s="208">
        <v>20.105875020782879</v>
      </c>
      <c r="E91" s="208">
        <v>5.9634141363789146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1.3254335757518718</v>
      </c>
      <c r="N91" s="208">
        <v>29.539618829373101</v>
      </c>
      <c r="O91" s="208">
        <v>28.119511138128463</v>
      </c>
      <c r="P91" s="208">
        <v>41.747248653557335</v>
      </c>
      <c r="Q91" s="208">
        <v>14.998261991791129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5.8270387483029245</v>
      </c>
      <c r="N92" s="208">
        <v>0</v>
      </c>
      <c r="O92" s="208">
        <v>12.183186923268103</v>
      </c>
      <c r="P92" s="208">
        <v>0</v>
      </c>
      <c r="Q92" s="208">
        <v>3.9321296797849392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0</v>
      </c>
      <c r="F93" s="208">
        <v>0.36817159432495333</v>
      </c>
      <c r="G93" s="208">
        <v>0</v>
      </c>
      <c r="H93" s="208">
        <v>0</v>
      </c>
      <c r="I93" s="208">
        <v>25.78511397555906</v>
      </c>
      <c r="J93" s="208">
        <v>12.409806081302927</v>
      </c>
      <c r="K93" s="208">
        <v>12.403556144695193</v>
      </c>
      <c r="L93" s="208">
        <v>35.945489809929207</v>
      </c>
      <c r="M93" s="208">
        <v>20.679570890861267</v>
      </c>
      <c r="N93" s="208">
        <v>2.1065904865432148</v>
      </c>
      <c r="O93" s="208">
        <v>0</v>
      </c>
      <c r="P93" s="208">
        <v>0</v>
      </c>
      <c r="Q93" s="208">
        <v>0</v>
      </c>
    </row>
    <row r="94" spans="1:17" x14ac:dyDescent="0.25">
      <c r="A94" s="152" t="s">
        <v>219</v>
      </c>
      <c r="B94" s="261">
        <v>0</v>
      </c>
      <c r="C94" s="261">
        <v>0</v>
      </c>
      <c r="D94" s="261">
        <v>0</v>
      </c>
      <c r="E94" s="261">
        <v>0</v>
      </c>
      <c r="F94" s="261">
        <v>0</v>
      </c>
      <c r="G94" s="261">
        <v>0</v>
      </c>
      <c r="H94" s="261">
        <v>0</v>
      </c>
      <c r="I94" s="261">
        <v>0</v>
      </c>
      <c r="J94" s="261">
        <v>0</v>
      </c>
      <c r="K94" s="261">
        <v>0</v>
      </c>
      <c r="L94" s="261">
        <v>0</v>
      </c>
      <c r="M94" s="261">
        <v>0</v>
      </c>
      <c r="N94" s="261">
        <v>0</v>
      </c>
      <c r="O94" s="261">
        <v>0</v>
      </c>
      <c r="P94" s="261">
        <v>0</v>
      </c>
      <c r="Q94" s="261">
        <v>0</v>
      </c>
    </row>
    <row r="95" spans="1:17" x14ac:dyDescent="0.25">
      <c r="A95" s="177" t="s">
        <v>98</v>
      </c>
      <c r="B95" s="176">
        <v>520.65736999999967</v>
      </c>
      <c r="C95" s="176">
        <v>563.42750999999976</v>
      </c>
      <c r="D95" s="176">
        <v>564.8029600000001</v>
      </c>
      <c r="E95" s="176">
        <v>599.19844000000035</v>
      </c>
      <c r="F95" s="176">
        <v>612.98923000000048</v>
      </c>
      <c r="G95" s="176">
        <v>714.32874999999933</v>
      </c>
      <c r="H95" s="176">
        <v>613.24093999999991</v>
      </c>
      <c r="I95" s="176">
        <v>578.58056000000079</v>
      </c>
      <c r="J95" s="176">
        <v>545.46418000000017</v>
      </c>
      <c r="K95" s="176">
        <v>437.49063000000029</v>
      </c>
      <c r="L95" s="176">
        <v>466.92228000000006</v>
      </c>
      <c r="M95" s="176">
        <v>473.73982999999981</v>
      </c>
      <c r="N95" s="176">
        <v>414.74513999999988</v>
      </c>
      <c r="O95" s="176">
        <v>333.43300000000016</v>
      </c>
      <c r="P95" s="176">
        <v>344.17633000000023</v>
      </c>
      <c r="Q95" s="176">
        <v>310.19716999999986</v>
      </c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216.29026246084132</v>
      </c>
      <c r="C97" s="96">
        <v>239.87348779039553</v>
      </c>
      <c r="D97" s="96">
        <v>203.42095818491075</v>
      </c>
      <c r="E97" s="96">
        <v>132.30510583757626</v>
      </c>
      <c r="F97" s="96">
        <v>112.30396560043252</v>
      </c>
      <c r="G97" s="96">
        <v>44.443415134993572</v>
      </c>
      <c r="H97" s="96">
        <v>33.781559464935704</v>
      </c>
      <c r="I97" s="96">
        <v>122.27999224853497</v>
      </c>
      <c r="J97" s="96">
        <v>83.860931110530743</v>
      </c>
      <c r="K97" s="96">
        <v>77.056330448181811</v>
      </c>
      <c r="L97" s="96">
        <v>116.98127766360068</v>
      </c>
      <c r="M97" s="96">
        <v>110.55794738523721</v>
      </c>
      <c r="N97" s="96">
        <v>92.776275653077519</v>
      </c>
      <c r="O97" s="96">
        <v>91.552280134701817</v>
      </c>
      <c r="P97" s="96">
        <v>83.915630325807001</v>
      </c>
      <c r="Q97" s="96">
        <v>47.271339418607752</v>
      </c>
    </row>
    <row r="98" spans="1:17" x14ac:dyDescent="0.25">
      <c r="A98" s="132" t="s">
        <v>83</v>
      </c>
      <c r="B98" s="160">
        <v>0</v>
      </c>
      <c r="C98" s="160">
        <v>0</v>
      </c>
      <c r="D98" s="160">
        <v>0</v>
      </c>
      <c r="E98" s="160">
        <v>0</v>
      </c>
      <c r="F98" s="160">
        <v>0</v>
      </c>
      <c r="G98" s="160">
        <v>0</v>
      </c>
      <c r="H98" s="160">
        <v>0</v>
      </c>
      <c r="I98" s="160">
        <v>0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60">
        <v>0</v>
      </c>
      <c r="Q98" s="160">
        <v>0</v>
      </c>
    </row>
    <row r="99" spans="1:17" x14ac:dyDescent="0.25">
      <c r="A99" s="76" t="s">
        <v>82</v>
      </c>
      <c r="B99" s="159">
        <v>0</v>
      </c>
      <c r="C99" s="159">
        <v>0</v>
      </c>
      <c r="D99" s="159">
        <v>0</v>
      </c>
      <c r="E99" s="159">
        <v>0</v>
      </c>
      <c r="F99" s="159">
        <v>0</v>
      </c>
      <c r="G99" s="159">
        <v>0</v>
      </c>
      <c r="H99" s="159">
        <v>0</v>
      </c>
      <c r="I99" s="159">
        <v>0</v>
      </c>
      <c r="J99" s="159">
        <v>0</v>
      </c>
      <c r="K99" s="159">
        <v>0</v>
      </c>
      <c r="L99" s="159">
        <v>0</v>
      </c>
      <c r="M99" s="159">
        <v>0</v>
      </c>
      <c r="N99" s="159">
        <v>0</v>
      </c>
      <c r="O99" s="159">
        <v>0</v>
      </c>
      <c r="P99" s="159">
        <v>0</v>
      </c>
      <c r="Q99" s="159">
        <v>0</v>
      </c>
    </row>
    <row r="100" spans="1:17" x14ac:dyDescent="0.25">
      <c r="A100" s="76" t="s">
        <v>81</v>
      </c>
      <c r="B100" s="159">
        <v>0</v>
      </c>
      <c r="C100" s="159">
        <v>0</v>
      </c>
      <c r="D100" s="159">
        <v>0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159">
        <v>0</v>
      </c>
    </row>
    <row r="101" spans="1:17" x14ac:dyDescent="0.25">
      <c r="A101" s="76" t="s">
        <v>80</v>
      </c>
      <c r="B101" s="159">
        <v>0</v>
      </c>
      <c r="C101" s="159">
        <v>0</v>
      </c>
      <c r="D101" s="159">
        <v>0</v>
      </c>
      <c r="E101" s="159">
        <v>0</v>
      </c>
      <c r="F101" s="159">
        <v>0</v>
      </c>
      <c r="G101" s="159">
        <v>0</v>
      </c>
      <c r="H101" s="159">
        <v>0</v>
      </c>
      <c r="I101" s="159">
        <v>0</v>
      </c>
      <c r="J101" s="159">
        <v>0</v>
      </c>
      <c r="K101" s="159">
        <v>0</v>
      </c>
      <c r="L101" s="159">
        <v>0</v>
      </c>
      <c r="M101" s="159">
        <v>0</v>
      </c>
      <c r="N101" s="159">
        <v>0</v>
      </c>
      <c r="O101" s="159">
        <v>0</v>
      </c>
      <c r="P101" s="159">
        <v>0</v>
      </c>
      <c r="Q101" s="159">
        <v>0</v>
      </c>
    </row>
    <row r="102" spans="1:17" x14ac:dyDescent="0.25">
      <c r="A102" s="129" t="s">
        <v>79</v>
      </c>
      <c r="B102" s="158">
        <v>0.83316534328974812</v>
      </c>
      <c r="C102" s="158">
        <v>0.87348581237802458</v>
      </c>
      <c r="D102" s="158">
        <v>0.83625389904173875</v>
      </c>
      <c r="E102" s="158">
        <v>0.70350139304448378</v>
      </c>
      <c r="F102" s="158">
        <v>0.65882739386380551</v>
      </c>
      <c r="G102" s="158">
        <v>0.60133084883311383</v>
      </c>
      <c r="H102" s="158">
        <v>0.47543875258084828</v>
      </c>
      <c r="I102" s="158">
        <v>0.58913355136110446</v>
      </c>
      <c r="J102" s="158">
        <v>0.54183639400837569</v>
      </c>
      <c r="K102" s="158">
        <v>0.48596866389209853</v>
      </c>
      <c r="L102" s="158">
        <v>0.48516032975328799</v>
      </c>
      <c r="M102" s="158">
        <v>0.3830988816246742</v>
      </c>
      <c r="N102" s="158">
        <v>0.35121754748100409</v>
      </c>
      <c r="O102" s="158">
        <v>0.33619290006029789</v>
      </c>
      <c r="P102" s="158">
        <v>0.3421637565813771</v>
      </c>
      <c r="Q102" s="158">
        <v>0.31234530521728443</v>
      </c>
    </row>
    <row r="103" spans="1:17" x14ac:dyDescent="0.25">
      <c r="A103" s="92" t="s">
        <v>125</v>
      </c>
      <c r="B103" s="91">
        <v>0.39012671050723752</v>
      </c>
      <c r="C103" s="91">
        <v>0.40900662683862005</v>
      </c>
      <c r="D103" s="91">
        <v>0.39157291575982839</v>
      </c>
      <c r="E103" s="91">
        <v>0.3294120266957109</v>
      </c>
      <c r="F103" s="91">
        <v>0.30849358537319421</v>
      </c>
      <c r="G103" s="91">
        <v>0.28157103253417842</v>
      </c>
      <c r="H103" s="91">
        <v>0.22262250594780952</v>
      </c>
      <c r="I103" s="91">
        <v>0.27585969134823279</v>
      </c>
      <c r="J103" s="91">
        <v>0.25371296553567546</v>
      </c>
      <c r="K103" s="91">
        <v>0.22755309949070773</v>
      </c>
      <c r="L103" s="91">
        <v>0.2271745999034353</v>
      </c>
      <c r="M103" s="91">
        <v>0.17938468959487114</v>
      </c>
      <c r="N103" s="91">
        <v>0.15719556379808808</v>
      </c>
      <c r="O103" s="91">
        <v>0.15202206438189708</v>
      </c>
      <c r="P103" s="91">
        <v>0.15573182129703897</v>
      </c>
      <c r="Q103" s="91">
        <v>0.13912088545076315</v>
      </c>
    </row>
    <row r="104" spans="1:17" x14ac:dyDescent="0.25">
      <c r="A104" s="92" t="s">
        <v>26</v>
      </c>
      <c r="B104" s="91">
        <v>0.4430386327825106</v>
      </c>
      <c r="C104" s="91">
        <v>0.46447918553940454</v>
      </c>
      <c r="D104" s="91">
        <v>0.44468098328191036</v>
      </c>
      <c r="E104" s="91">
        <v>0.37408936634877288</v>
      </c>
      <c r="F104" s="91">
        <v>0.3503338084906113</v>
      </c>
      <c r="G104" s="91">
        <v>0.31975981629893541</v>
      </c>
      <c r="H104" s="91">
        <v>0.25281624663303875</v>
      </c>
      <c r="I104" s="91">
        <v>0.31327386001287161</v>
      </c>
      <c r="J104" s="91">
        <v>0.28812342847270023</v>
      </c>
      <c r="K104" s="91">
        <v>0.2584155644013908</v>
      </c>
      <c r="L104" s="91">
        <v>0.25798572984985269</v>
      </c>
      <c r="M104" s="91">
        <v>0.20371419202980309</v>
      </c>
      <c r="N104" s="91">
        <v>0.19402198368291598</v>
      </c>
      <c r="O104" s="91">
        <v>0.18417083567840078</v>
      </c>
      <c r="P104" s="91">
        <v>0.18643193528433816</v>
      </c>
      <c r="Q104" s="91">
        <v>0.17322441976652131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</v>
      </c>
      <c r="C106" s="157">
        <v>0</v>
      </c>
      <c r="D106" s="157">
        <v>0</v>
      </c>
      <c r="E106" s="157">
        <v>0</v>
      </c>
      <c r="F106" s="157">
        <v>0</v>
      </c>
      <c r="G106" s="157">
        <v>0</v>
      </c>
      <c r="H106" s="157">
        <v>0</v>
      </c>
      <c r="I106" s="157">
        <v>0</v>
      </c>
      <c r="J106" s="157">
        <v>0</v>
      </c>
      <c r="K106" s="157">
        <v>0</v>
      </c>
      <c r="L106" s="157">
        <v>0</v>
      </c>
      <c r="M106" s="157">
        <v>0</v>
      </c>
      <c r="N106" s="157">
        <v>0</v>
      </c>
      <c r="O106" s="157">
        <v>0</v>
      </c>
      <c r="P106" s="157">
        <v>0</v>
      </c>
      <c r="Q106" s="157">
        <v>0</v>
      </c>
    </row>
    <row r="107" spans="1:17" x14ac:dyDescent="0.25">
      <c r="A107" s="156" t="s">
        <v>206</v>
      </c>
      <c r="B107" s="204">
        <v>179.56357141199379</v>
      </c>
      <c r="C107" s="204">
        <v>199.07423116288265</v>
      </c>
      <c r="D107" s="204">
        <v>165.36429424119885</v>
      </c>
      <c r="E107" s="204">
        <v>103.04066978002973</v>
      </c>
      <c r="F107" s="204">
        <v>84.480206981905113</v>
      </c>
      <c r="G107" s="204">
        <v>23.940795406968991</v>
      </c>
      <c r="H107" s="204">
        <v>17.477169538468662</v>
      </c>
      <c r="I107" s="204">
        <v>96.878872357261542</v>
      </c>
      <c r="J107" s="204">
        <v>61.447702318236644</v>
      </c>
      <c r="K107" s="204">
        <v>58.730116442055731</v>
      </c>
      <c r="L107" s="204">
        <v>94.109549480468985</v>
      </c>
      <c r="M107" s="204">
        <v>91.735980328782802</v>
      </c>
      <c r="N107" s="204">
        <v>71.356590612129054</v>
      </c>
      <c r="O107" s="204">
        <v>69.473606348663623</v>
      </c>
      <c r="P107" s="204">
        <v>62.057919780699095</v>
      </c>
      <c r="Q107" s="204">
        <v>28.646497779170005</v>
      </c>
    </row>
    <row r="108" spans="1:17" x14ac:dyDescent="0.25">
      <c r="A108" s="152" t="s">
        <v>218</v>
      </c>
      <c r="B108" s="151">
        <v>179.56357141199379</v>
      </c>
      <c r="C108" s="151">
        <v>199.07423116288265</v>
      </c>
      <c r="D108" s="151">
        <v>165.36429424119885</v>
      </c>
      <c r="E108" s="151">
        <v>103.04066978002973</v>
      </c>
      <c r="F108" s="151">
        <v>84.480206981905113</v>
      </c>
      <c r="G108" s="151">
        <v>23.940795406968991</v>
      </c>
      <c r="H108" s="151">
        <v>17.477169538468662</v>
      </c>
      <c r="I108" s="151">
        <v>96.878872357261542</v>
      </c>
      <c r="J108" s="151">
        <v>61.447702318236644</v>
      </c>
      <c r="K108" s="151">
        <v>58.730116442055731</v>
      </c>
      <c r="L108" s="151">
        <v>94.109549480468985</v>
      </c>
      <c r="M108" s="151">
        <v>91.735980328782802</v>
      </c>
      <c r="N108" s="151">
        <v>71.356590612129054</v>
      </c>
      <c r="O108" s="151">
        <v>69.473606348663623</v>
      </c>
      <c r="P108" s="151">
        <v>62.057919780699095</v>
      </c>
      <c r="Q108" s="151">
        <v>28.646497779170005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43.539086105252757</v>
      </c>
      <c r="C110" s="208">
        <v>43.562388832776008</v>
      </c>
      <c r="D110" s="208">
        <v>34.843871749572003</v>
      </c>
      <c r="E110" s="208">
        <v>36.302320071216855</v>
      </c>
      <c r="F110" s="208">
        <v>0</v>
      </c>
      <c r="G110" s="208">
        <v>11.040003729796764</v>
      </c>
      <c r="H110" s="208">
        <v>0.92413770478631729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8.7076835691033363</v>
      </c>
      <c r="P110" s="208">
        <v>7.6808669442112656</v>
      </c>
      <c r="Q110" s="208">
        <v>5.8052780771259611</v>
      </c>
    </row>
    <row r="111" spans="1:17" x14ac:dyDescent="0.25">
      <c r="A111" s="154" t="s">
        <v>125</v>
      </c>
      <c r="B111" s="208">
        <v>88.421115935609407</v>
      </c>
      <c r="C111" s="208">
        <v>22.419420853927146</v>
      </c>
      <c r="D111" s="208">
        <v>39.433511825494627</v>
      </c>
      <c r="E111" s="208">
        <v>66.738349708812876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11.192827632979315</v>
      </c>
      <c r="P111" s="208">
        <v>0</v>
      </c>
      <c r="Q111" s="208">
        <v>11.638657725352541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47.603369371131635</v>
      </c>
      <c r="C113" s="208">
        <v>133.09242147617948</v>
      </c>
      <c r="D113" s="208">
        <v>91.086910666132212</v>
      </c>
      <c r="E113" s="208">
        <v>0</v>
      </c>
      <c r="F113" s="208">
        <v>84.480206981905113</v>
      </c>
      <c r="G113" s="208">
        <v>12.900791677172228</v>
      </c>
      <c r="H113" s="208">
        <v>16.553031833682343</v>
      </c>
      <c r="I113" s="208">
        <v>96.878872357261542</v>
      </c>
      <c r="J113" s="208">
        <v>61.447702318236644</v>
      </c>
      <c r="K113" s="208">
        <v>58.730116442055731</v>
      </c>
      <c r="L113" s="208">
        <v>94.109549480468985</v>
      </c>
      <c r="M113" s="208">
        <v>91.735980328782802</v>
      </c>
      <c r="N113" s="208">
        <v>71.356590612129054</v>
      </c>
      <c r="O113" s="208">
        <v>49.573095146580968</v>
      </c>
      <c r="P113" s="208">
        <v>54.377052836487827</v>
      </c>
      <c r="Q113" s="208">
        <v>11.202561976691504</v>
      </c>
    </row>
    <row r="114" spans="1:17" x14ac:dyDescent="0.25">
      <c r="A114" s="152" t="s">
        <v>217</v>
      </c>
      <c r="B114" s="151">
        <v>0</v>
      </c>
      <c r="C114" s="151">
        <v>0</v>
      </c>
      <c r="D114" s="151">
        <v>0</v>
      </c>
      <c r="E114" s="151">
        <v>0</v>
      </c>
      <c r="F114" s="151">
        <v>0</v>
      </c>
      <c r="G114" s="151">
        <v>0</v>
      </c>
      <c r="H114" s="151">
        <v>0</v>
      </c>
      <c r="I114" s="151">
        <v>0</v>
      </c>
      <c r="J114" s="151">
        <v>0</v>
      </c>
      <c r="K114" s="151">
        <v>0</v>
      </c>
      <c r="L114" s="151">
        <v>0</v>
      </c>
      <c r="M114" s="151">
        <v>0</v>
      </c>
      <c r="N114" s="151">
        <v>0</v>
      </c>
      <c r="O114" s="151">
        <v>0</v>
      </c>
      <c r="P114" s="151">
        <v>0</v>
      </c>
      <c r="Q114" s="151">
        <v>0</v>
      </c>
    </row>
    <row r="115" spans="1:17" x14ac:dyDescent="0.25">
      <c r="A115" s="156" t="s">
        <v>205</v>
      </c>
      <c r="B115" s="204">
        <v>0</v>
      </c>
      <c r="C115" s="204">
        <v>0</v>
      </c>
      <c r="D115" s="204">
        <v>0</v>
      </c>
      <c r="E115" s="204">
        <v>0</v>
      </c>
      <c r="F115" s="204">
        <v>0</v>
      </c>
      <c r="G115" s="204">
        <v>0</v>
      </c>
      <c r="H115" s="204">
        <v>0</v>
      </c>
      <c r="I115" s="204">
        <v>0</v>
      </c>
      <c r="J115" s="204">
        <v>0</v>
      </c>
      <c r="K115" s="204">
        <v>0</v>
      </c>
      <c r="L115" s="204">
        <v>0</v>
      </c>
      <c r="M115" s="204">
        <v>0</v>
      </c>
      <c r="N115" s="204">
        <v>0</v>
      </c>
      <c r="O115" s="204">
        <v>0</v>
      </c>
      <c r="P115" s="204">
        <v>0</v>
      </c>
      <c r="Q115" s="204">
        <v>0</v>
      </c>
    </row>
    <row r="116" spans="1:17" x14ac:dyDescent="0.25">
      <c r="A116" s="156" t="s">
        <v>204</v>
      </c>
      <c r="B116" s="204">
        <v>11.764125705557772</v>
      </c>
      <c r="C116" s="204">
        <v>14.492310815134859</v>
      </c>
      <c r="D116" s="204">
        <v>11.661660044670143</v>
      </c>
      <c r="E116" s="204">
        <v>6.5165146645020444</v>
      </c>
      <c r="F116" s="204">
        <v>6.4848612246636002</v>
      </c>
      <c r="G116" s="204">
        <v>1.7437288791914722</v>
      </c>
      <c r="H116" s="204">
        <v>1.3337111738861926</v>
      </c>
      <c r="I116" s="204">
        <v>7.4366063399123181</v>
      </c>
      <c r="J116" s="204">
        <v>4.7168423982857277</v>
      </c>
      <c r="K116" s="204">
        <v>4.5082353422339718</v>
      </c>
      <c r="L116" s="204">
        <v>7.224027853378395</v>
      </c>
      <c r="M116" s="204">
        <v>7.0418281748297336</v>
      </c>
      <c r="N116" s="204">
        <v>5.4774674934674703</v>
      </c>
      <c r="O116" s="204">
        <v>5.0935108859779046</v>
      </c>
      <c r="P116" s="204">
        <v>4.6982767885265284</v>
      </c>
      <c r="Q116" s="204">
        <v>1.9977263342204672</v>
      </c>
    </row>
    <row r="117" spans="1:17" x14ac:dyDescent="0.25">
      <c r="A117" s="152" t="s">
        <v>216</v>
      </c>
      <c r="B117" s="151">
        <v>11.764125705557772</v>
      </c>
      <c r="C117" s="151">
        <v>14.492310815134859</v>
      </c>
      <c r="D117" s="151">
        <v>11.661660044670143</v>
      </c>
      <c r="E117" s="151">
        <v>6.5165146645020444</v>
      </c>
      <c r="F117" s="151">
        <v>6.4848612246636002</v>
      </c>
      <c r="G117" s="151">
        <v>1.7437288791914722</v>
      </c>
      <c r="H117" s="151">
        <v>1.3337111738861926</v>
      </c>
      <c r="I117" s="151">
        <v>7.4366063399123181</v>
      </c>
      <c r="J117" s="151">
        <v>4.7168423982857277</v>
      </c>
      <c r="K117" s="151">
        <v>4.5082353422339718</v>
      </c>
      <c r="L117" s="151">
        <v>7.224027853378395</v>
      </c>
      <c r="M117" s="151">
        <v>7.0418281748297336</v>
      </c>
      <c r="N117" s="151">
        <v>5.4774674934674703</v>
      </c>
      <c r="O117" s="151">
        <v>5.0935108859779046</v>
      </c>
      <c r="P117" s="151">
        <v>4.6982767885265284</v>
      </c>
      <c r="Q117" s="151">
        <v>1.9977263342204672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1.4467641596989456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11.764125705557772</v>
      </c>
      <c r="C122" s="208">
        <v>14.492310815134859</v>
      </c>
      <c r="D122" s="208">
        <v>11.661660044670143</v>
      </c>
      <c r="E122" s="208">
        <v>5.0697505048030989</v>
      </c>
      <c r="F122" s="208">
        <v>6.4848612246636002</v>
      </c>
      <c r="G122" s="208">
        <v>1.7437288791914722</v>
      </c>
      <c r="H122" s="208">
        <v>1.3337111738861926</v>
      </c>
      <c r="I122" s="208">
        <v>7.4366063399123181</v>
      </c>
      <c r="J122" s="208">
        <v>4.7168423982857277</v>
      </c>
      <c r="K122" s="208">
        <v>4.5082353422339718</v>
      </c>
      <c r="L122" s="208">
        <v>7.224027853378395</v>
      </c>
      <c r="M122" s="208">
        <v>7.0418281748297336</v>
      </c>
      <c r="N122" s="208">
        <v>5.4774674934674703</v>
      </c>
      <c r="O122" s="208">
        <v>5.0935108859779046</v>
      </c>
      <c r="P122" s="208">
        <v>4.6982767885265284</v>
      </c>
      <c r="Q122" s="208">
        <v>1.9977263342204672</v>
      </c>
    </row>
    <row r="123" spans="1:17" x14ac:dyDescent="0.25">
      <c r="A123" s="152" t="s">
        <v>215</v>
      </c>
      <c r="B123" s="261">
        <v>0</v>
      </c>
      <c r="C123" s="261">
        <v>0</v>
      </c>
      <c r="D123" s="261">
        <v>0</v>
      </c>
      <c r="E123" s="261">
        <v>0</v>
      </c>
      <c r="F123" s="261">
        <v>0</v>
      </c>
      <c r="G123" s="261">
        <v>0</v>
      </c>
      <c r="H123" s="261">
        <v>0</v>
      </c>
      <c r="I123" s="261">
        <v>0</v>
      </c>
      <c r="J123" s="261">
        <v>0</v>
      </c>
      <c r="K123" s="261">
        <v>0</v>
      </c>
      <c r="L123" s="261">
        <v>0</v>
      </c>
      <c r="M123" s="261">
        <v>0</v>
      </c>
      <c r="N123" s="261">
        <v>0</v>
      </c>
      <c r="O123" s="261">
        <v>0</v>
      </c>
      <c r="P123" s="261">
        <v>0</v>
      </c>
      <c r="Q123" s="261">
        <v>0</v>
      </c>
    </row>
    <row r="124" spans="1:17" x14ac:dyDescent="0.25">
      <c r="A124" s="175" t="s">
        <v>203</v>
      </c>
      <c r="B124" s="255">
        <v>0</v>
      </c>
      <c r="C124" s="255">
        <v>0</v>
      </c>
      <c r="D124" s="255">
        <v>0</v>
      </c>
      <c r="E124" s="255">
        <v>0</v>
      </c>
      <c r="F124" s="255">
        <v>0</v>
      </c>
      <c r="G124" s="255">
        <v>0</v>
      </c>
      <c r="H124" s="255">
        <v>0</v>
      </c>
      <c r="I124" s="255">
        <v>0</v>
      </c>
      <c r="J124" s="255">
        <v>0</v>
      </c>
      <c r="K124" s="255">
        <v>0</v>
      </c>
      <c r="L124" s="255">
        <v>0</v>
      </c>
      <c r="M124" s="255">
        <v>0</v>
      </c>
      <c r="N124" s="255">
        <v>0</v>
      </c>
      <c r="O124" s="255">
        <v>0</v>
      </c>
      <c r="P124" s="255">
        <v>0</v>
      </c>
      <c r="Q124" s="255">
        <v>0</v>
      </c>
    </row>
    <row r="125" spans="1:17" x14ac:dyDescent="0.25">
      <c r="A125" s="177" t="s">
        <v>98</v>
      </c>
      <c r="B125" s="176">
        <v>24.1294</v>
      </c>
      <c r="C125" s="176">
        <v>25.43346</v>
      </c>
      <c r="D125" s="176">
        <v>25.55875</v>
      </c>
      <c r="E125" s="176">
        <v>22.044419999999999</v>
      </c>
      <c r="F125" s="176">
        <v>20.680070000000001</v>
      </c>
      <c r="G125" s="176">
        <v>18.15756</v>
      </c>
      <c r="H125" s="176">
        <v>14.495240000000001</v>
      </c>
      <c r="I125" s="176">
        <v>17.37538</v>
      </c>
      <c r="J125" s="176">
        <v>17.15455</v>
      </c>
      <c r="K125" s="176">
        <v>13.33201</v>
      </c>
      <c r="L125" s="176">
        <v>15.16254</v>
      </c>
      <c r="M125" s="176">
        <v>11.397040000000001</v>
      </c>
      <c r="N125" s="176">
        <v>15.590999999999998</v>
      </c>
      <c r="O125" s="176">
        <v>16.648969999999998</v>
      </c>
      <c r="P125" s="176">
        <v>16.817270000000001</v>
      </c>
      <c r="Q125" s="176">
        <v>16.314769999999999</v>
      </c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134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SUM(B130:B135,B137:B140,B141)</f>
        <v>1</v>
      </c>
      <c r="C129" s="77">
        <f t="shared" si="0"/>
        <v>1</v>
      </c>
      <c r="D129" s="77">
        <f t="shared" si="0"/>
        <v>1</v>
      </c>
      <c r="E129" s="77">
        <f t="shared" si="0"/>
        <v>1</v>
      </c>
      <c r="F129" s="77">
        <f t="shared" si="0"/>
        <v>1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1</v>
      </c>
      <c r="K129" s="77">
        <f t="shared" si="0"/>
        <v>1</v>
      </c>
      <c r="L129" s="77">
        <f t="shared" si="0"/>
        <v>0.99999999999999989</v>
      </c>
      <c r="M129" s="77">
        <f t="shared" si="0"/>
        <v>1</v>
      </c>
      <c r="N129" s="77">
        <f t="shared" si="0"/>
        <v>0.99999999999999989</v>
      </c>
      <c r="O129" s="77">
        <f t="shared" si="0"/>
        <v>1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0</v>
      </c>
      <c r="C130" s="240">
        <f t="shared" si="1"/>
        <v>0</v>
      </c>
      <c r="D130" s="240">
        <f t="shared" si="1"/>
        <v>0</v>
      </c>
      <c r="E130" s="240">
        <f t="shared" si="1"/>
        <v>0</v>
      </c>
      <c r="F130" s="240">
        <f t="shared" si="1"/>
        <v>0</v>
      </c>
      <c r="G130" s="240">
        <f t="shared" si="1"/>
        <v>0</v>
      </c>
      <c r="H130" s="240">
        <f t="shared" si="1"/>
        <v>0</v>
      </c>
      <c r="I130" s="240">
        <f t="shared" si="1"/>
        <v>0</v>
      </c>
      <c r="J130" s="240">
        <f t="shared" si="1"/>
        <v>0</v>
      </c>
      <c r="K130" s="240">
        <f t="shared" si="1"/>
        <v>0</v>
      </c>
      <c r="L130" s="240">
        <f t="shared" si="1"/>
        <v>0</v>
      </c>
      <c r="M130" s="240">
        <f t="shared" si="1"/>
        <v>0</v>
      </c>
      <c r="N130" s="240">
        <f t="shared" si="1"/>
        <v>0</v>
      </c>
      <c r="O130" s="240">
        <f t="shared" si="1"/>
        <v>0</v>
      </c>
      <c r="P130" s="240">
        <f t="shared" si="1"/>
        <v>0</v>
      </c>
      <c r="Q130" s="240">
        <f t="shared" si="1"/>
        <v>0</v>
      </c>
    </row>
    <row r="131" spans="1:17" x14ac:dyDescent="0.25">
      <c r="A131" s="76" t="s">
        <v>82</v>
      </c>
      <c r="B131" s="239">
        <f t="shared" ref="B131:Q131" si="2">IF(B$7=0,0,B$7/B$5)</f>
        <v>0</v>
      </c>
      <c r="C131" s="239">
        <f t="shared" si="2"/>
        <v>0</v>
      </c>
      <c r="D131" s="239">
        <f t="shared" si="2"/>
        <v>0</v>
      </c>
      <c r="E131" s="239">
        <f t="shared" si="2"/>
        <v>0</v>
      </c>
      <c r="F131" s="239">
        <f t="shared" si="2"/>
        <v>0</v>
      </c>
      <c r="G131" s="239">
        <f t="shared" si="2"/>
        <v>0</v>
      </c>
      <c r="H131" s="239">
        <f t="shared" si="2"/>
        <v>0</v>
      </c>
      <c r="I131" s="239">
        <f t="shared" si="2"/>
        <v>0</v>
      </c>
      <c r="J131" s="239">
        <f t="shared" si="2"/>
        <v>0</v>
      </c>
      <c r="K131" s="239">
        <f t="shared" si="2"/>
        <v>0</v>
      </c>
      <c r="L131" s="239">
        <f t="shared" si="2"/>
        <v>0</v>
      </c>
      <c r="M131" s="239">
        <f t="shared" si="2"/>
        <v>0</v>
      </c>
      <c r="N131" s="239">
        <f t="shared" si="2"/>
        <v>0</v>
      </c>
      <c r="O131" s="239">
        <f t="shared" si="2"/>
        <v>0</v>
      </c>
      <c r="P131" s="239">
        <f t="shared" si="2"/>
        <v>0</v>
      </c>
      <c r="Q131" s="239">
        <f t="shared" si="2"/>
        <v>0</v>
      </c>
    </row>
    <row r="132" spans="1:17" x14ac:dyDescent="0.25">
      <c r="A132" s="76" t="s">
        <v>81</v>
      </c>
      <c r="B132" s="239">
        <f t="shared" ref="B132:Q132" si="3">IF(B$8=0,0,B$8/B$5)</f>
        <v>0</v>
      </c>
      <c r="C132" s="239">
        <f t="shared" si="3"/>
        <v>0</v>
      </c>
      <c r="D132" s="239">
        <f t="shared" si="3"/>
        <v>0</v>
      </c>
      <c r="E132" s="239">
        <f t="shared" si="3"/>
        <v>0</v>
      </c>
      <c r="F132" s="239">
        <f t="shared" si="3"/>
        <v>0</v>
      </c>
      <c r="G132" s="239">
        <f t="shared" si="3"/>
        <v>0</v>
      </c>
      <c r="H132" s="239">
        <f t="shared" si="3"/>
        <v>0</v>
      </c>
      <c r="I132" s="239">
        <f t="shared" si="3"/>
        <v>0</v>
      </c>
      <c r="J132" s="239">
        <f t="shared" si="3"/>
        <v>0</v>
      </c>
      <c r="K132" s="239">
        <f t="shared" si="3"/>
        <v>0</v>
      </c>
      <c r="L132" s="239">
        <f t="shared" si="3"/>
        <v>0</v>
      </c>
      <c r="M132" s="239">
        <f t="shared" si="3"/>
        <v>0</v>
      </c>
      <c r="N132" s="239">
        <f t="shared" si="3"/>
        <v>0</v>
      </c>
      <c r="O132" s="239">
        <f t="shared" si="3"/>
        <v>0</v>
      </c>
      <c r="P132" s="239">
        <f t="shared" si="3"/>
        <v>0</v>
      </c>
      <c r="Q132" s="239">
        <f t="shared" si="3"/>
        <v>0</v>
      </c>
    </row>
    <row r="133" spans="1:17" x14ac:dyDescent="0.25">
      <c r="A133" s="76" t="s">
        <v>80</v>
      </c>
      <c r="B133" s="239">
        <f t="shared" ref="B133:Q133" si="4">IF(B$9=0,0,B$9/B$5)</f>
        <v>0</v>
      </c>
      <c r="C133" s="239">
        <f t="shared" si="4"/>
        <v>0</v>
      </c>
      <c r="D133" s="239">
        <f t="shared" si="4"/>
        <v>0</v>
      </c>
      <c r="E133" s="239">
        <f t="shared" si="4"/>
        <v>0</v>
      </c>
      <c r="F133" s="239">
        <f t="shared" si="4"/>
        <v>0</v>
      </c>
      <c r="G133" s="239">
        <f t="shared" si="4"/>
        <v>0</v>
      </c>
      <c r="H133" s="239">
        <f t="shared" si="4"/>
        <v>0</v>
      </c>
      <c r="I133" s="239">
        <f t="shared" si="4"/>
        <v>0</v>
      </c>
      <c r="J133" s="239">
        <f t="shared" si="4"/>
        <v>0</v>
      </c>
      <c r="K133" s="239">
        <f t="shared" si="4"/>
        <v>0</v>
      </c>
      <c r="L133" s="239">
        <f t="shared" si="4"/>
        <v>0</v>
      </c>
      <c r="M133" s="239">
        <f t="shared" si="4"/>
        <v>0</v>
      </c>
      <c r="N133" s="239">
        <f t="shared" si="4"/>
        <v>0</v>
      </c>
      <c r="O133" s="239">
        <f t="shared" si="4"/>
        <v>0</v>
      </c>
      <c r="P133" s="239">
        <f t="shared" si="4"/>
        <v>0</v>
      </c>
      <c r="Q133" s="239">
        <f t="shared" si="4"/>
        <v>0</v>
      </c>
    </row>
    <row r="134" spans="1:17" x14ac:dyDescent="0.25">
      <c r="A134" s="129" t="s">
        <v>79</v>
      </c>
      <c r="B134" s="238">
        <f t="shared" ref="B134:Q134" si="5">IF(B$10=0,0,B$10/B$5)</f>
        <v>4.5327869596861959E-4</v>
      </c>
      <c r="C134" s="238">
        <f t="shared" si="5"/>
        <v>4.418924616895568E-4</v>
      </c>
      <c r="D134" s="238">
        <f t="shared" si="5"/>
        <v>4.3031900767829428E-4</v>
      </c>
      <c r="E134" s="238">
        <f t="shared" si="5"/>
        <v>4.3250547672580962E-4</v>
      </c>
      <c r="F134" s="238">
        <f t="shared" si="5"/>
        <v>4.3536086772734086E-4</v>
      </c>
      <c r="G134" s="238">
        <f t="shared" si="5"/>
        <v>4.1087705241780683E-4</v>
      </c>
      <c r="H134" s="238">
        <f t="shared" si="5"/>
        <v>4.2735088848854831E-4</v>
      </c>
      <c r="I134" s="238">
        <f t="shared" si="5"/>
        <v>4.5832983800278933E-4</v>
      </c>
      <c r="J134" s="238">
        <f t="shared" si="5"/>
        <v>4.0520500897078528E-4</v>
      </c>
      <c r="K134" s="238">
        <f t="shared" si="5"/>
        <v>3.8204122724116459E-4</v>
      </c>
      <c r="L134" s="238">
        <f t="shared" si="5"/>
        <v>3.7759388909409036E-4</v>
      </c>
      <c r="M134" s="238">
        <f t="shared" si="5"/>
        <v>4.0540159032973535E-4</v>
      </c>
      <c r="N134" s="238">
        <f t="shared" si="5"/>
        <v>3.0410318223929897E-4</v>
      </c>
      <c r="O134" s="238">
        <f t="shared" si="5"/>
        <v>2.9990588874497664E-4</v>
      </c>
      <c r="P134" s="238">
        <f t="shared" si="5"/>
        <v>2.6983891815248601E-4</v>
      </c>
      <c r="Q134" s="238">
        <f t="shared" si="5"/>
        <v>2.7750662335742347E-4</v>
      </c>
    </row>
    <row r="135" spans="1:17" x14ac:dyDescent="0.25">
      <c r="A135" s="127" t="s">
        <v>214</v>
      </c>
      <c r="B135" s="236">
        <f t="shared" ref="B135:Q135" si="6">IF(B$15=0,0,B$15/B$5)</f>
        <v>0</v>
      </c>
      <c r="C135" s="236">
        <f t="shared" si="6"/>
        <v>0</v>
      </c>
      <c r="D135" s="236">
        <f t="shared" si="6"/>
        <v>0</v>
      </c>
      <c r="E135" s="236">
        <f t="shared" si="6"/>
        <v>0</v>
      </c>
      <c r="F135" s="236">
        <f t="shared" si="6"/>
        <v>0</v>
      </c>
      <c r="G135" s="236">
        <f t="shared" si="6"/>
        <v>0</v>
      </c>
      <c r="H135" s="236">
        <f t="shared" si="6"/>
        <v>0</v>
      </c>
      <c r="I135" s="236">
        <f t="shared" si="6"/>
        <v>0</v>
      </c>
      <c r="J135" s="236">
        <f t="shared" si="6"/>
        <v>0</v>
      </c>
      <c r="K135" s="236">
        <f t="shared" si="6"/>
        <v>0</v>
      </c>
      <c r="L135" s="236">
        <f t="shared" si="6"/>
        <v>0</v>
      </c>
      <c r="M135" s="236">
        <f t="shared" si="6"/>
        <v>0</v>
      </c>
      <c r="N135" s="236">
        <f t="shared" si="6"/>
        <v>0</v>
      </c>
      <c r="O135" s="236">
        <f t="shared" si="6"/>
        <v>0</v>
      </c>
      <c r="P135" s="236">
        <f t="shared" si="6"/>
        <v>0</v>
      </c>
      <c r="Q135" s="236">
        <f t="shared" si="6"/>
        <v>0</v>
      </c>
    </row>
    <row r="136" spans="1:17" x14ac:dyDescent="0.25">
      <c r="A136" s="127" t="s">
        <v>213</v>
      </c>
      <c r="B136" s="237">
        <f t="shared" ref="B136:Q136" si="7">IF(B$16=0,0,B$16/B$5)</f>
        <v>0.13521608355759698</v>
      </c>
      <c r="C136" s="237">
        <f t="shared" si="7"/>
        <v>0.13095147636963783</v>
      </c>
      <c r="D136" s="237">
        <f t="shared" si="7"/>
        <v>0.12943270829345033</v>
      </c>
      <c r="E136" s="237">
        <f t="shared" si="7"/>
        <v>0.12996053316577991</v>
      </c>
      <c r="F136" s="237">
        <f t="shared" si="7"/>
        <v>0.13075101619821441</v>
      </c>
      <c r="G136" s="237">
        <f t="shared" si="7"/>
        <v>0.12321460183011645</v>
      </c>
      <c r="H136" s="237">
        <f t="shared" si="7"/>
        <v>0.12803744603035899</v>
      </c>
      <c r="I136" s="237">
        <f t="shared" si="7"/>
        <v>0.13770754437933133</v>
      </c>
      <c r="J136" s="237">
        <f t="shared" si="7"/>
        <v>0.12163712111319543</v>
      </c>
      <c r="K136" s="237">
        <f t="shared" si="7"/>
        <v>0.11444756823017534</v>
      </c>
      <c r="L136" s="237">
        <f t="shared" si="7"/>
        <v>0.11357388083828775</v>
      </c>
      <c r="M136" s="237">
        <f t="shared" si="7"/>
        <v>0.12180629049869607</v>
      </c>
      <c r="N136" s="237">
        <f t="shared" si="7"/>
        <v>9.5025203104418171E-2</v>
      </c>
      <c r="O136" s="237">
        <f t="shared" si="7"/>
        <v>9.2930959620346282E-2</v>
      </c>
      <c r="P136" s="237">
        <f t="shared" si="7"/>
        <v>8.3022284577228878E-2</v>
      </c>
      <c r="Q136" s="237">
        <f t="shared" si="7"/>
        <v>8.6950821435767059E-2</v>
      </c>
    </row>
    <row r="137" spans="1:17" x14ac:dyDescent="0.25">
      <c r="A137" s="142" t="s">
        <v>227</v>
      </c>
      <c r="B137" s="235">
        <f t="shared" ref="B137:Q137" si="8">IF(B$17=0,0,B$17/B$5)</f>
        <v>0.12692338651001558</v>
      </c>
      <c r="C137" s="235">
        <f t="shared" si="8"/>
        <v>0.12284142411706001</v>
      </c>
      <c r="D137" s="235">
        <f t="shared" si="8"/>
        <v>0.1215354421731444</v>
      </c>
      <c r="E137" s="235">
        <f t="shared" si="8"/>
        <v>0.12215296888645734</v>
      </c>
      <c r="F137" s="235">
        <f t="shared" si="8"/>
        <v>0.12295941991872913</v>
      </c>
      <c r="G137" s="235">
        <f t="shared" si="8"/>
        <v>0.11604443065115203</v>
      </c>
      <c r="H137" s="235">
        <f t="shared" si="8"/>
        <v>0.12069715320214439</v>
      </c>
      <c r="I137" s="235">
        <f t="shared" si="8"/>
        <v>0.12944656993738546</v>
      </c>
      <c r="J137" s="235">
        <f t="shared" si="8"/>
        <v>0.11444246955703649</v>
      </c>
      <c r="K137" s="235">
        <f t="shared" si="8"/>
        <v>0.10790029873799541</v>
      </c>
      <c r="L137" s="235">
        <f t="shared" si="8"/>
        <v>0.10664423242776107</v>
      </c>
      <c r="M137" s="235">
        <f t="shared" si="8"/>
        <v>0.11449799023345719</v>
      </c>
      <c r="N137" s="235">
        <f t="shared" si="8"/>
        <v>8.9227292151722107E-2</v>
      </c>
      <c r="O137" s="235">
        <f t="shared" si="8"/>
        <v>8.7260827791895493E-2</v>
      </c>
      <c r="P137" s="235">
        <f t="shared" si="8"/>
        <v>7.7948094506832322E-2</v>
      </c>
      <c r="Q137" s="235">
        <f t="shared" si="8"/>
        <v>8.1639246322563433E-2</v>
      </c>
    </row>
    <row r="138" spans="1:17" x14ac:dyDescent="0.25">
      <c r="A138" s="142" t="s">
        <v>226</v>
      </c>
      <c r="B138" s="235">
        <f t="shared" ref="B138:Q138" si="9">IF(B$25=0,0,B$25/B$5)</f>
        <v>8.2926970475813919E-3</v>
      </c>
      <c r="C138" s="235">
        <f t="shared" si="9"/>
        <v>8.110052252577821E-3</v>
      </c>
      <c r="D138" s="235">
        <f t="shared" si="9"/>
        <v>7.897266120305918E-3</v>
      </c>
      <c r="E138" s="235">
        <f t="shared" si="9"/>
        <v>7.8075642793225559E-3</v>
      </c>
      <c r="F138" s="235">
        <f t="shared" si="9"/>
        <v>7.7915962794852878E-3</v>
      </c>
      <c r="G138" s="235">
        <f t="shared" si="9"/>
        <v>7.170171178964427E-3</v>
      </c>
      <c r="H138" s="235">
        <f t="shared" si="9"/>
        <v>7.3402928282146297E-3</v>
      </c>
      <c r="I138" s="235">
        <f t="shared" si="9"/>
        <v>8.2609744419458678E-3</v>
      </c>
      <c r="J138" s="235">
        <f t="shared" si="9"/>
        <v>7.1946515561589373E-3</v>
      </c>
      <c r="K138" s="235">
        <f t="shared" si="9"/>
        <v>6.5472694921799345E-3</v>
      </c>
      <c r="L138" s="235">
        <f t="shared" si="9"/>
        <v>6.9296484105266795E-3</v>
      </c>
      <c r="M138" s="235">
        <f t="shared" si="9"/>
        <v>7.308300265238884E-3</v>
      </c>
      <c r="N138" s="235">
        <f t="shared" si="9"/>
        <v>5.7979109526960643E-3</v>
      </c>
      <c r="O138" s="235">
        <f t="shared" si="9"/>
        <v>5.6701318284507795E-3</v>
      </c>
      <c r="P138" s="235">
        <f t="shared" si="9"/>
        <v>5.074190070396549E-3</v>
      </c>
      <c r="Q138" s="235">
        <f t="shared" si="9"/>
        <v>5.3115751132036338E-3</v>
      </c>
    </row>
    <row r="139" spans="1:17" x14ac:dyDescent="0.25">
      <c r="A139" s="127" t="s">
        <v>212</v>
      </c>
      <c r="B139" s="237">
        <f t="shared" ref="B139:Q139" si="10">IF(B$36=0,0,B$36/B$5)</f>
        <v>0.21418223010878853</v>
      </c>
      <c r="C139" s="237">
        <f t="shared" si="10"/>
        <v>0.21012408108951633</v>
      </c>
      <c r="D139" s="237">
        <f t="shared" si="10"/>
        <v>0.20353974813822726</v>
      </c>
      <c r="E139" s="237">
        <f t="shared" si="10"/>
        <v>0.19732070735973659</v>
      </c>
      <c r="F139" s="237">
        <f t="shared" si="10"/>
        <v>0.20429229397692858</v>
      </c>
      <c r="G139" s="237">
        <f t="shared" si="10"/>
        <v>0.18714748158968653</v>
      </c>
      <c r="H139" s="237">
        <f t="shared" si="10"/>
        <v>0.18527806574664707</v>
      </c>
      <c r="I139" s="237">
        <f t="shared" si="10"/>
        <v>0.2209467089238607</v>
      </c>
      <c r="J139" s="237">
        <f t="shared" si="10"/>
        <v>0.19218998420315322</v>
      </c>
      <c r="K139" s="237">
        <f t="shared" si="10"/>
        <v>0.18523297714200029</v>
      </c>
      <c r="L139" s="237">
        <f t="shared" si="10"/>
        <v>0.18504478686095532</v>
      </c>
      <c r="M139" s="237">
        <f t="shared" si="10"/>
        <v>0.19867231182061065</v>
      </c>
      <c r="N139" s="237">
        <f t="shared" si="10"/>
        <v>0.15482361195275984</v>
      </c>
      <c r="O139" s="237">
        <f t="shared" si="10"/>
        <v>0.15141148201333468</v>
      </c>
      <c r="P139" s="237">
        <f t="shared" si="10"/>
        <v>0.13525240142738032</v>
      </c>
      <c r="Q139" s="237">
        <f t="shared" si="10"/>
        <v>0.14165713973778132</v>
      </c>
    </row>
    <row r="140" spans="1:17" x14ac:dyDescent="0.25">
      <c r="A140" s="127" t="s">
        <v>211</v>
      </c>
      <c r="B140" s="236">
        <f t="shared" ref="B140:Q140" si="11">IF(B$44=0,0,B$44/B$5)</f>
        <v>0</v>
      </c>
      <c r="C140" s="236">
        <f t="shared" si="11"/>
        <v>0</v>
      </c>
      <c r="D140" s="236">
        <f t="shared" si="11"/>
        <v>0</v>
      </c>
      <c r="E140" s="236">
        <f t="shared" si="11"/>
        <v>0</v>
      </c>
      <c r="F140" s="236">
        <f t="shared" si="11"/>
        <v>0</v>
      </c>
      <c r="G140" s="236">
        <f t="shared" si="11"/>
        <v>0</v>
      </c>
      <c r="H140" s="236">
        <f t="shared" si="11"/>
        <v>0</v>
      </c>
      <c r="I140" s="236">
        <f t="shared" si="11"/>
        <v>0</v>
      </c>
      <c r="J140" s="236">
        <f t="shared" si="11"/>
        <v>0</v>
      </c>
      <c r="K140" s="236">
        <f t="shared" si="11"/>
        <v>0</v>
      </c>
      <c r="L140" s="236">
        <f t="shared" si="11"/>
        <v>0</v>
      </c>
      <c r="M140" s="236">
        <f t="shared" si="11"/>
        <v>0</v>
      </c>
      <c r="N140" s="236">
        <f t="shared" si="11"/>
        <v>0</v>
      </c>
      <c r="O140" s="236">
        <f t="shared" si="11"/>
        <v>0</v>
      </c>
      <c r="P140" s="236">
        <f t="shared" si="11"/>
        <v>0</v>
      </c>
      <c r="Q140" s="236">
        <f t="shared" si="11"/>
        <v>0</v>
      </c>
    </row>
    <row r="141" spans="1:17" x14ac:dyDescent="0.25">
      <c r="A141" s="177" t="s">
        <v>98</v>
      </c>
      <c r="B141" s="209">
        <f t="shared" ref="B141:Q141" si="12">IF(B$45=0,0,B$45/B$5)</f>
        <v>0.65014840763764581</v>
      </c>
      <c r="C141" s="209">
        <f t="shared" si="12"/>
        <v>0.65848255007915635</v>
      </c>
      <c r="D141" s="209">
        <f t="shared" si="12"/>
        <v>0.66659722456064419</v>
      </c>
      <c r="E141" s="209">
        <f t="shared" si="12"/>
        <v>0.67228625399775777</v>
      </c>
      <c r="F141" s="209">
        <f t="shared" si="12"/>
        <v>0.66452132895712968</v>
      </c>
      <c r="G141" s="209">
        <f t="shared" si="12"/>
        <v>0.68922703952777931</v>
      </c>
      <c r="H141" s="209">
        <f t="shared" si="12"/>
        <v>0.68625713733450533</v>
      </c>
      <c r="I141" s="209">
        <f t="shared" si="12"/>
        <v>0.64088741685880513</v>
      </c>
      <c r="J141" s="209">
        <f t="shared" si="12"/>
        <v>0.68576768967468049</v>
      </c>
      <c r="K141" s="209">
        <f t="shared" si="12"/>
        <v>0.69993741340058313</v>
      </c>
      <c r="L141" s="209">
        <f t="shared" si="12"/>
        <v>0.70100373841166275</v>
      </c>
      <c r="M141" s="209">
        <f t="shared" si="12"/>
        <v>0.67911599609036355</v>
      </c>
      <c r="N141" s="209">
        <f t="shared" si="12"/>
        <v>0.74984708176058257</v>
      </c>
      <c r="O141" s="209">
        <f t="shared" si="12"/>
        <v>0.75535765247757414</v>
      </c>
      <c r="P141" s="209">
        <f t="shared" si="12"/>
        <v>0.78145547507723834</v>
      </c>
      <c r="Q141" s="209">
        <f t="shared" si="12"/>
        <v>0.77111453220309423</v>
      </c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3">SUM(B144:B149,B151:B153,B155:B156,B158:B159,B160)</f>
        <v>1</v>
      </c>
      <c r="C143" s="77">
        <f t="shared" si="13"/>
        <v>1</v>
      </c>
      <c r="D143" s="77">
        <f t="shared" si="13"/>
        <v>1</v>
      </c>
      <c r="E143" s="77">
        <f t="shared" si="13"/>
        <v>1</v>
      </c>
      <c r="F143" s="77">
        <f t="shared" si="13"/>
        <v>1</v>
      </c>
      <c r="G143" s="77">
        <f t="shared" si="13"/>
        <v>1</v>
      </c>
      <c r="H143" s="77">
        <f t="shared" si="13"/>
        <v>1</v>
      </c>
      <c r="I143" s="77">
        <f t="shared" si="13"/>
        <v>1</v>
      </c>
      <c r="J143" s="77">
        <f t="shared" si="13"/>
        <v>0.99999999999999989</v>
      </c>
      <c r="K143" s="77">
        <f t="shared" si="13"/>
        <v>1</v>
      </c>
      <c r="L143" s="77">
        <f t="shared" si="13"/>
        <v>0.99999999999999989</v>
      </c>
      <c r="M143" s="77">
        <f t="shared" si="13"/>
        <v>1</v>
      </c>
      <c r="N143" s="77">
        <f t="shared" si="13"/>
        <v>1</v>
      </c>
      <c r="O143" s="77">
        <f t="shared" si="13"/>
        <v>1</v>
      </c>
      <c r="P143" s="77">
        <f t="shared" si="13"/>
        <v>1</v>
      </c>
      <c r="Q143" s="77">
        <f t="shared" si="13"/>
        <v>0.99999999999999978</v>
      </c>
    </row>
    <row r="144" spans="1:17" x14ac:dyDescent="0.25">
      <c r="A144" s="132" t="s">
        <v>83</v>
      </c>
      <c r="B144" s="240">
        <f t="shared" ref="B144:Q144" si="14">IF(B$48=0,0,B$48/B$47)</f>
        <v>0</v>
      </c>
      <c r="C144" s="240">
        <f t="shared" si="14"/>
        <v>0</v>
      </c>
      <c r="D144" s="240">
        <f t="shared" si="14"/>
        <v>0</v>
      </c>
      <c r="E144" s="240">
        <f t="shared" si="14"/>
        <v>0</v>
      </c>
      <c r="F144" s="240">
        <f t="shared" si="14"/>
        <v>0</v>
      </c>
      <c r="G144" s="240">
        <f t="shared" si="14"/>
        <v>0</v>
      </c>
      <c r="H144" s="240">
        <f t="shared" si="14"/>
        <v>0</v>
      </c>
      <c r="I144" s="240">
        <f t="shared" si="14"/>
        <v>0</v>
      </c>
      <c r="J144" s="240">
        <f t="shared" si="14"/>
        <v>0</v>
      </c>
      <c r="K144" s="240">
        <f t="shared" si="14"/>
        <v>0</v>
      </c>
      <c r="L144" s="240">
        <f t="shared" si="14"/>
        <v>0</v>
      </c>
      <c r="M144" s="240">
        <f t="shared" si="14"/>
        <v>0</v>
      </c>
      <c r="N144" s="240">
        <f t="shared" si="14"/>
        <v>0</v>
      </c>
      <c r="O144" s="240">
        <f t="shared" si="14"/>
        <v>0</v>
      </c>
      <c r="P144" s="240">
        <f t="shared" si="14"/>
        <v>0</v>
      </c>
      <c r="Q144" s="240">
        <f t="shared" si="14"/>
        <v>0</v>
      </c>
    </row>
    <row r="145" spans="1:17" x14ac:dyDescent="0.25">
      <c r="A145" s="76" t="s">
        <v>82</v>
      </c>
      <c r="B145" s="239">
        <f t="shared" ref="B145:Q145" si="15">IF(B$49=0,0,B$49/B$47)</f>
        <v>0</v>
      </c>
      <c r="C145" s="239">
        <f t="shared" si="15"/>
        <v>0</v>
      </c>
      <c r="D145" s="239">
        <f t="shared" si="15"/>
        <v>0</v>
      </c>
      <c r="E145" s="239">
        <f t="shared" si="15"/>
        <v>0</v>
      </c>
      <c r="F145" s="239">
        <f t="shared" si="15"/>
        <v>0</v>
      </c>
      <c r="G145" s="239">
        <f t="shared" si="15"/>
        <v>0</v>
      </c>
      <c r="H145" s="239">
        <f t="shared" si="15"/>
        <v>0</v>
      </c>
      <c r="I145" s="239">
        <f t="shared" si="15"/>
        <v>0</v>
      </c>
      <c r="J145" s="239">
        <f t="shared" si="15"/>
        <v>0</v>
      </c>
      <c r="K145" s="239">
        <f t="shared" si="15"/>
        <v>0</v>
      </c>
      <c r="L145" s="239">
        <f t="shared" si="15"/>
        <v>0</v>
      </c>
      <c r="M145" s="239">
        <f t="shared" si="15"/>
        <v>0</v>
      </c>
      <c r="N145" s="239">
        <f t="shared" si="15"/>
        <v>0</v>
      </c>
      <c r="O145" s="239">
        <f t="shared" si="15"/>
        <v>0</v>
      </c>
      <c r="P145" s="239">
        <f t="shared" si="15"/>
        <v>0</v>
      </c>
      <c r="Q145" s="239">
        <f t="shared" si="15"/>
        <v>0</v>
      </c>
    </row>
    <row r="146" spans="1:17" x14ac:dyDescent="0.25">
      <c r="A146" s="76" t="s">
        <v>81</v>
      </c>
      <c r="B146" s="239">
        <f t="shared" ref="B146:Q146" si="16">IF(B$50=0,0,B$50/B$47)</f>
        <v>0</v>
      </c>
      <c r="C146" s="239">
        <f t="shared" si="16"/>
        <v>0</v>
      </c>
      <c r="D146" s="239">
        <f t="shared" si="16"/>
        <v>0</v>
      </c>
      <c r="E146" s="239">
        <f t="shared" si="16"/>
        <v>0</v>
      </c>
      <c r="F146" s="239">
        <f t="shared" si="16"/>
        <v>0</v>
      </c>
      <c r="G146" s="239">
        <f t="shared" si="16"/>
        <v>0</v>
      </c>
      <c r="H146" s="239">
        <f t="shared" si="16"/>
        <v>0</v>
      </c>
      <c r="I146" s="239">
        <f t="shared" si="16"/>
        <v>0</v>
      </c>
      <c r="J146" s="239">
        <f t="shared" si="16"/>
        <v>0</v>
      </c>
      <c r="K146" s="239">
        <f t="shared" si="16"/>
        <v>0</v>
      </c>
      <c r="L146" s="239">
        <f t="shared" si="16"/>
        <v>0</v>
      </c>
      <c r="M146" s="239">
        <f t="shared" si="16"/>
        <v>0</v>
      </c>
      <c r="N146" s="239">
        <f t="shared" si="16"/>
        <v>0</v>
      </c>
      <c r="O146" s="239">
        <f t="shared" si="16"/>
        <v>0</v>
      </c>
      <c r="P146" s="239">
        <f t="shared" si="16"/>
        <v>0</v>
      </c>
      <c r="Q146" s="239">
        <f t="shared" si="16"/>
        <v>0</v>
      </c>
    </row>
    <row r="147" spans="1:17" x14ac:dyDescent="0.25">
      <c r="A147" s="76" t="s">
        <v>80</v>
      </c>
      <c r="B147" s="239">
        <f t="shared" ref="B147:Q147" si="17">IF(B$51=0,0,B$51/B$47)</f>
        <v>0</v>
      </c>
      <c r="C147" s="239">
        <f t="shared" si="17"/>
        <v>0</v>
      </c>
      <c r="D147" s="239">
        <f t="shared" si="17"/>
        <v>0</v>
      </c>
      <c r="E147" s="239">
        <f t="shared" si="17"/>
        <v>0</v>
      </c>
      <c r="F147" s="239">
        <f t="shared" si="17"/>
        <v>0</v>
      </c>
      <c r="G147" s="239">
        <f t="shared" si="17"/>
        <v>0</v>
      </c>
      <c r="H147" s="239">
        <f t="shared" si="17"/>
        <v>0</v>
      </c>
      <c r="I147" s="239">
        <f t="shared" si="17"/>
        <v>0</v>
      </c>
      <c r="J147" s="239">
        <f t="shared" si="17"/>
        <v>0</v>
      </c>
      <c r="K147" s="239">
        <f t="shared" si="17"/>
        <v>0</v>
      </c>
      <c r="L147" s="239">
        <f t="shared" si="17"/>
        <v>0</v>
      </c>
      <c r="M147" s="239">
        <f t="shared" si="17"/>
        <v>0</v>
      </c>
      <c r="N147" s="239">
        <f t="shared" si="17"/>
        <v>0</v>
      </c>
      <c r="O147" s="239">
        <f t="shared" si="17"/>
        <v>0</v>
      </c>
      <c r="P147" s="239">
        <f t="shared" si="17"/>
        <v>0</v>
      </c>
      <c r="Q147" s="239">
        <f t="shared" si="17"/>
        <v>0</v>
      </c>
    </row>
    <row r="148" spans="1:17" x14ac:dyDescent="0.25">
      <c r="A148" s="129" t="s">
        <v>79</v>
      </c>
      <c r="B148" s="238">
        <f t="shared" ref="B148:Q148" si="18">IF(B$52=0,0,B$52/B$47)</f>
        <v>8.8623398776136678E-4</v>
      </c>
      <c r="C148" s="238">
        <f t="shared" si="18"/>
        <v>1.1408944516668211E-3</v>
      </c>
      <c r="D148" s="238">
        <f t="shared" si="18"/>
        <v>1.0484251008192873E-3</v>
      </c>
      <c r="E148" s="238">
        <f t="shared" si="18"/>
        <v>6.4162063004059942E-4</v>
      </c>
      <c r="F148" s="238">
        <f t="shared" si="18"/>
        <v>9.8463311199205057E-4</v>
      </c>
      <c r="G148" s="238">
        <f t="shared" si="18"/>
        <v>7.1530217323865066E-4</v>
      </c>
      <c r="H148" s="238">
        <f t="shared" si="18"/>
        <v>6.9548323723049262E-4</v>
      </c>
      <c r="I148" s="238">
        <f t="shared" si="18"/>
        <v>1.3898905531505531E-3</v>
      </c>
      <c r="J148" s="238">
        <f t="shared" si="18"/>
        <v>1.3216989880967781E-3</v>
      </c>
      <c r="K148" s="238">
        <f t="shared" si="18"/>
        <v>1.4115853540573357E-3</v>
      </c>
      <c r="L148" s="238">
        <f t="shared" si="18"/>
        <v>1.4336854132779395E-3</v>
      </c>
      <c r="M148" s="238">
        <f t="shared" si="18"/>
        <v>1.3604007452786499E-3</v>
      </c>
      <c r="N148" s="238">
        <f t="shared" si="18"/>
        <v>1.2401790432052301E-3</v>
      </c>
      <c r="O148" s="238">
        <f t="shared" si="18"/>
        <v>1.3564341994297346E-3</v>
      </c>
      <c r="P148" s="238">
        <f t="shared" si="18"/>
        <v>1.411582563041859E-3</v>
      </c>
      <c r="Q148" s="238">
        <f t="shared" si="18"/>
        <v>1.3067895759850941E-3</v>
      </c>
    </row>
    <row r="149" spans="1:17" x14ac:dyDescent="0.25">
      <c r="A149" s="127" t="s">
        <v>210</v>
      </c>
      <c r="B149" s="237">
        <f t="shared" ref="B149:Q149" si="19">IF(B$57=0,0,B$57/B$47)</f>
        <v>0</v>
      </c>
      <c r="C149" s="237">
        <f t="shared" si="19"/>
        <v>0</v>
      </c>
      <c r="D149" s="237">
        <f t="shared" si="19"/>
        <v>0</v>
      </c>
      <c r="E149" s="237">
        <f t="shared" si="19"/>
        <v>0</v>
      </c>
      <c r="F149" s="237">
        <f t="shared" si="19"/>
        <v>0</v>
      </c>
      <c r="G149" s="237">
        <f t="shared" si="19"/>
        <v>0</v>
      </c>
      <c r="H149" s="237">
        <f t="shared" si="19"/>
        <v>0</v>
      </c>
      <c r="I149" s="237">
        <f t="shared" si="19"/>
        <v>0</v>
      </c>
      <c r="J149" s="237">
        <f t="shared" si="19"/>
        <v>0</v>
      </c>
      <c r="K149" s="237">
        <f t="shared" si="19"/>
        <v>0</v>
      </c>
      <c r="L149" s="237">
        <f t="shared" si="19"/>
        <v>0</v>
      </c>
      <c r="M149" s="237">
        <f t="shared" si="19"/>
        <v>0</v>
      </c>
      <c r="N149" s="237">
        <f t="shared" si="19"/>
        <v>0</v>
      </c>
      <c r="O149" s="237">
        <f t="shared" si="19"/>
        <v>0</v>
      </c>
      <c r="P149" s="237">
        <f t="shared" si="19"/>
        <v>0</v>
      </c>
      <c r="Q149" s="237">
        <f t="shared" si="19"/>
        <v>0</v>
      </c>
    </row>
    <row r="150" spans="1:17" x14ac:dyDescent="0.25">
      <c r="A150" s="127" t="s">
        <v>209</v>
      </c>
      <c r="B150" s="237">
        <f t="shared" ref="B150:Q150" si="20">IF(B$58=0,0,B$58/B$47)</f>
        <v>7.0453720093889519E-2</v>
      </c>
      <c r="C150" s="237">
        <f t="shared" si="20"/>
        <v>0.10632000587383611</v>
      </c>
      <c r="D150" s="237">
        <f t="shared" si="20"/>
        <v>8.2580702823041488E-2</v>
      </c>
      <c r="E150" s="237">
        <f t="shared" si="20"/>
        <v>3.5142003098779503E-2</v>
      </c>
      <c r="F150" s="237">
        <f t="shared" si="20"/>
        <v>5.1848796497412905E-2</v>
      </c>
      <c r="G150" s="237">
        <f t="shared" si="20"/>
        <v>1.6340258715250706E-2</v>
      </c>
      <c r="H150" s="237">
        <f t="shared" si="20"/>
        <v>1.5615187031877477E-2</v>
      </c>
      <c r="I150" s="237">
        <f t="shared" si="20"/>
        <v>8.4215212989745769E-2</v>
      </c>
      <c r="J150" s="237">
        <f t="shared" si="20"/>
        <v>6.3095733440077822E-2</v>
      </c>
      <c r="K150" s="237">
        <f t="shared" si="20"/>
        <v>7.09672971511464E-2</v>
      </c>
      <c r="L150" s="237">
        <f t="shared" si="20"/>
        <v>0.12098891947384974</v>
      </c>
      <c r="M150" s="237">
        <f t="shared" si="20"/>
        <v>0.14175520887990811</v>
      </c>
      <c r="N150" s="237">
        <f t="shared" si="20"/>
        <v>0.13484105325384321</v>
      </c>
      <c r="O150" s="237">
        <f t="shared" si="20"/>
        <v>0.14325299400191815</v>
      </c>
      <c r="P150" s="237">
        <f t="shared" si="20"/>
        <v>0.13725954569830984</v>
      </c>
      <c r="Q150" s="237">
        <f t="shared" si="20"/>
        <v>6.8476282444427286E-2</v>
      </c>
    </row>
    <row r="151" spans="1:17" x14ac:dyDescent="0.25">
      <c r="A151" s="142" t="s">
        <v>225</v>
      </c>
      <c r="B151" s="235">
        <f t="shared" ref="B151:Q151" si="21">IF(B$59=0,0,B$59/B$47)</f>
        <v>6.0850441725984902E-2</v>
      </c>
      <c r="C151" s="235">
        <f t="shared" si="21"/>
        <v>9.2824521332473334E-2</v>
      </c>
      <c r="D151" s="235">
        <f t="shared" si="21"/>
        <v>7.1096219006724193E-2</v>
      </c>
      <c r="E151" s="235">
        <f t="shared" si="21"/>
        <v>2.8189368013733153E-2</v>
      </c>
      <c r="F151" s="235">
        <f t="shared" si="21"/>
        <v>4.1179260014614444E-2</v>
      </c>
      <c r="G151" s="235">
        <f t="shared" si="21"/>
        <v>8.5892065307935778E-3</v>
      </c>
      <c r="H151" s="235">
        <f t="shared" si="21"/>
        <v>8.0788938863089379E-3</v>
      </c>
      <c r="I151" s="235">
        <f t="shared" si="21"/>
        <v>6.9154285438838378E-2</v>
      </c>
      <c r="J151" s="235">
        <f t="shared" si="21"/>
        <v>4.8773733295022541E-2</v>
      </c>
      <c r="K151" s="235">
        <f t="shared" si="21"/>
        <v>5.5671283590086787E-2</v>
      </c>
      <c r="L151" s="235">
        <f t="shared" si="21"/>
        <v>0.1046661867892357</v>
      </c>
      <c r="M151" s="235">
        <f t="shared" si="21"/>
        <v>0.12701383444693662</v>
      </c>
      <c r="N151" s="235">
        <f t="shared" si="21"/>
        <v>0.11822032605062414</v>
      </c>
      <c r="O151" s="235">
        <f t="shared" si="21"/>
        <v>0.1256846919674135</v>
      </c>
      <c r="P151" s="235">
        <f t="shared" si="21"/>
        <v>0.11827657319515836</v>
      </c>
      <c r="Q151" s="235">
        <f t="shared" si="21"/>
        <v>5.0949167270931482E-2</v>
      </c>
    </row>
    <row r="152" spans="1:17" x14ac:dyDescent="0.25">
      <c r="A152" s="142" t="s">
        <v>224</v>
      </c>
      <c r="B152" s="235">
        <f t="shared" ref="B152:Q152" si="22">IF(B$65=0,0,B$65/B$47)</f>
        <v>9.6032783679046232E-3</v>
      </c>
      <c r="C152" s="235">
        <f t="shared" si="22"/>
        <v>1.3495484541362776E-2</v>
      </c>
      <c r="D152" s="235">
        <f t="shared" si="22"/>
        <v>1.1484483816317295E-2</v>
      </c>
      <c r="E152" s="235">
        <f t="shared" si="22"/>
        <v>6.9526350850463549E-3</v>
      </c>
      <c r="F152" s="235">
        <f t="shared" si="22"/>
        <v>1.0669536482798463E-2</v>
      </c>
      <c r="G152" s="235">
        <f t="shared" si="22"/>
        <v>7.7510521844571297E-3</v>
      </c>
      <c r="H152" s="235">
        <f t="shared" si="22"/>
        <v>7.5362931455685411E-3</v>
      </c>
      <c r="I152" s="235">
        <f t="shared" si="22"/>
        <v>1.5060927550907391E-2</v>
      </c>
      <c r="J152" s="235">
        <f t="shared" si="22"/>
        <v>1.4322000145055283E-2</v>
      </c>
      <c r="K152" s="235">
        <f t="shared" si="22"/>
        <v>1.5296013561059606E-2</v>
      </c>
      <c r="L152" s="235">
        <f t="shared" si="22"/>
        <v>1.6322732684614039E-2</v>
      </c>
      <c r="M152" s="235">
        <f t="shared" si="22"/>
        <v>1.4741374432971492E-2</v>
      </c>
      <c r="N152" s="235">
        <f t="shared" si="22"/>
        <v>1.6620727203219058E-2</v>
      </c>
      <c r="O152" s="235">
        <f t="shared" si="22"/>
        <v>1.7568302034504647E-2</v>
      </c>
      <c r="P152" s="235">
        <f t="shared" si="22"/>
        <v>1.8982972503151497E-2</v>
      </c>
      <c r="Q152" s="235">
        <f t="shared" si="22"/>
        <v>1.7527115173495807E-2</v>
      </c>
    </row>
    <row r="153" spans="1:17" x14ac:dyDescent="0.25">
      <c r="A153" s="142" t="s">
        <v>223</v>
      </c>
      <c r="B153" s="259">
        <f t="shared" ref="B153:Q153" si="23">IF(B$76=0,0,B$76/B$47)</f>
        <v>0</v>
      </c>
      <c r="C153" s="259">
        <f t="shared" si="23"/>
        <v>0</v>
      </c>
      <c r="D153" s="259">
        <f t="shared" si="23"/>
        <v>0</v>
      </c>
      <c r="E153" s="259">
        <f t="shared" si="23"/>
        <v>0</v>
      </c>
      <c r="F153" s="259">
        <f t="shared" si="23"/>
        <v>0</v>
      </c>
      <c r="G153" s="259">
        <f t="shared" si="23"/>
        <v>0</v>
      </c>
      <c r="H153" s="259">
        <f t="shared" si="23"/>
        <v>0</v>
      </c>
      <c r="I153" s="259">
        <f t="shared" si="23"/>
        <v>0</v>
      </c>
      <c r="J153" s="259">
        <f t="shared" si="23"/>
        <v>0</v>
      </c>
      <c r="K153" s="259">
        <f t="shared" si="23"/>
        <v>0</v>
      </c>
      <c r="L153" s="259">
        <f t="shared" si="23"/>
        <v>0</v>
      </c>
      <c r="M153" s="259">
        <f t="shared" si="23"/>
        <v>0</v>
      </c>
      <c r="N153" s="259">
        <f t="shared" si="23"/>
        <v>0</v>
      </c>
      <c r="O153" s="259">
        <f t="shared" si="23"/>
        <v>0</v>
      </c>
      <c r="P153" s="259">
        <f t="shared" si="23"/>
        <v>0</v>
      </c>
      <c r="Q153" s="259">
        <f t="shared" si="23"/>
        <v>0</v>
      </c>
    </row>
    <row r="154" spans="1:17" x14ac:dyDescent="0.25">
      <c r="A154" s="127" t="s">
        <v>208</v>
      </c>
      <c r="B154" s="237">
        <f t="shared" ref="B154:Q154" si="24">IF(B$77=0,0,B$77/B$47)</f>
        <v>0.27947361753646038</v>
      </c>
      <c r="C154" s="237">
        <f t="shared" si="24"/>
        <v>0.41959934776089863</v>
      </c>
      <c r="D154" s="237">
        <f t="shared" si="24"/>
        <v>0.33035133022843027</v>
      </c>
      <c r="E154" s="237">
        <f t="shared" si="24"/>
        <v>0.1536990473161314</v>
      </c>
      <c r="F154" s="237">
        <f t="shared" si="24"/>
        <v>0.30149714849334586</v>
      </c>
      <c r="G154" s="237">
        <f t="shared" si="24"/>
        <v>0.17383439142113141</v>
      </c>
      <c r="H154" s="237">
        <f t="shared" si="24"/>
        <v>0.14256477246142291</v>
      </c>
      <c r="I154" s="237">
        <f t="shared" si="24"/>
        <v>0.4854472481336839</v>
      </c>
      <c r="J154" s="237">
        <f t="shared" si="24"/>
        <v>0.39604860983682022</v>
      </c>
      <c r="K154" s="237">
        <f t="shared" si="24"/>
        <v>0.43216917118802617</v>
      </c>
      <c r="L154" s="237">
        <f t="shared" si="24"/>
        <v>0.56605497423419382</v>
      </c>
      <c r="M154" s="237">
        <f t="shared" si="24"/>
        <v>0.51002224572088151</v>
      </c>
      <c r="N154" s="237">
        <f t="shared" si="24"/>
        <v>0.57497425543700165</v>
      </c>
      <c r="O154" s="237">
        <f t="shared" si="24"/>
        <v>0.60138323672825111</v>
      </c>
      <c r="P154" s="237">
        <f t="shared" si="24"/>
        <v>0.63277809115411177</v>
      </c>
      <c r="Q154" s="237">
        <f t="shared" si="24"/>
        <v>0.74266874584112297</v>
      </c>
    </row>
    <row r="155" spans="1:17" x14ac:dyDescent="0.25">
      <c r="A155" s="142" t="s">
        <v>222</v>
      </c>
      <c r="B155" s="259">
        <f t="shared" ref="B155:Q155" si="25">IF(B$78=0,0,B$78/B$47)</f>
        <v>0.27947361753646038</v>
      </c>
      <c r="C155" s="259">
        <f t="shared" si="25"/>
        <v>0.41959934776089863</v>
      </c>
      <c r="D155" s="259">
        <f t="shared" si="25"/>
        <v>0.33035133022843027</v>
      </c>
      <c r="E155" s="259">
        <f t="shared" si="25"/>
        <v>0.1536990473161314</v>
      </c>
      <c r="F155" s="259">
        <f t="shared" si="25"/>
        <v>0.30149714849334586</v>
      </c>
      <c r="G155" s="259">
        <f t="shared" si="25"/>
        <v>0.17383439142113141</v>
      </c>
      <c r="H155" s="259">
        <f t="shared" si="25"/>
        <v>0.14256477246142291</v>
      </c>
      <c r="I155" s="259">
        <f t="shared" si="25"/>
        <v>0.4854472481336839</v>
      </c>
      <c r="J155" s="259">
        <f t="shared" si="25"/>
        <v>0.39604860983682022</v>
      </c>
      <c r="K155" s="259">
        <f t="shared" si="25"/>
        <v>0.43216917118802617</v>
      </c>
      <c r="L155" s="259">
        <f t="shared" si="25"/>
        <v>0.56605497423419382</v>
      </c>
      <c r="M155" s="259">
        <f t="shared" si="25"/>
        <v>0.51002224572088151</v>
      </c>
      <c r="N155" s="259">
        <f t="shared" si="25"/>
        <v>0.57497425543700165</v>
      </c>
      <c r="O155" s="259">
        <f t="shared" si="25"/>
        <v>0.60138323672825111</v>
      </c>
      <c r="P155" s="259">
        <f t="shared" si="25"/>
        <v>0.63277809115411177</v>
      </c>
      <c r="Q155" s="259">
        <f t="shared" si="25"/>
        <v>0.74266874584112297</v>
      </c>
    </row>
    <row r="156" spans="1:17" x14ac:dyDescent="0.25">
      <c r="A156" s="142" t="s">
        <v>221</v>
      </c>
      <c r="B156" s="259">
        <f t="shared" ref="B156:Q156" si="26">IF(B$86=0,0,B$86/B$47)</f>
        <v>0</v>
      </c>
      <c r="C156" s="259">
        <f t="shared" si="26"/>
        <v>0</v>
      </c>
      <c r="D156" s="259">
        <f t="shared" si="26"/>
        <v>0</v>
      </c>
      <c r="E156" s="259">
        <f t="shared" si="26"/>
        <v>0</v>
      </c>
      <c r="F156" s="259">
        <f t="shared" si="26"/>
        <v>0</v>
      </c>
      <c r="G156" s="259">
        <f t="shared" si="26"/>
        <v>0</v>
      </c>
      <c r="H156" s="259">
        <f t="shared" si="26"/>
        <v>0</v>
      </c>
      <c r="I156" s="259">
        <f t="shared" si="26"/>
        <v>0</v>
      </c>
      <c r="J156" s="259">
        <f t="shared" si="26"/>
        <v>0</v>
      </c>
      <c r="K156" s="259">
        <f t="shared" si="26"/>
        <v>0</v>
      </c>
      <c r="L156" s="259">
        <f t="shared" si="26"/>
        <v>0</v>
      </c>
      <c r="M156" s="259">
        <f t="shared" si="26"/>
        <v>0</v>
      </c>
      <c r="N156" s="259">
        <f t="shared" si="26"/>
        <v>0</v>
      </c>
      <c r="O156" s="259">
        <f t="shared" si="26"/>
        <v>0</v>
      </c>
      <c r="P156" s="259">
        <f t="shared" si="26"/>
        <v>0</v>
      </c>
      <c r="Q156" s="259">
        <f t="shared" si="26"/>
        <v>0</v>
      </c>
    </row>
    <row r="157" spans="1:17" x14ac:dyDescent="0.25">
      <c r="A157" s="127" t="s">
        <v>207</v>
      </c>
      <c r="B157" s="237">
        <f t="shared" ref="B157:Q157" si="27">IF(B$87=0,0,B$87/B$47)</f>
        <v>1.724106646281966E-2</v>
      </c>
      <c r="C157" s="237">
        <f t="shared" si="27"/>
        <v>2.6080416156802167E-2</v>
      </c>
      <c r="D157" s="237">
        <f t="shared" si="27"/>
        <v>2.0144054872598779E-2</v>
      </c>
      <c r="E157" s="237">
        <f t="shared" si="27"/>
        <v>7.9870376234608947E-3</v>
      </c>
      <c r="F157" s="237">
        <f t="shared" si="27"/>
        <v>1.1323544636148548E-2</v>
      </c>
      <c r="G157" s="237">
        <f t="shared" si="27"/>
        <v>2.4336237578544864E-3</v>
      </c>
      <c r="H157" s="237">
        <f t="shared" si="27"/>
        <v>2.2890342697453173E-3</v>
      </c>
      <c r="I157" s="237">
        <f t="shared" si="27"/>
        <v>1.8300946724539958E-2</v>
      </c>
      <c r="J157" s="237">
        <f t="shared" si="27"/>
        <v>1.2001835462522384E-2</v>
      </c>
      <c r="K157" s="237">
        <f t="shared" si="27"/>
        <v>1.3659580902070274E-2</v>
      </c>
      <c r="L157" s="237">
        <f t="shared" si="27"/>
        <v>2.2267933396271342E-2</v>
      </c>
      <c r="M157" s="237">
        <f t="shared" si="27"/>
        <v>2.8460184530626948E-2</v>
      </c>
      <c r="N157" s="237">
        <f t="shared" si="27"/>
        <v>2.3930577328029265E-2</v>
      </c>
      <c r="O157" s="237">
        <f t="shared" si="27"/>
        <v>2.7391498815402465E-2</v>
      </c>
      <c r="P157" s="237">
        <f t="shared" si="27"/>
        <v>2.5264151617634942E-2</v>
      </c>
      <c r="Q157" s="237">
        <f t="shared" si="27"/>
        <v>1.0787186971342112E-2</v>
      </c>
    </row>
    <row r="158" spans="1:17" x14ac:dyDescent="0.25">
      <c r="A158" s="142" t="s">
        <v>220</v>
      </c>
      <c r="B158" s="259">
        <f t="shared" ref="B158:Q158" si="28">IF(B$88=0,0,B$88/B$47)</f>
        <v>1.724106646281966E-2</v>
      </c>
      <c r="C158" s="259">
        <f t="shared" si="28"/>
        <v>2.6080416156802167E-2</v>
      </c>
      <c r="D158" s="259">
        <f t="shared" si="28"/>
        <v>2.0144054872598779E-2</v>
      </c>
      <c r="E158" s="259">
        <f t="shared" si="28"/>
        <v>7.9870376234608947E-3</v>
      </c>
      <c r="F158" s="259">
        <f t="shared" si="28"/>
        <v>1.1323544636148548E-2</v>
      </c>
      <c r="G158" s="259">
        <f t="shared" si="28"/>
        <v>2.4336237578544864E-3</v>
      </c>
      <c r="H158" s="259">
        <f t="shared" si="28"/>
        <v>2.2890342697453173E-3</v>
      </c>
      <c r="I158" s="259">
        <f t="shared" si="28"/>
        <v>1.8300946724539958E-2</v>
      </c>
      <c r="J158" s="259">
        <f t="shared" si="28"/>
        <v>1.2001835462522384E-2</v>
      </c>
      <c r="K158" s="259">
        <f t="shared" si="28"/>
        <v>1.3659580902070274E-2</v>
      </c>
      <c r="L158" s="259">
        <f t="shared" si="28"/>
        <v>2.2267933396271342E-2</v>
      </c>
      <c r="M158" s="259">
        <f t="shared" si="28"/>
        <v>2.8460184530626948E-2</v>
      </c>
      <c r="N158" s="259">
        <f t="shared" si="28"/>
        <v>2.3930577328029265E-2</v>
      </c>
      <c r="O158" s="259">
        <f t="shared" si="28"/>
        <v>2.7391498815402465E-2</v>
      </c>
      <c r="P158" s="259">
        <f t="shared" si="28"/>
        <v>2.5264151617634942E-2</v>
      </c>
      <c r="Q158" s="259">
        <f t="shared" si="28"/>
        <v>1.0787186971342112E-2</v>
      </c>
    </row>
    <row r="159" spans="1:17" x14ac:dyDescent="0.25">
      <c r="A159" s="142" t="s">
        <v>219</v>
      </c>
      <c r="B159" s="259">
        <f t="shared" ref="B159:Q159" si="29">IF(B$94=0,0,B$94/B$47)</f>
        <v>0</v>
      </c>
      <c r="C159" s="259">
        <f t="shared" si="29"/>
        <v>0</v>
      </c>
      <c r="D159" s="259">
        <f t="shared" si="29"/>
        <v>0</v>
      </c>
      <c r="E159" s="259">
        <f t="shared" si="29"/>
        <v>0</v>
      </c>
      <c r="F159" s="259">
        <f t="shared" si="29"/>
        <v>0</v>
      </c>
      <c r="G159" s="259">
        <f t="shared" si="29"/>
        <v>0</v>
      </c>
      <c r="H159" s="259">
        <f t="shared" si="29"/>
        <v>0</v>
      </c>
      <c r="I159" s="259">
        <f t="shared" si="29"/>
        <v>0</v>
      </c>
      <c r="J159" s="259">
        <f t="shared" si="29"/>
        <v>0</v>
      </c>
      <c r="K159" s="259">
        <f t="shared" si="29"/>
        <v>0</v>
      </c>
      <c r="L159" s="259">
        <f t="shared" si="29"/>
        <v>0</v>
      </c>
      <c r="M159" s="259">
        <f t="shared" si="29"/>
        <v>0</v>
      </c>
      <c r="N159" s="259">
        <f t="shared" si="29"/>
        <v>0</v>
      </c>
      <c r="O159" s="259">
        <f t="shared" si="29"/>
        <v>0</v>
      </c>
      <c r="P159" s="259">
        <f t="shared" si="29"/>
        <v>0</v>
      </c>
      <c r="Q159" s="259">
        <f t="shared" si="29"/>
        <v>0</v>
      </c>
    </row>
    <row r="160" spans="1:17" x14ac:dyDescent="0.25">
      <c r="A160" s="177" t="s">
        <v>98</v>
      </c>
      <c r="B160" s="209">
        <f t="shared" ref="B160:Q160" si="30">IF(B$95=0,0,B$95/B$47)</f>
        <v>0.63194536191906903</v>
      </c>
      <c r="C160" s="209">
        <f t="shared" si="30"/>
        <v>0.44685933575679632</v>
      </c>
      <c r="D160" s="209">
        <f t="shared" si="30"/>
        <v>0.56587548697511025</v>
      </c>
      <c r="E160" s="209">
        <f t="shared" si="30"/>
        <v>0.8025302913315876</v>
      </c>
      <c r="F160" s="209">
        <f t="shared" si="30"/>
        <v>0.63434587726110059</v>
      </c>
      <c r="G160" s="209">
        <f t="shared" si="30"/>
        <v>0.8066764239325247</v>
      </c>
      <c r="H160" s="209">
        <f t="shared" si="30"/>
        <v>0.83883552299972375</v>
      </c>
      <c r="I160" s="209">
        <f t="shared" si="30"/>
        <v>0.41064670159887989</v>
      </c>
      <c r="J160" s="209">
        <f t="shared" si="30"/>
        <v>0.5275321222724827</v>
      </c>
      <c r="K160" s="209">
        <f t="shared" si="30"/>
        <v>0.48179236540469983</v>
      </c>
      <c r="L160" s="209">
        <f t="shared" si="30"/>
        <v>0.28925448748240712</v>
      </c>
      <c r="M160" s="209">
        <f t="shared" si="30"/>
        <v>0.31840196012330479</v>
      </c>
      <c r="N160" s="209">
        <f t="shared" si="30"/>
        <v>0.26501393493792064</v>
      </c>
      <c r="O160" s="209">
        <f t="shared" si="30"/>
        <v>0.22661583625499859</v>
      </c>
      <c r="P160" s="209">
        <f t="shared" si="30"/>
        <v>0.20328662896690161</v>
      </c>
      <c r="Q160" s="209">
        <f t="shared" si="30"/>
        <v>0.17676099516712246</v>
      </c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31">SUM(B163:B167,B169:B171,B173:B175,B176)</f>
        <v>0.99999999999999989</v>
      </c>
      <c r="C162" s="77">
        <f t="shared" si="31"/>
        <v>1</v>
      </c>
      <c r="D162" s="77">
        <f t="shared" si="31"/>
        <v>1</v>
      </c>
      <c r="E162" s="77">
        <f t="shared" si="31"/>
        <v>1</v>
      </c>
      <c r="F162" s="77">
        <f t="shared" si="31"/>
        <v>1</v>
      </c>
      <c r="G162" s="77">
        <f t="shared" si="31"/>
        <v>1</v>
      </c>
      <c r="H162" s="77">
        <f t="shared" si="31"/>
        <v>1</v>
      </c>
      <c r="I162" s="77">
        <f t="shared" si="31"/>
        <v>1</v>
      </c>
      <c r="J162" s="77">
        <f t="shared" si="31"/>
        <v>1</v>
      </c>
      <c r="K162" s="77">
        <f t="shared" si="31"/>
        <v>0.99999999999999989</v>
      </c>
      <c r="L162" s="77">
        <f t="shared" si="31"/>
        <v>0.99999999999999978</v>
      </c>
      <c r="M162" s="77">
        <f t="shared" si="31"/>
        <v>1</v>
      </c>
      <c r="N162" s="77">
        <f t="shared" si="31"/>
        <v>1</v>
      </c>
      <c r="O162" s="77">
        <f t="shared" si="31"/>
        <v>1</v>
      </c>
      <c r="P162" s="77">
        <f t="shared" si="31"/>
        <v>1</v>
      </c>
      <c r="Q162" s="77">
        <f t="shared" si="31"/>
        <v>1</v>
      </c>
    </row>
    <row r="163" spans="1:17" x14ac:dyDescent="0.25">
      <c r="A163" s="132" t="s">
        <v>83</v>
      </c>
      <c r="B163" s="240">
        <f t="shared" ref="B163:Q163" si="32">IF(B$98=0,0,B$98/B$97)</f>
        <v>0</v>
      </c>
      <c r="C163" s="240">
        <f t="shared" si="32"/>
        <v>0</v>
      </c>
      <c r="D163" s="240">
        <f t="shared" si="32"/>
        <v>0</v>
      </c>
      <c r="E163" s="240">
        <f t="shared" si="32"/>
        <v>0</v>
      </c>
      <c r="F163" s="240">
        <f t="shared" si="32"/>
        <v>0</v>
      </c>
      <c r="G163" s="240">
        <f t="shared" si="32"/>
        <v>0</v>
      </c>
      <c r="H163" s="240">
        <f t="shared" si="32"/>
        <v>0</v>
      </c>
      <c r="I163" s="240">
        <f t="shared" si="32"/>
        <v>0</v>
      </c>
      <c r="J163" s="240">
        <f t="shared" si="32"/>
        <v>0</v>
      </c>
      <c r="K163" s="240">
        <f t="shared" si="32"/>
        <v>0</v>
      </c>
      <c r="L163" s="240">
        <f t="shared" si="32"/>
        <v>0</v>
      </c>
      <c r="M163" s="240">
        <f t="shared" si="32"/>
        <v>0</v>
      </c>
      <c r="N163" s="240">
        <f t="shared" si="32"/>
        <v>0</v>
      </c>
      <c r="O163" s="240">
        <f t="shared" si="32"/>
        <v>0</v>
      </c>
      <c r="P163" s="240">
        <f t="shared" si="32"/>
        <v>0</v>
      </c>
      <c r="Q163" s="240">
        <f t="shared" si="32"/>
        <v>0</v>
      </c>
    </row>
    <row r="164" spans="1:17" x14ac:dyDescent="0.25">
      <c r="A164" s="76" t="s">
        <v>82</v>
      </c>
      <c r="B164" s="239">
        <f t="shared" ref="B164:Q164" si="33">IF(B$99=0,0,B$99/B$97)</f>
        <v>0</v>
      </c>
      <c r="C164" s="239">
        <f t="shared" si="33"/>
        <v>0</v>
      </c>
      <c r="D164" s="239">
        <f t="shared" si="33"/>
        <v>0</v>
      </c>
      <c r="E164" s="239">
        <f t="shared" si="33"/>
        <v>0</v>
      </c>
      <c r="F164" s="239">
        <f t="shared" si="33"/>
        <v>0</v>
      </c>
      <c r="G164" s="239">
        <f t="shared" si="33"/>
        <v>0</v>
      </c>
      <c r="H164" s="239">
        <f t="shared" si="33"/>
        <v>0</v>
      </c>
      <c r="I164" s="239">
        <f t="shared" si="33"/>
        <v>0</v>
      </c>
      <c r="J164" s="239">
        <f t="shared" si="33"/>
        <v>0</v>
      </c>
      <c r="K164" s="239">
        <f t="shared" si="33"/>
        <v>0</v>
      </c>
      <c r="L164" s="239">
        <f t="shared" si="33"/>
        <v>0</v>
      </c>
      <c r="M164" s="239">
        <f t="shared" si="33"/>
        <v>0</v>
      </c>
      <c r="N164" s="239">
        <f t="shared" si="33"/>
        <v>0</v>
      </c>
      <c r="O164" s="239">
        <f t="shared" si="33"/>
        <v>0</v>
      </c>
      <c r="P164" s="239">
        <f t="shared" si="33"/>
        <v>0</v>
      </c>
      <c r="Q164" s="239">
        <f t="shared" si="33"/>
        <v>0</v>
      </c>
    </row>
    <row r="165" spans="1:17" x14ac:dyDescent="0.25">
      <c r="A165" s="76" t="s">
        <v>81</v>
      </c>
      <c r="B165" s="239">
        <f t="shared" ref="B165:Q165" si="34">IF(B$100=0,0,B$100/B$97)</f>
        <v>0</v>
      </c>
      <c r="C165" s="239">
        <f t="shared" si="34"/>
        <v>0</v>
      </c>
      <c r="D165" s="239">
        <f t="shared" si="34"/>
        <v>0</v>
      </c>
      <c r="E165" s="239">
        <f t="shared" si="34"/>
        <v>0</v>
      </c>
      <c r="F165" s="239">
        <f t="shared" si="34"/>
        <v>0</v>
      </c>
      <c r="G165" s="239">
        <f t="shared" si="34"/>
        <v>0</v>
      </c>
      <c r="H165" s="239">
        <f t="shared" si="34"/>
        <v>0</v>
      </c>
      <c r="I165" s="239">
        <f t="shared" si="34"/>
        <v>0</v>
      </c>
      <c r="J165" s="239">
        <f t="shared" si="34"/>
        <v>0</v>
      </c>
      <c r="K165" s="239">
        <f t="shared" si="34"/>
        <v>0</v>
      </c>
      <c r="L165" s="239">
        <f t="shared" si="34"/>
        <v>0</v>
      </c>
      <c r="M165" s="239">
        <f t="shared" si="34"/>
        <v>0</v>
      </c>
      <c r="N165" s="239">
        <f t="shared" si="34"/>
        <v>0</v>
      </c>
      <c r="O165" s="239">
        <f t="shared" si="34"/>
        <v>0</v>
      </c>
      <c r="P165" s="239">
        <f t="shared" si="34"/>
        <v>0</v>
      </c>
      <c r="Q165" s="239">
        <f t="shared" si="34"/>
        <v>0</v>
      </c>
    </row>
    <row r="166" spans="1:17" x14ac:dyDescent="0.25">
      <c r="A166" s="76" t="s">
        <v>80</v>
      </c>
      <c r="B166" s="239">
        <f t="shared" ref="B166:Q166" si="35">IF(B$101=0,0,B$101/B$97)</f>
        <v>0</v>
      </c>
      <c r="C166" s="239">
        <f t="shared" si="35"/>
        <v>0</v>
      </c>
      <c r="D166" s="239">
        <f t="shared" si="35"/>
        <v>0</v>
      </c>
      <c r="E166" s="239">
        <f t="shared" si="35"/>
        <v>0</v>
      </c>
      <c r="F166" s="239">
        <f t="shared" si="35"/>
        <v>0</v>
      </c>
      <c r="G166" s="239">
        <f t="shared" si="35"/>
        <v>0</v>
      </c>
      <c r="H166" s="239">
        <f t="shared" si="35"/>
        <v>0</v>
      </c>
      <c r="I166" s="239">
        <f t="shared" si="35"/>
        <v>0</v>
      </c>
      <c r="J166" s="239">
        <f t="shared" si="35"/>
        <v>0</v>
      </c>
      <c r="K166" s="239">
        <f t="shared" si="35"/>
        <v>0</v>
      </c>
      <c r="L166" s="239">
        <f t="shared" si="35"/>
        <v>0</v>
      </c>
      <c r="M166" s="239">
        <f t="shared" si="35"/>
        <v>0</v>
      </c>
      <c r="N166" s="239">
        <f t="shared" si="35"/>
        <v>0</v>
      </c>
      <c r="O166" s="239">
        <f t="shared" si="35"/>
        <v>0</v>
      </c>
      <c r="P166" s="239">
        <f t="shared" si="35"/>
        <v>0</v>
      </c>
      <c r="Q166" s="239">
        <f t="shared" si="35"/>
        <v>0</v>
      </c>
    </row>
    <row r="167" spans="1:17" x14ac:dyDescent="0.25">
      <c r="A167" s="129" t="s">
        <v>79</v>
      </c>
      <c r="B167" s="238">
        <f t="shared" ref="B167:Q167" si="36">IF(B$102=0,0,B$102/B$97)</f>
        <v>3.8520705176942035E-3</v>
      </c>
      <c r="C167" s="238">
        <f t="shared" si="36"/>
        <v>3.6414437478029561E-3</v>
      </c>
      <c r="D167" s="238">
        <f t="shared" si="36"/>
        <v>4.1109525119903305E-3</v>
      </c>
      <c r="E167" s="238">
        <f t="shared" si="36"/>
        <v>5.3172656383203678E-3</v>
      </c>
      <c r="F167" s="238">
        <f t="shared" si="36"/>
        <v>5.8664659822241236E-3</v>
      </c>
      <c r="G167" s="238">
        <f t="shared" si="36"/>
        <v>1.3530257452237099E-2</v>
      </c>
      <c r="H167" s="238">
        <f t="shared" si="36"/>
        <v>1.4073913700589819E-2</v>
      </c>
      <c r="I167" s="238">
        <f t="shared" si="36"/>
        <v>4.8179063518722365E-3</v>
      </c>
      <c r="J167" s="238">
        <f t="shared" si="36"/>
        <v>6.4611301929646137E-3</v>
      </c>
      <c r="K167" s="238">
        <f t="shared" si="36"/>
        <v>6.306667616606771E-3</v>
      </c>
      <c r="L167" s="238">
        <f t="shared" si="36"/>
        <v>4.1473331411924566E-3</v>
      </c>
      <c r="M167" s="238">
        <f t="shared" si="36"/>
        <v>3.4651410476152647E-3</v>
      </c>
      <c r="N167" s="238">
        <f t="shared" si="36"/>
        <v>3.7856396477298528E-3</v>
      </c>
      <c r="O167" s="238">
        <f t="shared" si="36"/>
        <v>3.6721412024436073E-3</v>
      </c>
      <c r="P167" s="238">
        <f t="shared" si="36"/>
        <v>4.0774734724974082E-3</v>
      </c>
      <c r="Q167" s="238">
        <f t="shared" si="36"/>
        <v>6.6074985193741676E-3</v>
      </c>
    </row>
    <row r="168" spans="1:17" x14ac:dyDescent="0.25">
      <c r="A168" s="127" t="s">
        <v>206</v>
      </c>
      <c r="B168" s="237">
        <f t="shared" ref="B168:Q168" si="37">IF(B$107=0,0,B$107/B$97)</f>
        <v>0.83019720522325047</v>
      </c>
      <c r="C168" s="237">
        <f t="shared" si="37"/>
        <v>0.82991343894093128</v>
      </c>
      <c r="D168" s="237">
        <f t="shared" si="37"/>
        <v>0.81291670099637336</v>
      </c>
      <c r="E168" s="237">
        <f t="shared" si="37"/>
        <v>0.77881098486499167</v>
      </c>
      <c r="F168" s="237">
        <f t="shared" si="37"/>
        <v>0.75224598285761468</v>
      </c>
      <c r="G168" s="237">
        <f t="shared" si="37"/>
        <v>0.53868037220475973</v>
      </c>
      <c r="H168" s="237">
        <f t="shared" si="37"/>
        <v>0.51735828112403948</v>
      </c>
      <c r="I168" s="237">
        <f t="shared" si="37"/>
        <v>0.79227084149919258</v>
      </c>
      <c r="J168" s="237">
        <f t="shared" si="37"/>
        <v>0.73273336587745586</v>
      </c>
      <c r="K168" s="237">
        <f t="shared" si="37"/>
        <v>0.76217120774457414</v>
      </c>
      <c r="L168" s="237">
        <f t="shared" si="37"/>
        <v>0.80448385724677074</v>
      </c>
      <c r="M168" s="237">
        <f t="shared" si="37"/>
        <v>0.82975473494574203</v>
      </c>
      <c r="N168" s="237">
        <f t="shared" si="37"/>
        <v>0.76912540528093565</v>
      </c>
      <c r="O168" s="237">
        <f t="shared" si="37"/>
        <v>0.75884080927800368</v>
      </c>
      <c r="P168" s="237">
        <f t="shared" si="37"/>
        <v>0.73952754140981658</v>
      </c>
      <c r="Q168" s="237">
        <f t="shared" si="37"/>
        <v>0.60600139813033693</v>
      </c>
    </row>
    <row r="169" spans="1:17" x14ac:dyDescent="0.25">
      <c r="A169" s="142" t="s">
        <v>218</v>
      </c>
      <c r="B169" s="235">
        <f t="shared" ref="B169:Q169" si="38">IF(B$108=0,0,B$108/B$97)</f>
        <v>0.83019720522325047</v>
      </c>
      <c r="C169" s="235">
        <f t="shared" si="38"/>
        <v>0.82991343894093128</v>
      </c>
      <c r="D169" s="235">
        <f t="shared" si="38"/>
        <v>0.81291670099637336</v>
      </c>
      <c r="E169" s="235">
        <f t="shared" si="38"/>
        <v>0.77881098486499167</v>
      </c>
      <c r="F169" s="235">
        <f t="shared" si="38"/>
        <v>0.75224598285761468</v>
      </c>
      <c r="G169" s="235">
        <f t="shared" si="38"/>
        <v>0.53868037220475973</v>
      </c>
      <c r="H169" s="235">
        <f t="shared" si="38"/>
        <v>0.51735828112403948</v>
      </c>
      <c r="I169" s="235">
        <f t="shared" si="38"/>
        <v>0.79227084149919258</v>
      </c>
      <c r="J169" s="235">
        <f t="shared" si="38"/>
        <v>0.73273336587745586</v>
      </c>
      <c r="K169" s="235">
        <f t="shared" si="38"/>
        <v>0.76217120774457414</v>
      </c>
      <c r="L169" s="235">
        <f t="shared" si="38"/>
        <v>0.80448385724677074</v>
      </c>
      <c r="M169" s="235">
        <f t="shared" si="38"/>
        <v>0.82975473494574203</v>
      </c>
      <c r="N169" s="235">
        <f t="shared" si="38"/>
        <v>0.76912540528093565</v>
      </c>
      <c r="O169" s="235">
        <f t="shared" si="38"/>
        <v>0.75884080927800368</v>
      </c>
      <c r="P169" s="235">
        <f t="shared" si="38"/>
        <v>0.73952754140981658</v>
      </c>
      <c r="Q169" s="235">
        <f t="shared" si="38"/>
        <v>0.60600139813033693</v>
      </c>
    </row>
    <row r="170" spans="1:17" x14ac:dyDescent="0.25">
      <c r="A170" s="142" t="s">
        <v>217</v>
      </c>
      <c r="B170" s="235">
        <f t="shared" ref="B170:Q170" si="39">IF(B$114=0,0,B$114/B$97)</f>
        <v>0</v>
      </c>
      <c r="C170" s="235">
        <f t="shared" si="39"/>
        <v>0</v>
      </c>
      <c r="D170" s="235">
        <f t="shared" si="39"/>
        <v>0</v>
      </c>
      <c r="E170" s="235">
        <f t="shared" si="39"/>
        <v>0</v>
      </c>
      <c r="F170" s="235">
        <f t="shared" si="39"/>
        <v>0</v>
      </c>
      <c r="G170" s="235">
        <f t="shared" si="39"/>
        <v>0</v>
      </c>
      <c r="H170" s="235">
        <f t="shared" si="39"/>
        <v>0</v>
      </c>
      <c r="I170" s="235">
        <f t="shared" si="39"/>
        <v>0</v>
      </c>
      <c r="J170" s="235">
        <f t="shared" si="39"/>
        <v>0</v>
      </c>
      <c r="K170" s="235">
        <f t="shared" si="39"/>
        <v>0</v>
      </c>
      <c r="L170" s="235">
        <f t="shared" si="39"/>
        <v>0</v>
      </c>
      <c r="M170" s="235">
        <f t="shared" si="39"/>
        <v>0</v>
      </c>
      <c r="N170" s="235">
        <f t="shared" si="39"/>
        <v>0</v>
      </c>
      <c r="O170" s="235">
        <f t="shared" si="39"/>
        <v>0</v>
      </c>
      <c r="P170" s="235">
        <f t="shared" si="39"/>
        <v>0</v>
      </c>
      <c r="Q170" s="235">
        <f t="shared" si="39"/>
        <v>0</v>
      </c>
    </row>
    <row r="171" spans="1:17" x14ac:dyDescent="0.25">
      <c r="A171" s="127" t="s">
        <v>205</v>
      </c>
      <c r="B171" s="237">
        <f t="shared" ref="B171:Q171" si="40">IF(B$115=0,0,B$115/B$97)</f>
        <v>0</v>
      </c>
      <c r="C171" s="237">
        <f t="shared" si="40"/>
        <v>0</v>
      </c>
      <c r="D171" s="237">
        <f t="shared" si="40"/>
        <v>0</v>
      </c>
      <c r="E171" s="237">
        <f t="shared" si="40"/>
        <v>0</v>
      </c>
      <c r="F171" s="237">
        <f t="shared" si="40"/>
        <v>0</v>
      </c>
      <c r="G171" s="237">
        <f t="shared" si="40"/>
        <v>0</v>
      </c>
      <c r="H171" s="237">
        <f t="shared" si="40"/>
        <v>0</v>
      </c>
      <c r="I171" s="237">
        <f t="shared" si="40"/>
        <v>0</v>
      </c>
      <c r="J171" s="237">
        <f t="shared" si="40"/>
        <v>0</v>
      </c>
      <c r="K171" s="237">
        <f t="shared" si="40"/>
        <v>0</v>
      </c>
      <c r="L171" s="237">
        <f t="shared" si="40"/>
        <v>0</v>
      </c>
      <c r="M171" s="237">
        <f t="shared" si="40"/>
        <v>0</v>
      </c>
      <c r="N171" s="237">
        <f t="shared" si="40"/>
        <v>0</v>
      </c>
      <c r="O171" s="237">
        <f t="shared" si="40"/>
        <v>0</v>
      </c>
      <c r="P171" s="237">
        <f t="shared" si="40"/>
        <v>0</v>
      </c>
      <c r="Q171" s="237">
        <f t="shared" si="40"/>
        <v>0</v>
      </c>
    </row>
    <row r="172" spans="1:17" x14ac:dyDescent="0.25">
      <c r="A172" s="127" t="s">
        <v>204</v>
      </c>
      <c r="B172" s="237">
        <f t="shared" ref="B172:Q172" si="41">IF(B$116=0,0,B$116/B$97)</f>
        <v>5.4390454622004217E-2</v>
      </c>
      <c r="C172" s="237">
        <f t="shared" si="41"/>
        <v>6.0416475987535655E-2</v>
      </c>
      <c r="D172" s="237">
        <f t="shared" si="41"/>
        <v>5.7327721532358683E-2</v>
      </c>
      <c r="E172" s="237">
        <f t="shared" si="41"/>
        <v>4.9253689970982777E-2</v>
      </c>
      <c r="F172" s="237">
        <f t="shared" si="41"/>
        <v>5.7743831128244903E-2</v>
      </c>
      <c r="G172" s="237">
        <f t="shared" si="41"/>
        <v>3.9234808438888533E-2</v>
      </c>
      <c r="H172" s="237">
        <f t="shared" si="41"/>
        <v>3.9480450133468431E-2</v>
      </c>
      <c r="I172" s="237">
        <f t="shared" si="41"/>
        <v>6.0816215336335334E-2</v>
      </c>
      <c r="J172" s="237">
        <f t="shared" si="41"/>
        <v>5.6246005569253875E-2</v>
      </c>
      <c r="K172" s="237">
        <f t="shared" si="41"/>
        <v>5.850571025135478E-2</v>
      </c>
      <c r="L172" s="237">
        <f t="shared" si="41"/>
        <v>6.1753709633368008E-2</v>
      </c>
      <c r="M172" s="237">
        <f t="shared" si="41"/>
        <v>6.3693550227489376E-2</v>
      </c>
      <c r="N172" s="237">
        <f t="shared" si="41"/>
        <v>5.9039527669224511E-2</v>
      </c>
      <c r="O172" s="237">
        <f t="shared" si="41"/>
        <v>5.5634997604470028E-2</v>
      </c>
      <c r="P172" s="237">
        <f t="shared" si="41"/>
        <v>5.5988101028201932E-2</v>
      </c>
      <c r="Q172" s="237">
        <f t="shared" si="41"/>
        <v>4.2260836244341494E-2</v>
      </c>
    </row>
    <row r="173" spans="1:17" x14ac:dyDescent="0.25">
      <c r="A173" s="142" t="s">
        <v>216</v>
      </c>
      <c r="B173" s="235">
        <f t="shared" ref="B173:Q173" si="42">IF(B$117=0,0,B$117/B$97)</f>
        <v>5.4390454622004217E-2</v>
      </c>
      <c r="C173" s="235">
        <f t="shared" si="42"/>
        <v>6.0416475987535655E-2</v>
      </c>
      <c r="D173" s="235">
        <f t="shared" si="42"/>
        <v>5.7327721532358683E-2</v>
      </c>
      <c r="E173" s="235">
        <f t="shared" si="42"/>
        <v>4.9253689970982777E-2</v>
      </c>
      <c r="F173" s="235">
        <f t="shared" si="42"/>
        <v>5.7743831128244903E-2</v>
      </c>
      <c r="G173" s="235">
        <f t="shared" si="42"/>
        <v>3.9234808438888533E-2</v>
      </c>
      <c r="H173" s="235">
        <f t="shared" si="42"/>
        <v>3.9480450133468431E-2</v>
      </c>
      <c r="I173" s="235">
        <f t="shared" si="42"/>
        <v>6.0816215336335334E-2</v>
      </c>
      <c r="J173" s="235">
        <f t="shared" si="42"/>
        <v>5.6246005569253875E-2</v>
      </c>
      <c r="K173" s="235">
        <f t="shared" si="42"/>
        <v>5.850571025135478E-2</v>
      </c>
      <c r="L173" s="235">
        <f t="shared" si="42"/>
        <v>6.1753709633368008E-2</v>
      </c>
      <c r="M173" s="235">
        <f t="shared" si="42"/>
        <v>6.3693550227489376E-2</v>
      </c>
      <c r="N173" s="235">
        <f t="shared" si="42"/>
        <v>5.9039527669224511E-2</v>
      </c>
      <c r="O173" s="235">
        <f t="shared" si="42"/>
        <v>5.5634997604470028E-2</v>
      </c>
      <c r="P173" s="235">
        <f t="shared" si="42"/>
        <v>5.5988101028201932E-2</v>
      </c>
      <c r="Q173" s="235">
        <f t="shared" si="42"/>
        <v>4.2260836244341494E-2</v>
      </c>
    </row>
    <row r="174" spans="1:17" x14ac:dyDescent="0.25">
      <c r="A174" s="142" t="s">
        <v>215</v>
      </c>
      <c r="B174" s="259">
        <f t="shared" ref="B174:Q174" si="43">IF(B$123=0,0,B$123/B$97)</f>
        <v>0</v>
      </c>
      <c r="C174" s="259">
        <f t="shared" si="43"/>
        <v>0</v>
      </c>
      <c r="D174" s="259">
        <f t="shared" si="43"/>
        <v>0</v>
      </c>
      <c r="E174" s="259">
        <f t="shared" si="43"/>
        <v>0</v>
      </c>
      <c r="F174" s="259">
        <f t="shared" si="43"/>
        <v>0</v>
      </c>
      <c r="G174" s="259">
        <f t="shared" si="43"/>
        <v>0</v>
      </c>
      <c r="H174" s="259">
        <f t="shared" si="43"/>
        <v>0</v>
      </c>
      <c r="I174" s="259">
        <f t="shared" si="43"/>
        <v>0</v>
      </c>
      <c r="J174" s="259">
        <f t="shared" si="43"/>
        <v>0</v>
      </c>
      <c r="K174" s="259">
        <f t="shared" si="43"/>
        <v>0</v>
      </c>
      <c r="L174" s="259">
        <f t="shared" si="43"/>
        <v>0</v>
      </c>
      <c r="M174" s="259">
        <f t="shared" si="43"/>
        <v>0</v>
      </c>
      <c r="N174" s="259">
        <f t="shared" si="43"/>
        <v>0</v>
      </c>
      <c r="O174" s="259">
        <f t="shared" si="43"/>
        <v>0</v>
      </c>
      <c r="P174" s="259">
        <f t="shared" si="43"/>
        <v>0</v>
      </c>
      <c r="Q174" s="259">
        <f t="shared" si="43"/>
        <v>0</v>
      </c>
    </row>
    <row r="175" spans="1:17" x14ac:dyDescent="0.25">
      <c r="A175" s="127" t="s">
        <v>203</v>
      </c>
      <c r="B175" s="236">
        <f t="shared" ref="B175:Q175" si="44">IF(B$124=0,0,B$124/B$97)</f>
        <v>0</v>
      </c>
      <c r="C175" s="236">
        <f t="shared" si="44"/>
        <v>0</v>
      </c>
      <c r="D175" s="236">
        <f t="shared" si="44"/>
        <v>0</v>
      </c>
      <c r="E175" s="236">
        <f t="shared" si="44"/>
        <v>0</v>
      </c>
      <c r="F175" s="236">
        <f t="shared" si="44"/>
        <v>0</v>
      </c>
      <c r="G175" s="236">
        <f t="shared" si="44"/>
        <v>0</v>
      </c>
      <c r="H175" s="236">
        <f t="shared" si="44"/>
        <v>0</v>
      </c>
      <c r="I175" s="236">
        <f t="shared" si="44"/>
        <v>0</v>
      </c>
      <c r="J175" s="236">
        <f t="shared" si="44"/>
        <v>0</v>
      </c>
      <c r="K175" s="236">
        <f t="shared" si="44"/>
        <v>0</v>
      </c>
      <c r="L175" s="236">
        <f t="shared" si="44"/>
        <v>0</v>
      </c>
      <c r="M175" s="236">
        <f t="shared" si="44"/>
        <v>0</v>
      </c>
      <c r="N175" s="236">
        <f t="shared" si="44"/>
        <v>0</v>
      </c>
      <c r="O175" s="236">
        <f t="shared" si="44"/>
        <v>0</v>
      </c>
      <c r="P175" s="236">
        <f t="shared" si="44"/>
        <v>0</v>
      </c>
      <c r="Q175" s="236">
        <f t="shared" si="44"/>
        <v>0</v>
      </c>
    </row>
    <row r="176" spans="1:17" x14ac:dyDescent="0.25">
      <c r="A176" s="177" t="s">
        <v>98</v>
      </c>
      <c r="B176" s="209">
        <f t="shared" ref="B176:Q176" si="45">IF(B$125=0,0,B$125/B$97)</f>
        <v>0.11156026963705105</v>
      </c>
      <c r="C176" s="209">
        <f t="shared" si="45"/>
        <v>0.10602864132373011</v>
      </c>
      <c r="D176" s="209">
        <f t="shared" si="45"/>
        <v>0.12564462495927758</v>
      </c>
      <c r="E176" s="209">
        <f t="shared" si="45"/>
        <v>0.16661805952570513</v>
      </c>
      <c r="F176" s="209">
        <f t="shared" si="45"/>
        <v>0.18414372003191626</v>
      </c>
      <c r="G176" s="209">
        <f t="shared" si="45"/>
        <v>0.40855456190411471</v>
      </c>
      <c r="H176" s="209">
        <f t="shared" si="45"/>
        <v>0.42908735504190226</v>
      </c>
      <c r="I176" s="209">
        <f t="shared" si="45"/>
        <v>0.14209503681259986</v>
      </c>
      <c r="J176" s="209">
        <f t="shared" si="45"/>
        <v>0.20455949836032569</v>
      </c>
      <c r="K176" s="209">
        <f t="shared" si="45"/>
        <v>0.17301641438746421</v>
      </c>
      <c r="L176" s="209">
        <f t="shared" si="45"/>
        <v>0.12961509997866866</v>
      </c>
      <c r="M176" s="209">
        <f t="shared" si="45"/>
        <v>0.10308657377915326</v>
      </c>
      <c r="N176" s="209">
        <f t="shared" si="45"/>
        <v>0.16804942740211001</v>
      </c>
      <c r="O176" s="209">
        <f t="shared" si="45"/>
        <v>0.1818520519150828</v>
      </c>
      <c r="P176" s="209">
        <f t="shared" si="45"/>
        <v>0.20040688408948409</v>
      </c>
      <c r="Q176" s="209">
        <f t="shared" si="45"/>
        <v>0.34513026710594752</v>
      </c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266" t="s">
        <v>133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230</v>
      </c>
      <c r="B180" s="230">
        <f>IF(B$5=0,0,(B$5-B$45)/NMM_fec!B$5)</f>
        <v>3.5041597960444104</v>
      </c>
      <c r="C180" s="230">
        <f>IF(C$5=0,0,(C$5-C$45)/NMM_fec!C$5)</f>
        <v>3.5088246183435361</v>
      </c>
      <c r="D180" s="230">
        <f>IF(D$5=0,0,(D$5-D$45)/NMM_fec!D$5)</f>
        <v>3.5175804298387172</v>
      </c>
      <c r="E180" s="230">
        <f>IF(E$5=0,0,(E$5-E$45)/NMM_fec!E$5)</f>
        <v>3.4400788921334078</v>
      </c>
      <c r="F180" s="230">
        <f>IF(F$5=0,0,(F$5-F$45)/NMM_fec!F$5)</f>
        <v>3.4984919526703138</v>
      </c>
      <c r="G180" s="230">
        <f>IF(G$5=0,0,(G$5-G$45)/NMM_fec!G$5)</f>
        <v>3.4339715585161423</v>
      </c>
      <c r="H180" s="230">
        <f>IF(H$5=0,0,(H$5-H$45)/NMM_fec!H$5)</f>
        <v>3.3331480088145717</v>
      </c>
      <c r="I180" s="230">
        <f>IF(I$5=0,0,(I$5-I$45)/NMM_fec!I$5)</f>
        <v>3.5572783304351359</v>
      </c>
      <c r="J180" s="230">
        <f>IF(J$5=0,0,(J$5-J$45)/NMM_fec!J$5)</f>
        <v>3.5208002676241987</v>
      </c>
      <c r="K180" s="230">
        <f>IF(K$5=0,0,(K$5-K$45)/NMM_fec!K$5)</f>
        <v>3.5658820399037654</v>
      </c>
      <c r="L180" s="230">
        <f>IF(L$5=0,0,(L$5-L$45)/NMM_fec!L$5)</f>
        <v>3.5950601120748207</v>
      </c>
      <c r="M180" s="230">
        <f>IF(M$5=0,0,(M$5-M$45)/NMM_fec!M$5)</f>
        <v>3.5935854432133789</v>
      </c>
      <c r="N180" s="230">
        <f>IF(N$5=0,0,(N$5-N$45)/NMM_fec!N$5)</f>
        <v>3.59489020981606</v>
      </c>
      <c r="O180" s="230">
        <f>IF(O$5=0,0,(O$5-O$45)/NMM_fec!O$5)</f>
        <v>3.5949270166462628</v>
      </c>
      <c r="P180" s="230">
        <f>IF(P$5=0,0,(P$5-P$45)/NMM_fec!P$5)</f>
        <v>3.5885978971291954</v>
      </c>
      <c r="Q180" s="230">
        <f>IF(Q$5=0,0,(Q$5-Q$45)/NMM_fec!Q$5)</f>
        <v>3.5904302221406037</v>
      </c>
    </row>
    <row r="181" spans="1:17" x14ac:dyDescent="0.25">
      <c r="A181" s="132" t="s">
        <v>83</v>
      </c>
      <c r="B181" s="229">
        <f>IF(B$6=0,0,B$6/NMM_fec!B$6)</f>
        <v>0</v>
      </c>
      <c r="C181" s="229">
        <f>IF(C$6=0,0,C$6/NMM_fec!C$6)</f>
        <v>0</v>
      </c>
      <c r="D181" s="229">
        <f>IF(D$6=0,0,D$6/NMM_fec!D$6)</f>
        <v>0</v>
      </c>
      <c r="E181" s="229">
        <f>IF(E$6=0,0,E$6/NMM_fec!E$6)</f>
        <v>0</v>
      </c>
      <c r="F181" s="229">
        <f>IF(F$6=0,0,F$6/NMM_fec!F$6)</f>
        <v>0</v>
      </c>
      <c r="G181" s="229">
        <f>IF(G$6=0,0,G$6/NMM_fec!G$6)</f>
        <v>0</v>
      </c>
      <c r="H181" s="229">
        <f>IF(H$6=0,0,H$6/NMM_fec!H$6)</f>
        <v>0</v>
      </c>
      <c r="I181" s="229">
        <f>IF(I$6=0,0,I$6/NMM_fec!I$6)</f>
        <v>0</v>
      </c>
      <c r="J181" s="229">
        <f>IF(J$6=0,0,J$6/NMM_fec!J$6)</f>
        <v>0</v>
      </c>
      <c r="K181" s="229">
        <f>IF(K$6=0,0,K$6/NMM_fec!K$6)</f>
        <v>0</v>
      </c>
      <c r="L181" s="229">
        <f>IF(L$6=0,0,L$6/NMM_fec!L$6)</f>
        <v>0</v>
      </c>
      <c r="M181" s="229">
        <f>IF(M$6=0,0,M$6/NMM_fec!M$6)</f>
        <v>0</v>
      </c>
      <c r="N181" s="229">
        <f>IF(N$6=0,0,N$6/NMM_fec!N$6)</f>
        <v>0</v>
      </c>
      <c r="O181" s="229">
        <f>IF(O$6=0,0,O$6/NMM_fec!O$6)</f>
        <v>0</v>
      </c>
      <c r="P181" s="229">
        <f>IF(P$6=0,0,P$6/NMM_fec!P$6)</f>
        <v>0</v>
      </c>
      <c r="Q181" s="229">
        <f>IF(Q$6=0,0,Q$6/NMM_fec!Q$6)</f>
        <v>0</v>
      </c>
    </row>
    <row r="182" spans="1:17" x14ac:dyDescent="0.25">
      <c r="A182" s="76" t="s">
        <v>82</v>
      </c>
      <c r="B182" s="228">
        <f>IF(B$7=0,0,B$7/NMM_fec!B$7)</f>
        <v>0</v>
      </c>
      <c r="C182" s="228">
        <f>IF(C$7=0,0,C$7/NMM_fec!C$7)</f>
        <v>0</v>
      </c>
      <c r="D182" s="228">
        <f>IF(D$7=0,0,D$7/NMM_fec!D$7)</f>
        <v>0</v>
      </c>
      <c r="E182" s="228">
        <f>IF(E$7=0,0,E$7/NMM_fec!E$7)</f>
        <v>0</v>
      </c>
      <c r="F182" s="228">
        <f>IF(F$7=0,0,F$7/NMM_fec!F$7)</f>
        <v>0</v>
      </c>
      <c r="G182" s="228">
        <f>IF(G$7=0,0,G$7/NMM_fec!G$7)</f>
        <v>0</v>
      </c>
      <c r="H182" s="228">
        <f>IF(H$7=0,0,H$7/NMM_fec!H$7)</f>
        <v>0</v>
      </c>
      <c r="I182" s="228">
        <f>IF(I$7=0,0,I$7/NMM_fec!I$7)</f>
        <v>0</v>
      </c>
      <c r="J182" s="228">
        <f>IF(J$7=0,0,J$7/NMM_fec!J$7)</f>
        <v>0</v>
      </c>
      <c r="K182" s="228">
        <f>IF(K$7=0,0,K$7/NMM_fec!K$7)</f>
        <v>0</v>
      </c>
      <c r="L182" s="228">
        <f>IF(L$7=0,0,L$7/NMM_fec!L$7)</f>
        <v>0</v>
      </c>
      <c r="M182" s="228">
        <f>IF(M$7=0,0,M$7/NMM_fec!M$7)</f>
        <v>0</v>
      </c>
      <c r="N182" s="228">
        <f>IF(N$7=0,0,N$7/NMM_fec!N$7)</f>
        <v>0</v>
      </c>
      <c r="O182" s="228">
        <f>IF(O$7=0,0,O$7/NMM_fec!O$7)</f>
        <v>0</v>
      </c>
      <c r="P182" s="228">
        <f>IF(P$7=0,0,P$7/NMM_fec!P$7)</f>
        <v>0</v>
      </c>
      <c r="Q182" s="228">
        <f>IF(Q$7=0,0,Q$7/NMM_fec!Q$7)</f>
        <v>0</v>
      </c>
    </row>
    <row r="183" spans="1:17" x14ac:dyDescent="0.25">
      <c r="A183" s="76" t="s">
        <v>81</v>
      </c>
      <c r="B183" s="228">
        <f>IF(B$8=0,0,B$8/NMM_fec!B$8)</f>
        <v>0</v>
      </c>
      <c r="C183" s="228">
        <f>IF(C$8=0,0,C$8/NMM_fec!C$8)</f>
        <v>0</v>
      </c>
      <c r="D183" s="228">
        <f>IF(D$8=0,0,D$8/NMM_fec!D$8)</f>
        <v>0</v>
      </c>
      <c r="E183" s="228">
        <f>IF(E$8=0,0,E$8/NMM_fec!E$8)</f>
        <v>0</v>
      </c>
      <c r="F183" s="228">
        <f>IF(F$8=0,0,F$8/NMM_fec!F$8)</f>
        <v>0</v>
      </c>
      <c r="G183" s="228">
        <f>IF(G$8=0,0,G$8/NMM_fec!G$8)</f>
        <v>0</v>
      </c>
      <c r="H183" s="228">
        <f>IF(H$8=0,0,H$8/NMM_fec!H$8)</f>
        <v>0</v>
      </c>
      <c r="I183" s="228">
        <f>IF(I$8=0,0,I$8/NMM_fec!I$8)</f>
        <v>0</v>
      </c>
      <c r="J183" s="228">
        <f>IF(J$8=0,0,J$8/NMM_fec!J$8)</f>
        <v>0</v>
      </c>
      <c r="K183" s="228">
        <f>IF(K$8=0,0,K$8/NMM_fec!K$8)</f>
        <v>0</v>
      </c>
      <c r="L183" s="228">
        <f>IF(L$8=0,0,L$8/NMM_fec!L$8)</f>
        <v>0</v>
      </c>
      <c r="M183" s="228">
        <f>IF(M$8=0,0,M$8/NMM_fec!M$8)</f>
        <v>0</v>
      </c>
      <c r="N183" s="228">
        <f>IF(N$8=0,0,N$8/NMM_fec!N$8)</f>
        <v>0</v>
      </c>
      <c r="O183" s="228">
        <f>IF(O$8=0,0,O$8/NMM_fec!O$8)</f>
        <v>0</v>
      </c>
      <c r="P183" s="228">
        <f>IF(P$8=0,0,P$8/NMM_fec!P$8)</f>
        <v>0</v>
      </c>
      <c r="Q183" s="228">
        <f>IF(Q$8=0,0,Q$8/NMM_fec!Q$8)</f>
        <v>0</v>
      </c>
    </row>
    <row r="184" spans="1:17" x14ac:dyDescent="0.25">
      <c r="A184" s="76" t="s">
        <v>80</v>
      </c>
      <c r="B184" s="228">
        <f>IF(B$9=0,0,B$9/NMM_fec!B$9)</f>
        <v>0</v>
      </c>
      <c r="C184" s="228">
        <f>IF(C$9=0,0,C$9/NMM_fec!C$9)</f>
        <v>0</v>
      </c>
      <c r="D184" s="228">
        <f>IF(D$9=0,0,D$9/NMM_fec!D$9)</f>
        <v>0</v>
      </c>
      <c r="E184" s="228">
        <f>IF(E$9=0,0,E$9/NMM_fec!E$9)</f>
        <v>0</v>
      </c>
      <c r="F184" s="228">
        <f>IF(F$9=0,0,F$9/NMM_fec!F$9)</f>
        <v>0</v>
      </c>
      <c r="G184" s="228">
        <f>IF(G$9=0,0,G$9/NMM_fec!G$9)</f>
        <v>0</v>
      </c>
      <c r="H184" s="228">
        <f>IF(H$9=0,0,H$9/NMM_fec!H$9)</f>
        <v>0</v>
      </c>
      <c r="I184" s="228">
        <f>IF(I$9=0,0,I$9/NMM_fec!I$9)</f>
        <v>0</v>
      </c>
      <c r="J184" s="228">
        <f>IF(J$9=0,0,J$9/NMM_fec!J$9)</f>
        <v>0</v>
      </c>
      <c r="K184" s="228">
        <f>IF(K$9=0,0,K$9/NMM_fec!K$9)</f>
        <v>0</v>
      </c>
      <c r="L184" s="228">
        <f>IF(L$9=0,0,L$9/NMM_fec!L$9)</f>
        <v>0</v>
      </c>
      <c r="M184" s="228">
        <f>IF(M$9=0,0,M$9/NMM_fec!M$9)</f>
        <v>0</v>
      </c>
      <c r="N184" s="228">
        <f>IF(N$9=0,0,N$9/NMM_fec!N$9)</f>
        <v>0</v>
      </c>
      <c r="O184" s="228">
        <f>IF(O$9=0,0,O$9/NMM_fec!O$9)</f>
        <v>0</v>
      </c>
      <c r="P184" s="228">
        <f>IF(P$9=0,0,P$9/NMM_fec!P$9)</f>
        <v>0</v>
      </c>
      <c r="Q184" s="228">
        <f>IF(Q$9=0,0,Q$9/NMM_fec!Q$9)</f>
        <v>0</v>
      </c>
    </row>
    <row r="185" spans="1:17" x14ac:dyDescent="0.25">
      <c r="A185" s="129" t="s">
        <v>79</v>
      </c>
      <c r="B185" s="227">
        <f>IF(B$10=0,0,B$10/NMM_fec!B$10)</f>
        <v>1.3251222</v>
      </c>
      <c r="C185" s="227">
        <f>IF(C$10=0,0,C$10/NMM_fec!C$10)</f>
        <v>1.3251222</v>
      </c>
      <c r="D185" s="227">
        <f>IF(D$10=0,0,D$10/NMM_fec!D$10)</f>
        <v>1.3251222</v>
      </c>
      <c r="E185" s="227">
        <f>IF(E$10=0,0,E$10/NMM_fec!E$10)</f>
        <v>1.3251222000000002</v>
      </c>
      <c r="F185" s="227">
        <f>IF(F$10=0,0,F$10/NMM_fec!F$10)</f>
        <v>1.3251222000000002</v>
      </c>
      <c r="G185" s="227">
        <f>IF(G$10=0,0,G$10/NMM_fec!G$10)</f>
        <v>1.3251222000000002</v>
      </c>
      <c r="H185" s="227">
        <f>IF(H$10=0,0,H$10/NMM_fec!H$10)</f>
        <v>1.3251222000000002</v>
      </c>
      <c r="I185" s="227">
        <f>IF(I$10=0,0,I$10/NMM_fec!I$10)</f>
        <v>1.3251222000000002</v>
      </c>
      <c r="J185" s="227">
        <f>IF(J$10=0,0,J$10/NMM_fec!J$10)</f>
        <v>1.3251222000000002</v>
      </c>
      <c r="K185" s="227">
        <f>IF(K$10=0,0,K$10/NMM_fec!K$10)</f>
        <v>1.3251222</v>
      </c>
      <c r="L185" s="227">
        <f>IF(L$10=0,0,L$10/NMM_fec!L$10)</f>
        <v>1.3251222</v>
      </c>
      <c r="M185" s="227">
        <f>IF(M$10=0,0,M$10/NMM_fec!M$10)</f>
        <v>1.3251222</v>
      </c>
      <c r="N185" s="227">
        <f>IF(N$10=0,0,N$10/NMM_fec!N$10)</f>
        <v>1.2755327002639647</v>
      </c>
      <c r="O185" s="227">
        <f>IF(O$10=0,0,O$10/NMM_fec!O$10)</f>
        <v>1.2862755374104369</v>
      </c>
      <c r="P185" s="227">
        <f>IF(P$10=0,0,P$10/NMM_fec!P$10)</f>
        <v>1.2932426802002732</v>
      </c>
      <c r="Q185" s="227">
        <f>IF(Q$10=0,0,Q$10/NMM_fec!Q$10)</f>
        <v>1.2705512820090716</v>
      </c>
    </row>
    <row r="186" spans="1:17" x14ac:dyDescent="0.25">
      <c r="A186" s="127" t="s">
        <v>214</v>
      </c>
      <c r="B186" s="225">
        <f>IF(B$15=0,0,B$15/NMM_fec!B$15)</f>
        <v>0</v>
      </c>
      <c r="C186" s="225">
        <f>IF(C$15=0,0,C$15/NMM_fec!C$15)</f>
        <v>0</v>
      </c>
      <c r="D186" s="225">
        <f>IF(D$15=0,0,D$15/NMM_fec!D$15)</f>
        <v>0</v>
      </c>
      <c r="E186" s="225">
        <f>IF(E$15=0,0,E$15/NMM_fec!E$15)</f>
        <v>0</v>
      </c>
      <c r="F186" s="225">
        <f>IF(F$15=0,0,F$15/NMM_fec!F$15)</f>
        <v>0</v>
      </c>
      <c r="G186" s="225">
        <f>IF(G$15=0,0,G$15/NMM_fec!G$15)</f>
        <v>0</v>
      </c>
      <c r="H186" s="225">
        <f>IF(H$15=0,0,H$15/NMM_fec!H$15)</f>
        <v>0</v>
      </c>
      <c r="I186" s="225">
        <f>IF(I$15=0,0,I$15/NMM_fec!I$15)</f>
        <v>0</v>
      </c>
      <c r="J186" s="225">
        <f>IF(J$15=0,0,J$15/NMM_fec!J$15)</f>
        <v>0</v>
      </c>
      <c r="K186" s="225">
        <f>IF(K$15=0,0,K$15/NMM_fec!K$15)</f>
        <v>0</v>
      </c>
      <c r="L186" s="225">
        <f>IF(L$15=0,0,L$15/NMM_fec!L$15)</f>
        <v>0</v>
      </c>
      <c r="M186" s="225">
        <f>IF(M$15=0,0,M$15/NMM_fec!M$15)</f>
        <v>0</v>
      </c>
      <c r="N186" s="225">
        <f>IF(N$15=0,0,N$15/NMM_fec!N$15)</f>
        <v>0</v>
      </c>
      <c r="O186" s="225">
        <f>IF(O$15=0,0,O$15/NMM_fec!O$15)</f>
        <v>0</v>
      </c>
      <c r="P186" s="225">
        <f>IF(P$15=0,0,P$15/NMM_fec!P$15)</f>
        <v>0</v>
      </c>
      <c r="Q186" s="225">
        <f>IF(Q$15=0,0,Q$15/NMM_fec!Q$15)</f>
        <v>0</v>
      </c>
    </row>
    <row r="187" spans="1:17" x14ac:dyDescent="0.25">
      <c r="A187" s="127" t="s">
        <v>213</v>
      </c>
      <c r="B187" s="226">
        <f>IF(B$16=0,0,B$16/NMM_fec!B$16)</f>
        <v>4.0409624249700906</v>
      </c>
      <c r="C187" s="226">
        <f>IF(C$16=0,0,C$16/NMM_fec!C$16)</f>
        <v>4.0143531300500346</v>
      </c>
      <c r="D187" s="226">
        <f>IF(D$16=0,0,D$16/NMM_fec!D$16)</f>
        <v>4.0745089489300996</v>
      </c>
      <c r="E187" s="226">
        <f>IF(E$16=0,0,E$16/NMM_fec!E$16)</f>
        <v>4.0704426515474816</v>
      </c>
      <c r="F187" s="226">
        <f>IF(F$16=0,0,F$16/NMM_fec!F$16)</f>
        <v>4.0683419610394296</v>
      </c>
      <c r="G187" s="226">
        <f>IF(G$16=0,0,G$16/NMM_fec!G$16)</f>
        <v>4.0623006157945305</v>
      </c>
      <c r="H187" s="226">
        <f>IF(H$16=0,0,H$16/NMM_fec!H$16)</f>
        <v>4.0585804459497883</v>
      </c>
      <c r="I187" s="226">
        <f>IF(I$16=0,0,I$16/NMM_fec!I$16)</f>
        <v>4.0700652308954419</v>
      </c>
      <c r="J187" s="226">
        <f>IF(J$16=0,0,J$16/NMM_fec!J$16)</f>
        <v>4.0664280709902227</v>
      </c>
      <c r="K187" s="226">
        <f>IF(K$16=0,0,K$16/NMM_fec!K$16)</f>
        <v>4.0580566455076745</v>
      </c>
      <c r="L187" s="226">
        <f>IF(L$16=0,0,L$16/NMM_fec!L$16)</f>
        <v>4.0745089489300996</v>
      </c>
      <c r="M187" s="226">
        <f>IF(M$16=0,0,M$16/NMM_fec!M$16)</f>
        <v>4.0701089667078119</v>
      </c>
      <c r="N187" s="226">
        <f>IF(N$16=0,0,N$16/NMM_fec!N$16)</f>
        <v>4.0745089489301005</v>
      </c>
      <c r="O187" s="226">
        <f>IF(O$16=0,0,O$16/NMM_fec!O$16)</f>
        <v>4.0745089489301014</v>
      </c>
      <c r="P187" s="226">
        <f>IF(P$16=0,0,P$16/NMM_fec!P$16)</f>
        <v>4.0675786512889287</v>
      </c>
      <c r="Q187" s="226">
        <f>IF(Q$16=0,0,Q$16/NMM_fec!Q$16)</f>
        <v>4.0696622924002384</v>
      </c>
    </row>
    <row r="188" spans="1:17" x14ac:dyDescent="0.25">
      <c r="A188" s="127" t="s">
        <v>212</v>
      </c>
      <c r="B188" s="226">
        <f>IF(B$36=0,0,B$36/NMM_fec!B$36)</f>
        <v>3.9359816249528667</v>
      </c>
      <c r="C188" s="226">
        <f>IF(C$36=0,0,C$36/NMM_fec!C$36)</f>
        <v>3.9609026456778751</v>
      </c>
      <c r="D188" s="226">
        <f>IF(D$36=0,0,D$36/NMM_fec!D$36)</f>
        <v>3.9399765483430493</v>
      </c>
      <c r="E188" s="226">
        <f>IF(E$36=0,0,E$36/NMM_fec!E$36)</f>
        <v>3.8002834142372008</v>
      </c>
      <c r="F188" s="226">
        <f>IF(F$36=0,0,F$36/NMM_fec!F$36)</f>
        <v>3.9087467115776939</v>
      </c>
      <c r="G188" s="226">
        <f>IF(G$36=0,0,G$36/NMM_fec!G$36)</f>
        <v>3.7940848104688043</v>
      </c>
      <c r="H188" s="226">
        <f>IF(H$36=0,0,H$36/NMM_fec!H$36)</f>
        <v>3.6113894977915355</v>
      </c>
      <c r="I188" s="226">
        <f>IF(I$36=0,0,I$36/NMM_fec!I$36)</f>
        <v>4.0155435409720255</v>
      </c>
      <c r="J188" s="226">
        <f>IF(J$36=0,0,J$36/NMM_fec!J$36)</f>
        <v>3.9508530772610384</v>
      </c>
      <c r="K188" s="226">
        <f>IF(K$36=0,0,K$36/NMM_fec!K$36)</f>
        <v>4.0387131575601165</v>
      </c>
      <c r="L188" s="226">
        <f>IF(L$36=0,0,L$36/NMM_fec!L$36)</f>
        <v>4.0821300000000003</v>
      </c>
      <c r="M188" s="226">
        <f>IF(M$36=0,0,M$36/NMM_fec!M$36)</f>
        <v>4.0821300000000003</v>
      </c>
      <c r="N188" s="226">
        <f>IF(N$36=0,0,N$36/NMM_fec!N$36)</f>
        <v>4.0821300000000003</v>
      </c>
      <c r="O188" s="226">
        <f>IF(O$36=0,0,O$36/NMM_fec!O$36)</f>
        <v>4.0821300000000011</v>
      </c>
      <c r="P188" s="226">
        <f>IF(P$36=0,0,P$36/NMM_fec!P$36)</f>
        <v>4.0747355728364374</v>
      </c>
      <c r="Q188" s="226">
        <f>IF(Q$36=0,0,Q$36/NMM_fec!Q$36)</f>
        <v>4.0769587576446993</v>
      </c>
    </row>
    <row r="189" spans="1:17" x14ac:dyDescent="0.25">
      <c r="A189" s="72" t="s">
        <v>211</v>
      </c>
      <c r="B189" s="224">
        <f>IF(B$44=0,0,B$44/NMM_fec!B$44)</f>
        <v>0</v>
      </c>
      <c r="C189" s="224">
        <f>IF(C$44=0,0,C$44/NMM_fec!C$44)</f>
        <v>0</v>
      </c>
      <c r="D189" s="224">
        <f>IF(D$44=0,0,D$44/NMM_fec!D$44)</f>
        <v>0</v>
      </c>
      <c r="E189" s="224">
        <f>IF(E$44=0,0,E$44/NMM_fec!E$44)</f>
        <v>0</v>
      </c>
      <c r="F189" s="224">
        <f>IF(F$44=0,0,F$44/NMM_fec!F$44)</f>
        <v>0</v>
      </c>
      <c r="G189" s="224">
        <f>IF(G$44=0,0,G$44/NMM_fec!G$44)</f>
        <v>0</v>
      </c>
      <c r="H189" s="224">
        <f>IF(H$44=0,0,H$44/NMM_fec!H$44)</f>
        <v>0</v>
      </c>
      <c r="I189" s="224">
        <f>IF(I$44=0,0,I$44/NMM_fec!I$44)</f>
        <v>0</v>
      </c>
      <c r="J189" s="224">
        <f>IF(J$44=0,0,J$44/NMM_fec!J$44)</f>
        <v>0</v>
      </c>
      <c r="K189" s="224">
        <f>IF(K$44=0,0,K$44/NMM_fec!K$44)</f>
        <v>0</v>
      </c>
      <c r="L189" s="224">
        <f>IF(L$44=0,0,L$44/NMM_fec!L$44)</f>
        <v>0</v>
      </c>
      <c r="M189" s="224">
        <f>IF(M$44=0,0,M$44/NMM_fec!M$44)</f>
        <v>0</v>
      </c>
      <c r="N189" s="224">
        <f>IF(N$44=0,0,N$44/NMM_fec!N$44)</f>
        <v>0</v>
      </c>
      <c r="O189" s="224">
        <f>IF(O$44=0,0,O$44/NMM_fec!O$44)</f>
        <v>0</v>
      </c>
      <c r="P189" s="224">
        <f>IF(P$44=0,0,P$44/NMM_fec!P$44)</f>
        <v>0</v>
      </c>
      <c r="Q189" s="224">
        <f>IF(Q$44=0,0,Q$44/NMM_fec!Q$44)</f>
        <v>0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229</v>
      </c>
      <c r="B191" s="230">
        <f>IF(B$47=0,0,(B$47-B$95)/NMM_fec!B$47)</f>
        <v>2.4985518450673072</v>
      </c>
      <c r="C191" s="230">
        <f>IF(C$47=0,0,(C$47-C$95)/NMM_fec!C$47)</f>
        <v>2.9168533243486841</v>
      </c>
      <c r="D191" s="230">
        <f>IF(D$47=0,0,(D$47-D$95)/NMM_fec!D$47)</f>
        <v>2.4911585621869503</v>
      </c>
      <c r="E191" s="230">
        <f>IF(E$47=0,0,(E$47-E$95)/NMM_fec!E$47)</f>
        <v>1.8515977237015941</v>
      </c>
      <c r="F191" s="230">
        <f>IF(F$47=0,0,(F$47-F$95)/NMM_fec!F$47)</f>
        <v>2.2341920911494788</v>
      </c>
      <c r="G191" s="230">
        <f>IF(G$47=0,0,(G$47-G$95)/NMM_fec!G$47)</f>
        <v>1.6259970287710728</v>
      </c>
      <c r="H191" s="230">
        <f>IF(H$47=0,0,(H$47-H$95)/NMM_fec!H$47)</f>
        <v>1.3941423768728198</v>
      </c>
      <c r="I191" s="230">
        <f>IF(I$47=0,0,(I$47-I$95)/NMM_fec!I$47)</f>
        <v>2.551053622676831</v>
      </c>
      <c r="J191" s="230">
        <f>IF(J$47=0,0,(J$47-J$95)/NMM_fec!J$47)</f>
        <v>2.1506225814058739</v>
      </c>
      <c r="K191" s="230">
        <f>IF(K$47=0,0,(K$47-K$95)/NMM_fec!K$47)</f>
        <v>2.2086206861115287</v>
      </c>
      <c r="L191" s="230">
        <f>IF(L$47=0,0,(L$47-L$95)/NMM_fec!L$47)</f>
        <v>2.9825293894605185</v>
      </c>
      <c r="M191" s="230">
        <f>IF(M$47=0,0,(M$47-M$95)/NMM_fec!M$47)</f>
        <v>3.0142963230616062</v>
      </c>
      <c r="N191" s="230">
        <f>IF(N$47=0,0,(N$47-N$95)/NMM_fec!N$47)</f>
        <v>3.4320598768426875</v>
      </c>
      <c r="O191" s="230">
        <f>IF(O$47=0,0,(O$47-O$95)/NMM_fec!O$47)</f>
        <v>3.3296539250214869</v>
      </c>
      <c r="P191" s="230">
        <f>IF(P$47=0,0,(P$47-P$95)/NMM_fec!P$47)</f>
        <v>3.3139381003133197</v>
      </c>
      <c r="Q191" s="230">
        <f>IF(Q$47=0,0,(Q$47-Q$95)/NMM_fec!Q$47)</f>
        <v>3.6339673290128154</v>
      </c>
    </row>
    <row r="192" spans="1:17" x14ac:dyDescent="0.25">
      <c r="A192" s="132" t="s">
        <v>83</v>
      </c>
      <c r="B192" s="229">
        <f>IF(B$48=0,0,B$48/NMM_fec!B$48)</f>
        <v>0</v>
      </c>
      <c r="C192" s="229">
        <f>IF(C$48=0,0,C$48/NMM_fec!C$48)</f>
        <v>0</v>
      </c>
      <c r="D192" s="229">
        <f>IF(D$48=0,0,D$48/NMM_fec!D$48)</f>
        <v>0</v>
      </c>
      <c r="E192" s="229">
        <f>IF(E$48=0,0,E$48/NMM_fec!E$48)</f>
        <v>0</v>
      </c>
      <c r="F192" s="229">
        <f>IF(F$48=0,0,F$48/NMM_fec!F$48)</f>
        <v>0</v>
      </c>
      <c r="G192" s="229">
        <f>IF(G$48=0,0,G$48/NMM_fec!G$48)</f>
        <v>0</v>
      </c>
      <c r="H192" s="229">
        <f>IF(H$48=0,0,H$48/NMM_fec!H$48)</f>
        <v>0</v>
      </c>
      <c r="I192" s="229">
        <f>IF(I$48=0,0,I$48/NMM_fec!I$48)</f>
        <v>0</v>
      </c>
      <c r="J192" s="229">
        <f>IF(J$48=0,0,J$48/NMM_fec!J$48)</f>
        <v>0</v>
      </c>
      <c r="K192" s="229">
        <f>IF(K$48=0,0,K$48/NMM_fec!K$48)</f>
        <v>0</v>
      </c>
      <c r="L192" s="229">
        <f>IF(L$48=0,0,L$48/NMM_fec!L$48)</f>
        <v>0</v>
      </c>
      <c r="M192" s="229">
        <f>IF(M$48=0,0,M$48/NMM_fec!M$48)</f>
        <v>0</v>
      </c>
      <c r="N192" s="229">
        <f>IF(N$48=0,0,N$48/NMM_fec!N$48)</f>
        <v>0</v>
      </c>
      <c r="O192" s="229">
        <f>IF(O$48=0,0,O$48/NMM_fec!O$48)</f>
        <v>0</v>
      </c>
      <c r="P192" s="229">
        <f>IF(P$48=0,0,P$48/NMM_fec!P$48)</f>
        <v>0</v>
      </c>
      <c r="Q192" s="229">
        <f>IF(Q$48=0,0,Q$48/NMM_fec!Q$48)</f>
        <v>0</v>
      </c>
    </row>
    <row r="193" spans="1:17" x14ac:dyDescent="0.25">
      <c r="A193" s="76" t="s">
        <v>82</v>
      </c>
      <c r="B193" s="228">
        <f>IF(B$49=0,0,B$49/NMM_fec!B$49)</f>
        <v>0</v>
      </c>
      <c r="C193" s="228">
        <f>IF(C$49=0,0,C$49/NMM_fec!C$49)</f>
        <v>0</v>
      </c>
      <c r="D193" s="228">
        <f>IF(D$49=0,0,D$49/NMM_fec!D$49)</f>
        <v>0</v>
      </c>
      <c r="E193" s="228">
        <f>IF(E$49=0,0,E$49/NMM_fec!E$49)</f>
        <v>0</v>
      </c>
      <c r="F193" s="228">
        <f>IF(F$49=0,0,F$49/NMM_fec!F$49)</f>
        <v>0</v>
      </c>
      <c r="G193" s="228">
        <f>IF(G$49=0,0,G$49/NMM_fec!G$49)</f>
        <v>0</v>
      </c>
      <c r="H193" s="228">
        <f>IF(H$49=0,0,H$49/NMM_fec!H$49)</f>
        <v>0</v>
      </c>
      <c r="I193" s="228">
        <f>IF(I$49=0,0,I$49/NMM_fec!I$49)</f>
        <v>0</v>
      </c>
      <c r="J193" s="228">
        <f>IF(J$49=0,0,J$49/NMM_fec!J$49)</f>
        <v>0</v>
      </c>
      <c r="K193" s="228">
        <f>IF(K$49=0,0,K$49/NMM_fec!K$49)</f>
        <v>0</v>
      </c>
      <c r="L193" s="228">
        <f>IF(L$49=0,0,L$49/NMM_fec!L$49)</f>
        <v>0</v>
      </c>
      <c r="M193" s="228">
        <f>IF(M$49=0,0,M$49/NMM_fec!M$49)</f>
        <v>0</v>
      </c>
      <c r="N193" s="228">
        <f>IF(N$49=0,0,N$49/NMM_fec!N$49)</f>
        <v>0</v>
      </c>
      <c r="O193" s="228">
        <f>IF(O$49=0,0,O$49/NMM_fec!O$49)</f>
        <v>0</v>
      </c>
      <c r="P193" s="228">
        <f>IF(P$49=0,0,P$49/NMM_fec!P$49)</f>
        <v>0</v>
      </c>
      <c r="Q193" s="228">
        <f>IF(Q$49=0,0,Q$49/NMM_fec!Q$49)</f>
        <v>0</v>
      </c>
    </row>
    <row r="194" spans="1:17" x14ac:dyDescent="0.25">
      <c r="A194" s="76" t="s">
        <v>81</v>
      </c>
      <c r="B194" s="228">
        <f>IF(B$50=0,0,B$50/NMM_fec!B$50)</f>
        <v>0</v>
      </c>
      <c r="C194" s="228">
        <f>IF(C$50=0,0,C$50/NMM_fec!C$50)</f>
        <v>0</v>
      </c>
      <c r="D194" s="228">
        <f>IF(D$50=0,0,D$50/NMM_fec!D$50)</f>
        <v>0</v>
      </c>
      <c r="E194" s="228">
        <f>IF(E$50=0,0,E$50/NMM_fec!E$50)</f>
        <v>0</v>
      </c>
      <c r="F194" s="228">
        <f>IF(F$50=0,0,F$50/NMM_fec!F$50)</f>
        <v>0</v>
      </c>
      <c r="G194" s="228">
        <f>IF(G$50=0,0,G$50/NMM_fec!G$50)</f>
        <v>0</v>
      </c>
      <c r="H194" s="228">
        <f>IF(H$50=0,0,H$50/NMM_fec!H$50)</f>
        <v>0</v>
      </c>
      <c r="I194" s="228">
        <f>IF(I$50=0,0,I$50/NMM_fec!I$50)</f>
        <v>0</v>
      </c>
      <c r="J194" s="228">
        <f>IF(J$50=0,0,J$50/NMM_fec!J$50)</f>
        <v>0</v>
      </c>
      <c r="K194" s="228">
        <f>IF(K$50=0,0,K$50/NMM_fec!K$50)</f>
        <v>0</v>
      </c>
      <c r="L194" s="228">
        <f>IF(L$50=0,0,L$50/NMM_fec!L$50)</f>
        <v>0</v>
      </c>
      <c r="M194" s="228">
        <f>IF(M$50=0,0,M$50/NMM_fec!M$50)</f>
        <v>0</v>
      </c>
      <c r="N194" s="228">
        <f>IF(N$50=0,0,N$50/NMM_fec!N$50)</f>
        <v>0</v>
      </c>
      <c r="O194" s="228">
        <f>IF(O$50=0,0,O$50/NMM_fec!O$50)</f>
        <v>0</v>
      </c>
      <c r="P194" s="228">
        <f>IF(P$50=0,0,P$50/NMM_fec!P$50)</f>
        <v>0</v>
      </c>
      <c r="Q194" s="228">
        <f>IF(Q$50=0,0,Q$50/NMM_fec!Q$50)</f>
        <v>0</v>
      </c>
    </row>
    <row r="195" spans="1:17" x14ac:dyDescent="0.25">
      <c r="A195" s="76" t="s">
        <v>80</v>
      </c>
      <c r="B195" s="228">
        <f>IF(B$51=0,0,B$51/NMM_fec!B$51)</f>
        <v>0</v>
      </c>
      <c r="C195" s="228">
        <f>IF(C$51=0,0,C$51/NMM_fec!C$51)</f>
        <v>0</v>
      </c>
      <c r="D195" s="228">
        <f>IF(D$51=0,0,D$51/NMM_fec!D$51)</f>
        <v>0</v>
      </c>
      <c r="E195" s="228">
        <f>IF(E$51=0,0,E$51/NMM_fec!E$51)</f>
        <v>0</v>
      </c>
      <c r="F195" s="228">
        <f>IF(F$51=0,0,F$51/NMM_fec!F$51)</f>
        <v>0</v>
      </c>
      <c r="G195" s="228">
        <f>IF(G$51=0,0,G$51/NMM_fec!G$51)</f>
        <v>0</v>
      </c>
      <c r="H195" s="228">
        <f>IF(H$51=0,0,H$51/NMM_fec!H$51)</f>
        <v>0</v>
      </c>
      <c r="I195" s="228">
        <f>IF(I$51=0,0,I$51/NMM_fec!I$51)</f>
        <v>0</v>
      </c>
      <c r="J195" s="228">
        <f>IF(J$51=0,0,J$51/NMM_fec!J$51)</f>
        <v>0</v>
      </c>
      <c r="K195" s="228">
        <f>IF(K$51=0,0,K$51/NMM_fec!K$51)</f>
        <v>0</v>
      </c>
      <c r="L195" s="228">
        <f>IF(L$51=0,0,L$51/NMM_fec!L$51)</f>
        <v>0</v>
      </c>
      <c r="M195" s="228">
        <f>IF(M$51=0,0,M$51/NMM_fec!M$51)</f>
        <v>0</v>
      </c>
      <c r="N195" s="228">
        <f>IF(N$51=0,0,N$51/NMM_fec!N$51)</f>
        <v>0</v>
      </c>
      <c r="O195" s="228">
        <f>IF(O$51=0,0,O$51/NMM_fec!O$51)</f>
        <v>0</v>
      </c>
      <c r="P195" s="228">
        <f>IF(P$51=0,0,P$51/NMM_fec!P$51)</f>
        <v>0</v>
      </c>
      <c r="Q195" s="228">
        <f>IF(Q$51=0,0,Q$51/NMM_fec!Q$51)</f>
        <v>0</v>
      </c>
    </row>
    <row r="196" spans="1:17" x14ac:dyDescent="0.25">
      <c r="A196" s="129" t="s">
        <v>79</v>
      </c>
      <c r="B196" s="227">
        <f>IF(B$52=0,0,B$52/NMM_fec!B$52)</f>
        <v>1.3251222000000002</v>
      </c>
      <c r="C196" s="227">
        <f>IF(C$52=0,0,C$52/NMM_fec!C$52)</f>
        <v>1.3251221999999998</v>
      </c>
      <c r="D196" s="227">
        <f>IF(D$52=0,0,D$52/NMM_fec!D$52)</f>
        <v>1.3251222000000002</v>
      </c>
      <c r="E196" s="227">
        <f>IF(E$52=0,0,E$52/NMM_fec!E$52)</f>
        <v>1.3251221999999998</v>
      </c>
      <c r="F196" s="227">
        <f>IF(F$52=0,0,F$52/NMM_fec!F$52)</f>
        <v>1.3251222</v>
      </c>
      <c r="G196" s="227">
        <f>IF(G$52=0,0,G$52/NMM_fec!G$52)</f>
        <v>1.3251221999999998</v>
      </c>
      <c r="H196" s="227">
        <f>IF(H$52=0,0,H$52/NMM_fec!H$52)</f>
        <v>1.3251222000000002</v>
      </c>
      <c r="I196" s="227">
        <f>IF(I$52=0,0,I$52/NMM_fec!I$52)</f>
        <v>1.3251222000000002</v>
      </c>
      <c r="J196" s="227">
        <f>IF(J$52=0,0,J$52/NMM_fec!J$52)</f>
        <v>1.3251221999999998</v>
      </c>
      <c r="K196" s="227">
        <f>IF(K$52=0,0,K$52/NMM_fec!K$52)</f>
        <v>1.3251222</v>
      </c>
      <c r="L196" s="227">
        <f>IF(L$52=0,0,L$52/NMM_fec!L$52)</f>
        <v>1.3251222000000002</v>
      </c>
      <c r="M196" s="227">
        <f>IF(M$52=0,0,M$52/NMM_fec!M$52)</f>
        <v>1.3251222</v>
      </c>
      <c r="N196" s="227">
        <f>IF(N$52=0,0,N$52/NMM_fec!N$52)</f>
        <v>1.2755327002639647</v>
      </c>
      <c r="O196" s="227">
        <f>IF(O$52=0,0,O$52/NMM_fec!O$52)</f>
        <v>1.2862755374104369</v>
      </c>
      <c r="P196" s="227">
        <f>IF(P$52=0,0,P$52/NMM_fec!P$52)</f>
        <v>1.293242680200273</v>
      </c>
      <c r="Q196" s="227">
        <f>IF(Q$52=0,0,Q$52/NMM_fec!Q$52)</f>
        <v>1.2705512820090719</v>
      </c>
    </row>
    <row r="197" spans="1:17" x14ac:dyDescent="0.25">
      <c r="A197" s="127" t="s">
        <v>210</v>
      </c>
      <c r="B197" s="226">
        <f>IF(B$57=0,0,B$57/NMM_fec!B$57)</f>
        <v>0</v>
      </c>
      <c r="C197" s="226">
        <f>IF(C$57=0,0,C$57/NMM_fec!C$57)</f>
        <v>0</v>
      </c>
      <c r="D197" s="226">
        <f>IF(D$57=0,0,D$57/NMM_fec!D$57)</f>
        <v>0</v>
      </c>
      <c r="E197" s="226">
        <f>IF(E$57=0,0,E$57/NMM_fec!E$57)</f>
        <v>0</v>
      </c>
      <c r="F197" s="226">
        <f>IF(F$57=0,0,F$57/NMM_fec!F$57)</f>
        <v>0</v>
      </c>
      <c r="G197" s="226">
        <f>IF(G$57=0,0,G$57/NMM_fec!G$57)</f>
        <v>0</v>
      </c>
      <c r="H197" s="226">
        <f>IF(H$57=0,0,H$57/NMM_fec!H$57)</f>
        <v>0</v>
      </c>
      <c r="I197" s="226">
        <f>IF(I$57=0,0,I$57/NMM_fec!I$57)</f>
        <v>0</v>
      </c>
      <c r="J197" s="226">
        <f>IF(J$57=0,0,J$57/NMM_fec!J$57)</f>
        <v>0</v>
      </c>
      <c r="K197" s="226">
        <f>IF(K$57=0,0,K$57/NMM_fec!K$57)</f>
        <v>0</v>
      </c>
      <c r="L197" s="226">
        <f>IF(L$57=0,0,L$57/NMM_fec!L$57)</f>
        <v>0</v>
      </c>
      <c r="M197" s="226">
        <f>IF(M$57=0,0,M$57/NMM_fec!M$57)</f>
        <v>0</v>
      </c>
      <c r="N197" s="226">
        <f>IF(N$57=0,0,N$57/NMM_fec!N$57)</f>
        <v>0</v>
      </c>
      <c r="O197" s="226">
        <f>IF(O$57=0,0,O$57/NMM_fec!O$57)</f>
        <v>0</v>
      </c>
      <c r="P197" s="226">
        <f>IF(P$57=0,0,P$57/NMM_fec!P$57)</f>
        <v>0</v>
      </c>
      <c r="Q197" s="226">
        <f>IF(Q$57=0,0,Q$57/NMM_fec!Q$57)</f>
        <v>0</v>
      </c>
    </row>
    <row r="198" spans="1:17" x14ac:dyDescent="0.25">
      <c r="A198" s="127" t="s">
        <v>209</v>
      </c>
      <c r="B198" s="226">
        <f>IF(B$58=0,0,B$58/NMM_fec!B$58)</f>
        <v>3.1205539126447359</v>
      </c>
      <c r="C198" s="226">
        <f>IF(C$58=0,0,C$58/NMM_fec!C$58)</f>
        <v>3.1751790729408746</v>
      </c>
      <c r="D198" s="226">
        <f>IF(D$58=0,0,D$58/NMM_fec!D$58)</f>
        <v>3.1254323810373332</v>
      </c>
      <c r="E198" s="226">
        <f>IF(E$58=0,0,E$58/NMM_fec!E$58)</f>
        <v>3.1288109778340374</v>
      </c>
      <c r="F198" s="226">
        <f>IF(F$58=0,0,F$58/NMM_fec!F$58)</f>
        <v>2.8051245466764687</v>
      </c>
      <c r="G198" s="226">
        <f>IF(G$58=0,0,G$58/NMM_fec!G$58)</f>
        <v>2.8956415792792427</v>
      </c>
      <c r="H198" s="226">
        <f>IF(H$58=0,0,H$58/NMM_fec!H$58)</f>
        <v>2.9005006426945918</v>
      </c>
      <c r="I198" s="226">
        <f>IF(I$58=0,0,I$58/NMM_fec!I$58)</f>
        <v>2.6196662396295514</v>
      </c>
      <c r="J198" s="226">
        <f>IF(J$58=0,0,J$58/NMM_fec!J$58)</f>
        <v>2.8100002361680372</v>
      </c>
      <c r="K198" s="226">
        <f>IF(K$58=0,0,K$58/NMM_fec!K$58)</f>
        <v>2.8110808496067072</v>
      </c>
      <c r="L198" s="226">
        <f>IF(L$58=0,0,L$58/NMM_fec!L$58)</f>
        <v>3.1627206066280666</v>
      </c>
      <c r="M198" s="226">
        <f>IF(M$58=0,0,M$58/NMM_fec!M$58)</f>
        <v>3.2405832000000006</v>
      </c>
      <c r="N198" s="226">
        <f>IF(N$58=0,0,N$58/NMM_fec!N$58)</f>
        <v>3.8943955623017787</v>
      </c>
      <c r="O198" s="226">
        <f>IF(O$58=0,0,O$58/NMM_fec!O$58)</f>
        <v>3.8838342742244607</v>
      </c>
      <c r="P198" s="226">
        <f>IF(P$58=0,0,P$58/NMM_fec!P$58)</f>
        <v>3.8975192242624601</v>
      </c>
      <c r="Q198" s="226">
        <f>IF(Q$58=0,0,Q$58/NMM_fec!Q$58)</f>
        <v>3.7566753357041183</v>
      </c>
    </row>
    <row r="199" spans="1:17" x14ac:dyDescent="0.25">
      <c r="A199" s="127" t="s">
        <v>208</v>
      </c>
      <c r="B199" s="226">
        <f>IF(B$77=0,0,B$77/NMM_fec!B$77)</f>
        <v>2.6161892132594526</v>
      </c>
      <c r="C199" s="226">
        <f>IF(C$77=0,0,C$77/NMM_fec!C$77)</f>
        <v>3.1382522679007354</v>
      </c>
      <c r="D199" s="226">
        <f>IF(D$77=0,0,D$77/NMM_fec!D$77)</f>
        <v>2.608942337711071</v>
      </c>
      <c r="E199" s="226">
        <f>IF(E$77=0,0,E$77/NMM_fec!E$77)</f>
        <v>1.8799964427989388</v>
      </c>
      <c r="F199" s="226">
        <f>IF(F$77=0,0,F$77/NMM_fec!F$77)</f>
        <v>2.4239129985796519</v>
      </c>
      <c r="G199" s="226">
        <f>IF(G$77=0,0,G$77/NMM_fec!G$77)</f>
        <v>1.790585252351619</v>
      </c>
      <c r="H199" s="226">
        <f>IF(H$77=0,0,H$77/NMM_fec!H$77)</f>
        <v>1.5761137899337074</v>
      </c>
      <c r="I199" s="226">
        <f>IF(I$77=0,0,I$77/NMM_fec!I$77)</f>
        <v>2.8497066750605251</v>
      </c>
      <c r="J199" s="226">
        <f>IF(J$77=0,0,J$77/NMM_fec!J$77)</f>
        <v>2.3434876679696401</v>
      </c>
      <c r="K199" s="226">
        <f>IF(K$77=0,0,K$77/NMM_fec!K$77)</f>
        <v>2.4089532865748899</v>
      </c>
      <c r="L199" s="226">
        <f>IF(L$77=0,0,L$77/NMM_fec!L$77)</f>
        <v>3.3041005778506505</v>
      </c>
      <c r="M199" s="226">
        <f>IF(M$77=0,0,M$77/NMM_fec!M$77)</f>
        <v>3.2665661223417772</v>
      </c>
      <c r="N199" s="226">
        <f>IF(N$77=0,0,N$77/NMM_fec!N$77)</f>
        <v>3.6120884652568876</v>
      </c>
      <c r="O199" s="226">
        <f>IF(O$77=0,0,O$77/NMM_fec!O$77)</f>
        <v>3.4964099063613858</v>
      </c>
      <c r="P199" s="226">
        <f>IF(P$77=0,0,P$77/NMM_fec!P$77)</f>
        <v>3.4560103182363182</v>
      </c>
      <c r="Q199" s="226">
        <f>IF(Q$77=0,0,Q$77/NMM_fec!Q$77)</f>
        <v>3.7932682214226436</v>
      </c>
    </row>
    <row r="200" spans="1:17" x14ac:dyDescent="0.25">
      <c r="A200" s="72" t="s">
        <v>207</v>
      </c>
      <c r="B200" s="258">
        <f>IF(B$87=0,0,B$87/NMM_fec!B$87)</f>
        <v>1.7874065380648172</v>
      </c>
      <c r="C200" s="258">
        <f>IF(C$87=0,0,C$87/NMM_fec!C$87)</f>
        <v>2.0502150426006378</v>
      </c>
      <c r="D200" s="258">
        <f>IF(D$87=0,0,D$87/NMM_fec!D$87)</f>
        <v>1.7683459818874265</v>
      </c>
      <c r="E200" s="258">
        <f>IF(E$87=0,0,E$87/NMM_fec!E$87)</f>
        <v>1.2042041054924726</v>
      </c>
      <c r="F200" s="258">
        <f>IF(F$87=0,0,F$87/NMM_fec!F$87)</f>
        <v>1.1032266714695109</v>
      </c>
      <c r="G200" s="258">
        <f>IF(G$87=0,0,G$87/NMM_fec!G$87)</f>
        <v>0.3515575504638116</v>
      </c>
      <c r="H200" s="258">
        <f>IF(H$87=0,0,H$87/NMM_fec!H$87)</f>
        <v>0.26060849856897633</v>
      </c>
      <c r="I200" s="258">
        <f>IF(I$87=0,0,I$87/NMM_fec!I$87)</f>
        <v>1.2279226366572882</v>
      </c>
      <c r="J200" s="258">
        <f>IF(J$87=0,0,J$87/NMM_fec!J$87)</f>
        <v>0.88145292442209677</v>
      </c>
      <c r="K200" s="258">
        <f>IF(K$87=0,0,K$87/NMM_fec!K$87)</f>
        <v>0.93375118975210503</v>
      </c>
      <c r="L200" s="258">
        <f>IF(L$87=0,0,L$87/NMM_fec!L$87)</f>
        <v>1.4162553493830052</v>
      </c>
      <c r="M200" s="258">
        <f>IF(M$87=0,0,M$87/NMM_fec!M$87)</f>
        <v>1.8444566527965378</v>
      </c>
      <c r="N200" s="258">
        <f>IF(N$87=0,0,N$87/NMM_fec!N$87)</f>
        <v>2.1053046447737533</v>
      </c>
      <c r="O200" s="258">
        <f>IF(O$87=0,0,O$87/NMM_fec!O$87)</f>
        <v>2.1218160978286256</v>
      </c>
      <c r="P200" s="258">
        <f>IF(P$87=0,0,P$87/NMM_fec!P$87)</f>
        <v>2.1274710173753975</v>
      </c>
      <c r="Q200" s="258">
        <f>IF(Q$87=0,0,Q$87/NMM_fec!Q$87)</f>
        <v>2.2490533821943828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228</v>
      </c>
      <c r="B202" s="230">
        <f>IF(B$97=0,0,(B$97-B$125)/NMM_fec!B$97)</f>
        <v>1.9419743534851492</v>
      </c>
      <c r="C202" s="230">
        <f>IF(C$97=0,0,(C$97-C$125)/NMM_fec!C$97)</f>
        <v>2.0670917178728643</v>
      </c>
      <c r="D202" s="230">
        <f>IF(D$97=0,0,(D$97-D$125)/NMM_fec!D$97)</f>
        <v>1.7908337544589108</v>
      </c>
      <c r="E202" s="230">
        <f>IF(E$97=0,0,(E$97-E$125)/NMM_fec!E$97)</f>
        <v>1.3196703986217315</v>
      </c>
      <c r="F202" s="230">
        <f>IF(F$97=0,0,(F$97-F$125)/NMM_fec!F$97)</f>
        <v>1.1709729196986065</v>
      </c>
      <c r="G202" s="230">
        <f>IF(G$97=0,0,(G$97-G$125)/NMM_fec!G$97)</f>
        <v>0.36805978949187856</v>
      </c>
      <c r="H202" s="230">
        <f>IF(H$97=0,0,(H$97-H$125)/NMM_fec!H$97)</f>
        <v>0.34155805036400744</v>
      </c>
      <c r="I202" s="230">
        <f>IF(I$97=0,0,(I$97-I$125)/NMM_fec!I$97)</f>
        <v>1.4993070171344389</v>
      </c>
      <c r="J202" s="230">
        <f>IF(J$97=0,0,(J$97-J$125)/NMM_fec!J$97)</f>
        <v>1.036594631866554</v>
      </c>
      <c r="K202" s="230">
        <f>IF(K$97=0,0,(K$97-K$125)/NMM_fec!K$97)</f>
        <v>1.1040956382434435</v>
      </c>
      <c r="L202" s="230">
        <f>IF(L$97=0,0,(L$97-L$125)/NMM_fec!L$97)</f>
        <v>1.7670635689815155</v>
      </c>
      <c r="M202" s="230">
        <f>IF(M$97=0,0,(M$97-M$125)/NMM_fec!M$97)</f>
        <v>2.1794120884052886</v>
      </c>
      <c r="N202" s="230">
        <f>IF(N$97=0,0,(N$97-N$125)/NMM_fec!N$97)</f>
        <v>1.7811630125202511</v>
      </c>
      <c r="O202" s="230">
        <f>IF(O$97=0,0,(O$97-O$125)/NMM_fec!O$97)</f>
        <v>1.8209595590000545</v>
      </c>
      <c r="P202" s="230">
        <f>IF(P$97=0,0,(P$97-P$125)/NMM_fec!P$97)</f>
        <v>1.6114311280963418</v>
      </c>
      <c r="Q202" s="230">
        <f>IF(Q$97=0,0,(Q$97-Q$125)/NMM_fec!Q$97)</f>
        <v>0.80013609117070172</v>
      </c>
    </row>
    <row r="203" spans="1:17" x14ac:dyDescent="0.25">
      <c r="A203" s="132" t="s">
        <v>83</v>
      </c>
      <c r="B203" s="229">
        <f>IF(B$98=0,0,B$98/NMM_fec!B$98)</f>
        <v>0</v>
      </c>
      <c r="C203" s="229">
        <f>IF(C$98=0,0,C$98/NMM_fec!C$98)</f>
        <v>0</v>
      </c>
      <c r="D203" s="229">
        <f>IF(D$98=0,0,D$98/NMM_fec!D$98)</f>
        <v>0</v>
      </c>
      <c r="E203" s="229">
        <f>IF(E$98=0,0,E$98/NMM_fec!E$98)</f>
        <v>0</v>
      </c>
      <c r="F203" s="229">
        <f>IF(F$98=0,0,F$98/NMM_fec!F$98)</f>
        <v>0</v>
      </c>
      <c r="G203" s="229">
        <f>IF(G$98=0,0,G$98/NMM_fec!G$98)</f>
        <v>0</v>
      </c>
      <c r="H203" s="229">
        <f>IF(H$98=0,0,H$98/NMM_fec!H$98)</f>
        <v>0</v>
      </c>
      <c r="I203" s="229">
        <f>IF(I$98=0,0,I$98/NMM_fec!I$98)</f>
        <v>0</v>
      </c>
      <c r="J203" s="229">
        <f>IF(J$98=0,0,J$98/NMM_fec!J$98)</f>
        <v>0</v>
      </c>
      <c r="K203" s="229">
        <f>IF(K$98=0,0,K$98/NMM_fec!K$98)</f>
        <v>0</v>
      </c>
      <c r="L203" s="229">
        <f>IF(L$98=0,0,L$98/NMM_fec!L$98)</f>
        <v>0</v>
      </c>
      <c r="M203" s="229">
        <f>IF(M$98=0,0,M$98/NMM_fec!M$98)</f>
        <v>0</v>
      </c>
      <c r="N203" s="229">
        <f>IF(N$98=0,0,N$98/NMM_fec!N$98)</f>
        <v>0</v>
      </c>
      <c r="O203" s="229">
        <f>IF(O$98=0,0,O$98/NMM_fec!O$98)</f>
        <v>0</v>
      </c>
      <c r="P203" s="229">
        <f>IF(P$98=0,0,P$98/NMM_fec!P$98)</f>
        <v>0</v>
      </c>
      <c r="Q203" s="229">
        <f>IF(Q$98=0,0,Q$98/NMM_fec!Q$98)</f>
        <v>0</v>
      </c>
    </row>
    <row r="204" spans="1:17" x14ac:dyDescent="0.25">
      <c r="A204" s="76" t="s">
        <v>82</v>
      </c>
      <c r="B204" s="228">
        <f>IF(B$99=0,0,B$99/NMM_fec!B$99)</f>
        <v>0</v>
      </c>
      <c r="C204" s="228">
        <f>IF(C$99=0,0,C$99/NMM_fec!C$99)</f>
        <v>0</v>
      </c>
      <c r="D204" s="228">
        <f>IF(D$99=0,0,D$99/NMM_fec!D$99)</f>
        <v>0</v>
      </c>
      <c r="E204" s="228">
        <f>IF(E$99=0,0,E$99/NMM_fec!E$99)</f>
        <v>0</v>
      </c>
      <c r="F204" s="228">
        <f>IF(F$99=0,0,F$99/NMM_fec!F$99)</f>
        <v>0</v>
      </c>
      <c r="G204" s="228">
        <f>IF(G$99=0,0,G$99/NMM_fec!G$99)</f>
        <v>0</v>
      </c>
      <c r="H204" s="228">
        <f>IF(H$99=0,0,H$99/NMM_fec!H$99)</f>
        <v>0</v>
      </c>
      <c r="I204" s="228">
        <f>IF(I$99=0,0,I$99/NMM_fec!I$99)</f>
        <v>0</v>
      </c>
      <c r="J204" s="228">
        <f>IF(J$99=0,0,J$99/NMM_fec!J$99)</f>
        <v>0</v>
      </c>
      <c r="K204" s="228">
        <f>IF(K$99=0,0,K$99/NMM_fec!K$99)</f>
        <v>0</v>
      </c>
      <c r="L204" s="228">
        <f>IF(L$99=0,0,L$99/NMM_fec!L$99)</f>
        <v>0</v>
      </c>
      <c r="M204" s="228">
        <f>IF(M$99=0,0,M$99/NMM_fec!M$99)</f>
        <v>0</v>
      </c>
      <c r="N204" s="228">
        <f>IF(N$99=0,0,N$99/NMM_fec!N$99)</f>
        <v>0</v>
      </c>
      <c r="O204" s="228">
        <f>IF(O$99=0,0,O$99/NMM_fec!O$99)</f>
        <v>0</v>
      </c>
      <c r="P204" s="228">
        <f>IF(P$99=0,0,P$99/NMM_fec!P$99)</f>
        <v>0</v>
      </c>
      <c r="Q204" s="228">
        <f>IF(Q$99=0,0,Q$99/NMM_fec!Q$99)</f>
        <v>0</v>
      </c>
    </row>
    <row r="205" spans="1:17" x14ac:dyDescent="0.25">
      <c r="A205" s="76" t="s">
        <v>81</v>
      </c>
      <c r="B205" s="228">
        <f>IF(B$100=0,0,B$100/NMM_fec!B$100)</f>
        <v>0</v>
      </c>
      <c r="C205" s="228">
        <f>IF(C$100=0,0,C$100/NMM_fec!C$100)</f>
        <v>0</v>
      </c>
      <c r="D205" s="228">
        <f>IF(D$100=0,0,D$100/NMM_fec!D$100)</f>
        <v>0</v>
      </c>
      <c r="E205" s="228">
        <f>IF(E$100=0,0,E$100/NMM_fec!E$100)</f>
        <v>0</v>
      </c>
      <c r="F205" s="228">
        <f>IF(F$100=0,0,F$100/NMM_fec!F$100)</f>
        <v>0</v>
      </c>
      <c r="G205" s="228">
        <f>IF(G$100=0,0,G$100/NMM_fec!G$100)</f>
        <v>0</v>
      </c>
      <c r="H205" s="228">
        <f>IF(H$100=0,0,H$100/NMM_fec!H$100)</f>
        <v>0</v>
      </c>
      <c r="I205" s="228">
        <f>IF(I$100=0,0,I$100/NMM_fec!I$100)</f>
        <v>0</v>
      </c>
      <c r="J205" s="228">
        <f>IF(J$100=0,0,J$100/NMM_fec!J$100)</f>
        <v>0</v>
      </c>
      <c r="K205" s="228">
        <f>IF(K$100=0,0,K$100/NMM_fec!K$100)</f>
        <v>0</v>
      </c>
      <c r="L205" s="228">
        <f>IF(L$100=0,0,L$100/NMM_fec!L$100)</f>
        <v>0</v>
      </c>
      <c r="M205" s="228">
        <f>IF(M$100=0,0,M$100/NMM_fec!M$100)</f>
        <v>0</v>
      </c>
      <c r="N205" s="228">
        <f>IF(N$100=0,0,N$100/NMM_fec!N$100)</f>
        <v>0</v>
      </c>
      <c r="O205" s="228">
        <f>IF(O$100=0,0,O$100/NMM_fec!O$100)</f>
        <v>0</v>
      </c>
      <c r="P205" s="228">
        <f>IF(P$100=0,0,P$100/NMM_fec!P$100)</f>
        <v>0</v>
      </c>
      <c r="Q205" s="228">
        <f>IF(Q$100=0,0,Q$100/NMM_fec!Q$100)</f>
        <v>0</v>
      </c>
    </row>
    <row r="206" spans="1:17" x14ac:dyDescent="0.25">
      <c r="A206" s="76" t="s">
        <v>80</v>
      </c>
      <c r="B206" s="228">
        <f>IF(B$101=0,0,B$101/NMM_fec!B$101)</f>
        <v>0</v>
      </c>
      <c r="C206" s="228">
        <f>IF(C$101=0,0,C$101/NMM_fec!C$101)</f>
        <v>0</v>
      </c>
      <c r="D206" s="228">
        <f>IF(D$101=0,0,D$101/NMM_fec!D$101)</f>
        <v>0</v>
      </c>
      <c r="E206" s="228">
        <f>IF(E$101=0,0,E$101/NMM_fec!E$101)</f>
        <v>0</v>
      </c>
      <c r="F206" s="228">
        <f>IF(F$101=0,0,F$101/NMM_fec!F$101)</f>
        <v>0</v>
      </c>
      <c r="G206" s="228">
        <f>IF(G$101=0,0,G$101/NMM_fec!G$101)</f>
        <v>0</v>
      </c>
      <c r="H206" s="228">
        <f>IF(H$101=0,0,H$101/NMM_fec!H$101)</f>
        <v>0</v>
      </c>
      <c r="I206" s="228">
        <f>IF(I$101=0,0,I$101/NMM_fec!I$101)</f>
        <v>0</v>
      </c>
      <c r="J206" s="228">
        <f>IF(J$101=0,0,J$101/NMM_fec!J$101)</f>
        <v>0</v>
      </c>
      <c r="K206" s="228">
        <f>IF(K$101=0,0,K$101/NMM_fec!K$101)</f>
        <v>0</v>
      </c>
      <c r="L206" s="228">
        <f>IF(L$101=0,0,L$101/NMM_fec!L$101)</f>
        <v>0</v>
      </c>
      <c r="M206" s="228">
        <f>IF(M$101=0,0,M$101/NMM_fec!M$101)</f>
        <v>0</v>
      </c>
      <c r="N206" s="228">
        <f>IF(N$101=0,0,N$101/NMM_fec!N$101)</f>
        <v>0</v>
      </c>
      <c r="O206" s="228">
        <f>IF(O$101=0,0,O$101/NMM_fec!O$101)</f>
        <v>0</v>
      </c>
      <c r="P206" s="228">
        <f>IF(P$101=0,0,P$101/NMM_fec!P$101)</f>
        <v>0</v>
      </c>
      <c r="Q206" s="228">
        <f>IF(Q$101=0,0,Q$101/NMM_fec!Q$101)</f>
        <v>0</v>
      </c>
    </row>
    <row r="207" spans="1:17" x14ac:dyDescent="0.25">
      <c r="A207" s="129" t="s">
        <v>79</v>
      </c>
      <c r="B207" s="227">
        <f>IF(B$102=0,0,B$102/NMM_fec!B$102)</f>
        <v>1.3251222000000002</v>
      </c>
      <c r="C207" s="227">
        <f>IF(C$102=0,0,C$102/NMM_fec!C$102)</f>
        <v>1.3251222</v>
      </c>
      <c r="D207" s="227">
        <f>IF(D$102=0,0,D$102/NMM_fec!D$102)</f>
        <v>1.3251222</v>
      </c>
      <c r="E207" s="227">
        <f>IF(E$102=0,0,E$102/NMM_fec!E$102)</f>
        <v>1.3251221999999998</v>
      </c>
      <c r="F207" s="227">
        <f>IF(F$102=0,0,F$102/NMM_fec!F$102)</f>
        <v>1.3251222000000002</v>
      </c>
      <c r="G207" s="227">
        <f>IF(G$102=0,0,G$102/NMM_fec!G$102)</f>
        <v>1.3251222000000002</v>
      </c>
      <c r="H207" s="227">
        <f>IF(H$102=0,0,H$102/NMM_fec!H$102)</f>
        <v>1.3251222</v>
      </c>
      <c r="I207" s="227">
        <f>IF(I$102=0,0,I$102/NMM_fec!I$102)</f>
        <v>1.3251222</v>
      </c>
      <c r="J207" s="227">
        <f>IF(J$102=0,0,J$102/NMM_fec!J$102)</f>
        <v>1.3251222</v>
      </c>
      <c r="K207" s="227">
        <f>IF(K$102=0,0,K$102/NMM_fec!K$102)</f>
        <v>1.3251222</v>
      </c>
      <c r="L207" s="227">
        <f>IF(L$102=0,0,L$102/NMM_fec!L$102)</f>
        <v>1.3251222000000005</v>
      </c>
      <c r="M207" s="227">
        <f>IF(M$102=0,0,M$102/NMM_fec!M$102)</f>
        <v>1.3251222</v>
      </c>
      <c r="N207" s="227">
        <f>IF(N$102=0,0,N$102/NMM_fec!N$102)</f>
        <v>1.2755327002639647</v>
      </c>
      <c r="O207" s="227">
        <f>IF(O$102=0,0,O$102/NMM_fec!O$102)</f>
        <v>1.2862755374104369</v>
      </c>
      <c r="P207" s="227">
        <f>IF(P$102=0,0,P$102/NMM_fec!P$102)</f>
        <v>1.2932426802002732</v>
      </c>
      <c r="Q207" s="227">
        <f>IF(Q$102=0,0,Q$102/NMM_fec!Q$102)</f>
        <v>1.2705512820090716</v>
      </c>
    </row>
    <row r="208" spans="1:17" x14ac:dyDescent="0.25">
      <c r="A208" s="127" t="s">
        <v>206</v>
      </c>
      <c r="B208" s="226">
        <f>IF(B$107=0,0,B$107/NMM_fec!B$107)</f>
        <v>2.4216932616826274</v>
      </c>
      <c r="C208" s="226">
        <f>IF(C$107=0,0,C$107/NMM_fec!C$107)</f>
        <v>2.3402866867643404</v>
      </c>
      <c r="D208" s="226">
        <f>IF(D$107=0,0,D$107/NMM_fec!D$107)</f>
        <v>2.236859505774615</v>
      </c>
      <c r="E208" s="226">
        <f>IF(E$107=0,0,E$107/NMM_fec!E$107)</f>
        <v>2.0417746365166503</v>
      </c>
      <c r="F208" s="226">
        <f>IF(F$107=0,0,F$107/NMM_fec!F$107)</f>
        <v>1.7216674058457069</v>
      </c>
      <c r="G208" s="226">
        <f>IF(G$107=0,0,G$107/NMM_fec!G$107)</f>
        <v>0.78199900028865443</v>
      </c>
      <c r="H208" s="226">
        <f>IF(H$107=0,0,H$107/NMM_fec!H$107)</f>
        <v>0.72661477491694648</v>
      </c>
      <c r="I208" s="226">
        <f>IF(I$107=0,0,I$107/NMM_fec!I$107)</f>
        <v>1.9596420041954625</v>
      </c>
      <c r="J208" s="226">
        <f>IF(J$107=0,0,J$107/NMM_fec!J$107)</f>
        <v>1.6059305743741594</v>
      </c>
      <c r="K208" s="226">
        <f>IF(K$107=0,0,K$107/NMM_fec!K$107)</f>
        <v>1.6656075607686152</v>
      </c>
      <c r="L208" s="226">
        <f>IF(L$107=0,0,L$107/NMM_fec!L$107)</f>
        <v>2.1174203727233953</v>
      </c>
      <c r="M208" s="226">
        <f>IF(M$107=0,0,M$107/NMM_fec!M$107)</f>
        <v>2.3144985135262801</v>
      </c>
      <c r="N208" s="226">
        <f>IF(N$107=0,0,N$107/NMM_fec!N$107)</f>
        <v>2.1251658108505476</v>
      </c>
      <c r="O208" s="226">
        <f>IF(O$107=0,0,O$107/NMM_fec!O$107)</f>
        <v>2.2046109338123312</v>
      </c>
      <c r="P208" s="226">
        <f>IF(P$107=0,0,P$107/NMM_fec!P$107)</f>
        <v>2.0450134569594693</v>
      </c>
      <c r="Q208" s="226">
        <f>IF(Q$107=0,0,Q$107/NMM_fec!Q$107)</f>
        <v>1.4209894090243127</v>
      </c>
    </row>
    <row r="209" spans="1:17" x14ac:dyDescent="0.25">
      <c r="A209" s="127" t="s">
        <v>205</v>
      </c>
      <c r="B209" s="226">
        <f>IF(B$115=0,0,B$115/NMM_fec!B$115)</f>
        <v>0</v>
      </c>
      <c r="C209" s="226">
        <f>IF(C$115=0,0,C$115/NMM_fec!C$115)</f>
        <v>0</v>
      </c>
      <c r="D209" s="226">
        <f>IF(D$115=0,0,D$115/NMM_fec!D$115)</f>
        <v>0</v>
      </c>
      <c r="E209" s="226">
        <f>IF(E$115=0,0,E$115/NMM_fec!E$115)</f>
        <v>0</v>
      </c>
      <c r="F209" s="226">
        <f>IF(F$115=0,0,F$115/NMM_fec!F$115)</f>
        <v>0</v>
      </c>
      <c r="G209" s="226">
        <f>IF(G$115=0,0,G$115/NMM_fec!G$115)</f>
        <v>0</v>
      </c>
      <c r="H209" s="226">
        <f>IF(H$115=0,0,H$115/NMM_fec!H$115)</f>
        <v>0</v>
      </c>
      <c r="I209" s="226">
        <f>IF(I$115=0,0,I$115/NMM_fec!I$115)</f>
        <v>0</v>
      </c>
      <c r="J209" s="226">
        <f>IF(J$115=0,0,J$115/NMM_fec!J$115)</f>
        <v>0</v>
      </c>
      <c r="K209" s="226">
        <f>IF(K$115=0,0,K$115/NMM_fec!K$115)</f>
        <v>0</v>
      </c>
      <c r="L209" s="226">
        <f>IF(L$115=0,0,L$115/NMM_fec!L$115)</f>
        <v>0</v>
      </c>
      <c r="M209" s="226">
        <f>IF(M$115=0,0,M$115/NMM_fec!M$115)</f>
        <v>0</v>
      </c>
      <c r="N209" s="226">
        <f>IF(N$115=0,0,N$115/NMM_fec!N$115)</f>
        <v>0</v>
      </c>
      <c r="O209" s="226">
        <f>IF(O$115=0,0,O$115/NMM_fec!O$115)</f>
        <v>0</v>
      </c>
      <c r="P209" s="226">
        <f>IF(P$115=0,0,P$115/NMM_fec!P$115)</f>
        <v>0</v>
      </c>
      <c r="Q209" s="226">
        <f>IF(Q$115=0,0,Q$115/NMM_fec!Q$115)</f>
        <v>0</v>
      </c>
    </row>
    <row r="210" spans="1:17" x14ac:dyDescent="0.25">
      <c r="A210" s="127" t="s">
        <v>204</v>
      </c>
      <c r="B210" s="226">
        <f>IF(B$116=0,0,B$116/NMM_fec!B$116)</f>
        <v>1.6517413369972835</v>
      </c>
      <c r="C210" s="226">
        <f>IF(C$116=0,0,C$116/NMM_fec!C$116)</f>
        <v>1.9899873579002541</v>
      </c>
      <c r="D210" s="226">
        <f>IF(D$116=0,0,D$116/NMM_fec!D$116)</f>
        <v>1.6284663473326935</v>
      </c>
      <c r="E210" s="226">
        <f>IF(E$116=0,0,E$116/NMM_fec!E$116)</f>
        <v>1.0312160417632561</v>
      </c>
      <c r="F210" s="226">
        <f>IF(F$116=0,0,F$116/NMM_fec!F$116)</f>
        <v>1.1042752147405051</v>
      </c>
      <c r="G210" s="226">
        <f>IF(G$116=0,0,G$116/NMM_fec!G$116)</f>
        <v>0.30503581069940988</v>
      </c>
      <c r="H210" s="226">
        <f>IF(H$116=0,0,H$116/NMM_fec!H$116)</f>
        <v>0.29483829481196272</v>
      </c>
      <c r="I210" s="226">
        <f>IF(I$116=0,0,I$116/NMM_fec!I$116)</f>
        <v>1.454889743566667</v>
      </c>
      <c r="J210" s="226">
        <f>IF(J$116=0,0,J$116/NMM_fec!J$116)</f>
        <v>0.96610480994543202</v>
      </c>
      <c r="K210" s="226">
        <f>IF(K$116=0,0,K$116/NMM_fec!K$116)</f>
        <v>1.0351362770767183</v>
      </c>
      <c r="L210" s="226">
        <f>IF(L$116=0,0,L$116/NMM_fec!L$116)</f>
        <v>1.7553402363357142</v>
      </c>
      <c r="M210" s="226">
        <f>IF(M$116=0,0,M$116/NMM_fec!M$116)</f>
        <v>2.2458308643485339</v>
      </c>
      <c r="N210" s="226">
        <f>IF(N$116=0,0,N$116/NMM_fec!N$116)</f>
        <v>1.7719042482843002</v>
      </c>
      <c r="O210" s="226">
        <f>IF(O$116=0,0,O$116/NMM_fec!O$116)</f>
        <v>1.7305027905934875</v>
      </c>
      <c r="P210" s="226">
        <f>IF(P$116=0,0,P$116/NMM_fec!P$116)</f>
        <v>1.5564475090976055</v>
      </c>
      <c r="Q210" s="226">
        <f>IF(Q$116=0,0,Q$116/NMM_fec!Q$116)</f>
        <v>0.66438266374643229</v>
      </c>
    </row>
    <row r="211" spans="1:17" x14ac:dyDescent="0.25">
      <c r="A211" s="72" t="s">
        <v>203</v>
      </c>
      <c r="B211" s="224">
        <f>IF(B$124=0,0,B$124/NMM_fec!B$124)</f>
        <v>0</v>
      </c>
      <c r="C211" s="224">
        <f>IF(C$124=0,0,C$124/NMM_fec!C$124)</f>
        <v>0</v>
      </c>
      <c r="D211" s="224">
        <f>IF(D$124=0,0,D$124/NMM_fec!D$124)</f>
        <v>0</v>
      </c>
      <c r="E211" s="224">
        <f>IF(E$124=0,0,E$124/NMM_fec!E$124)</f>
        <v>0</v>
      </c>
      <c r="F211" s="224">
        <f>IF(F$124=0,0,F$124/NMM_fec!F$124)</f>
        <v>0</v>
      </c>
      <c r="G211" s="224">
        <f>IF(G$124=0,0,G$124/NMM_fec!G$124)</f>
        <v>0</v>
      </c>
      <c r="H211" s="224">
        <f>IF(H$124=0,0,H$124/NMM_fec!H$124)</f>
        <v>0</v>
      </c>
      <c r="I211" s="224">
        <f>IF(I$124=0,0,I$124/NMM_fec!I$124)</f>
        <v>0</v>
      </c>
      <c r="J211" s="224">
        <f>IF(J$124=0,0,J$124/NMM_fec!J$124)</f>
        <v>0</v>
      </c>
      <c r="K211" s="224">
        <f>IF(K$124=0,0,K$124/NMM_fec!K$124)</f>
        <v>0</v>
      </c>
      <c r="L211" s="224">
        <f>IF(L$124=0,0,L$124/NMM_fec!L$124)</f>
        <v>0</v>
      </c>
      <c r="M211" s="224">
        <f>IF(M$124=0,0,M$124/NMM_fec!M$124)</f>
        <v>0</v>
      </c>
      <c r="N211" s="224">
        <f>IF(N$124=0,0,N$124/NMM_fec!N$124)</f>
        <v>0</v>
      </c>
      <c r="O211" s="224">
        <f>IF(O$124=0,0,O$124/NMM_fec!O$124)</f>
        <v>0</v>
      </c>
      <c r="P211" s="224">
        <f>IF(P$124=0,0,P$124/NMM_fec!P$124)</f>
        <v>0</v>
      </c>
      <c r="Q211" s="224">
        <f>IF(Q$124=0,0,Q$124/NMM_fec!Q$124)</f>
        <v>0</v>
      </c>
    </row>
  </sheetData>
  <pageMargins left="0.39370078740157483" right="0.39370078740157483" top="0.39370078740157483" bottom="0.39370078740157483" header="0.31496062992125984" footer="0.31496062992125984"/>
  <pageSetup paperSize="9" scale="3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fitToPage="1"/>
  </sheetPr>
  <dimension ref="A1:Q7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271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17" x14ac:dyDescent="0.25">
      <c r="A3" s="31" t="s">
        <v>78</v>
      </c>
      <c r="B3" s="46">
        <f>SUM(B4,B7)</f>
        <v>1371.8588310021305</v>
      </c>
      <c r="C3" s="46">
        <f t="shared" ref="C3:Q3" si="0">SUM(C4,C7)</f>
        <v>1649.6361665892553</v>
      </c>
      <c r="D3" s="46">
        <f t="shared" si="0"/>
        <v>1824.9856790615427</v>
      </c>
      <c r="E3" s="46">
        <f t="shared" si="0"/>
        <v>1682.5964794313295</v>
      </c>
      <c r="F3" s="46">
        <f t="shared" si="0"/>
        <v>1733.4624900798281</v>
      </c>
      <c r="G3" s="46">
        <f t="shared" si="0"/>
        <v>1693.4246387101207</v>
      </c>
      <c r="H3" s="46">
        <f t="shared" si="0"/>
        <v>1755.7184296184755</v>
      </c>
      <c r="I3" s="46">
        <f t="shared" si="0"/>
        <v>1907.0533384661444</v>
      </c>
      <c r="J3" s="46">
        <f t="shared" si="0"/>
        <v>1195.8849507649115</v>
      </c>
      <c r="K3" s="46">
        <f t="shared" si="0"/>
        <v>988.08989883888967</v>
      </c>
      <c r="L3" s="46">
        <f t="shared" si="0"/>
        <v>733.2</v>
      </c>
      <c r="M3" s="46">
        <f t="shared" si="0"/>
        <v>599.61450499845205</v>
      </c>
      <c r="N3" s="46">
        <f t="shared" si="0"/>
        <v>545.1729063147518</v>
      </c>
      <c r="O3" s="46">
        <f t="shared" si="0"/>
        <v>471.16039898395388</v>
      </c>
      <c r="P3" s="46">
        <f t="shared" si="0"/>
        <v>458.40657663442209</v>
      </c>
      <c r="Q3" s="46">
        <f t="shared" si="0"/>
        <v>422.93632576723621</v>
      </c>
    </row>
    <row r="4" spans="1:17" x14ac:dyDescent="0.25">
      <c r="A4" s="269" t="s">
        <v>234</v>
      </c>
      <c r="B4" s="214">
        <f>SUM(B5:B6)</f>
        <v>402.14902936389257</v>
      </c>
      <c r="C4" s="214">
        <f t="shared" ref="C4:Q4" si="1">SUM(C5:C6)</f>
        <v>379.18666460236358</v>
      </c>
      <c r="D4" s="214">
        <f t="shared" si="1"/>
        <v>475.45515678314359</v>
      </c>
      <c r="E4" s="214">
        <f t="shared" si="1"/>
        <v>424.94176412670208</v>
      </c>
      <c r="F4" s="214">
        <f t="shared" si="1"/>
        <v>409.87815694878856</v>
      </c>
      <c r="G4" s="214">
        <f t="shared" si="1"/>
        <v>388.08602249043815</v>
      </c>
      <c r="H4" s="214">
        <f t="shared" si="1"/>
        <v>375.98813135227294</v>
      </c>
      <c r="I4" s="214">
        <f t="shared" si="1"/>
        <v>454.14688395568669</v>
      </c>
      <c r="J4" s="214">
        <f t="shared" si="1"/>
        <v>423.90335372414006</v>
      </c>
      <c r="K4" s="214">
        <f t="shared" si="1"/>
        <v>315.94159565455726</v>
      </c>
      <c r="L4" s="214">
        <f t="shared" si="1"/>
        <v>270</v>
      </c>
      <c r="M4" s="214">
        <f t="shared" si="1"/>
        <v>187.2546963477844</v>
      </c>
      <c r="N4" s="214">
        <f t="shared" si="1"/>
        <v>201.37198495242308</v>
      </c>
      <c r="O4" s="214">
        <f t="shared" si="1"/>
        <v>185.44906346157816</v>
      </c>
      <c r="P4" s="214">
        <f t="shared" si="1"/>
        <v>176.09970211467007</v>
      </c>
      <c r="Q4" s="214">
        <f t="shared" si="1"/>
        <v>167.04922213720988</v>
      </c>
    </row>
    <row r="5" spans="1:17" x14ac:dyDescent="0.25">
      <c r="A5" s="268" t="s">
        <v>35</v>
      </c>
      <c r="B5" s="214">
        <v>0</v>
      </c>
      <c r="C5" s="214">
        <v>0</v>
      </c>
      <c r="D5" s="214">
        <v>0</v>
      </c>
      <c r="E5" s="214">
        <v>0</v>
      </c>
      <c r="F5" s="214">
        <v>0</v>
      </c>
      <c r="G5" s="214">
        <v>0</v>
      </c>
      <c r="H5" s="214">
        <v>0</v>
      </c>
      <c r="I5" s="214">
        <v>0</v>
      </c>
      <c r="J5" s="214">
        <v>0</v>
      </c>
      <c r="K5" s="214">
        <v>0</v>
      </c>
      <c r="L5" s="214">
        <v>0</v>
      </c>
      <c r="M5" s="214">
        <v>0</v>
      </c>
      <c r="N5" s="214">
        <v>0</v>
      </c>
      <c r="O5" s="214">
        <v>0</v>
      </c>
      <c r="P5" s="214">
        <v>0</v>
      </c>
      <c r="Q5" s="214">
        <v>0</v>
      </c>
    </row>
    <row r="6" spans="1:17" x14ac:dyDescent="0.25">
      <c r="A6" s="268" t="s">
        <v>56</v>
      </c>
      <c r="B6" s="214">
        <v>402.14902936389257</v>
      </c>
      <c r="C6" s="214">
        <v>379.18666460236358</v>
      </c>
      <c r="D6" s="214">
        <v>475.45515678314359</v>
      </c>
      <c r="E6" s="214">
        <v>424.94176412670208</v>
      </c>
      <c r="F6" s="214">
        <v>409.87815694878856</v>
      </c>
      <c r="G6" s="214">
        <v>388.08602249043815</v>
      </c>
      <c r="H6" s="214">
        <v>375.98813135227294</v>
      </c>
      <c r="I6" s="214">
        <v>454.14688395568669</v>
      </c>
      <c r="J6" s="214">
        <v>423.90335372414006</v>
      </c>
      <c r="K6" s="214">
        <v>315.94159565455726</v>
      </c>
      <c r="L6" s="214">
        <v>270</v>
      </c>
      <c r="M6" s="214">
        <v>187.2546963477844</v>
      </c>
      <c r="N6" s="214">
        <v>201.37198495242308</v>
      </c>
      <c r="O6" s="214">
        <v>185.44906346157816</v>
      </c>
      <c r="P6" s="214">
        <v>176.09970211467007</v>
      </c>
      <c r="Q6" s="214">
        <v>167.04922213720988</v>
      </c>
    </row>
    <row r="7" spans="1:17" x14ac:dyDescent="0.25">
      <c r="A7" s="223" t="s">
        <v>55</v>
      </c>
      <c r="B7" s="213">
        <v>969.70980163823788</v>
      </c>
      <c r="C7" s="213">
        <v>1270.4495019868916</v>
      </c>
      <c r="D7" s="213">
        <v>1349.5305222783991</v>
      </c>
      <c r="E7" s="213">
        <v>1257.6547153046274</v>
      </c>
      <c r="F7" s="213">
        <v>1323.5843331310396</v>
      </c>
      <c r="G7" s="213">
        <v>1305.3386162196825</v>
      </c>
      <c r="H7" s="213">
        <v>1379.7302982662027</v>
      </c>
      <c r="I7" s="213">
        <v>1452.9064545104577</v>
      </c>
      <c r="J7" s="213">
        <v>771.98159704077148</v>
      </c>
      <c r="K7" s="213">
        <v>672.14830318433246</v>
      </c>
      <c r="L7" s="213">
        <v>463.20000000000005</v>
      </c>
      <c r="M7" s="213">
        <v>412.35980865066767</v>
      </c>
      <c r="N7" s="213">
        <v>343.80092136232872</v>
      </c>
      <c r="O7" s="213">
        <v>285.71133552237575</v>
      </c>
      <c r="P7" s="213">
        <v>282.306874519752</v>
      </c>
      <c r="Q7" s="213">
        <v>255.88710363002633</v>
      </c>
    </row>
    <row r="8" spans="1:17" x14ac:dyDescent="0.25">
      <c r="A8" s="63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233</v>
      </c>
      <c r="B10" s="215">
        <v>0</v>
      </c>
      <c r="C10" s="215">
        <v>0</v>
      </c>
      <c r="D10" s="215">
        <v>0</v>
      </c>
      <c r="E10" s="215">
        <v>0</v>
      </c>
      <c r="F10" s="215">
        <v>0</v>
      </c>
      <c r="G10" s="215">
        <v>0</v>
      </c>
      <c r="H10" s="215">
        <v>0</v>
      </c>
      <c r="I10" s="215">
        <v>0</v>
      </c>
      <c r="J10" s="215">
        <v>0</v>
      </c>
      <c r="K10" s="215">
        <v>0</v>
      </c>
      <c r="L10" s="215">
        <v>0</v>
      </c>
      <c r="M10" s="215">
        <v>0</v>
      </c>
      <c r="N10" s="215">
        <v>0</v>
      </c>
      <c r="O10" s="215">
        <v>0</v>
      </c>
      <c r="P10" s="215">
        <v>0</v>
      </c>
      <c r="Q10" s="215">
        <v>0</v>
      </c>
    </row>
    <row r="11" spans="1:17" x14ac:dyDescent="0.25">
      <c r="A11" s="222" t="s">
        <v>232</v>
      </c>
      <c r="B11" s="214">
        <v>496</v>
      </c>
      <c r="C11" s="214">
        <v>495</v>
      </c>
      <c r="D11" s="214">
        <v>493</v>
      </c>
      <c r="E11" s="214">
        <v>493</v>
      </c>
      <c r="F11" s="214">
        <v>510</v>
      </c>
      <c r="G11" s="214">
        <v>510</v>
      </c>
      <c r="H11" s="214">
        <v>412</v>
      </c>
      <c r="I11" s="214">
        <v>409</v>
      </c>
      <c r="J11" s="214">
        <v>461.52</v>
      </c>
      <c r="K11" s="214">
        <v>521.73</v>
      </c>
      <c r="L11" s="214">
        <v>607.77</v>
      </c>
      <c r="M11" s="214">
        <v>507.9</v>
      </c>
      <c r="N11" s="214">
        <v>533.79999999999995</v>
      </c>
      <c r="O11" s="214">
        <v>533.79999999999995</v>
      </c>
      <c r="P11" s="214">
        <v>507.74</v>
      </c>
      <c r="Q11" s="214">
        <v>507.74</v>
      </c>
    </row>
    <row r="12" spans="1:17" x14ac:dyDescent="0.25">
      <c r="A12" s="221" t="s">
        <v>231</v>
      </c>
      <c r="B12" s="213">
        <v>155.77398160315374</v>
      </c>
      <c r="C12" s="213">
        <v>153.7549148099607</v>
      </c>
      <c r="D12" s="213">
        <v>154.8318002628121</v>
      </c>
      <c r="E12" s="213">
        <v>200.38959212376926</v>
      </c>
      <c r="F12" s="213">
        <v>160.17082785808142</v>
      </c>
      <c r="G12" s="213">
        <v>151.47859922178989</v>
      </c>
      <c r="H12" s="213">
        <v>216.04878048780486</v>
      </c>
      <c r="I12" s="213">
        <v>229.06552262090483</v>
      </c>
      <c r="J12" s="213">
        <v>114.65977528089883</v>
      </c>
      <c r="K12" s="213">
        <v>109.90438256658591</v>
      </c>
      <c r="L12" s="213">
        <v>78.200654627539507</v>
      </c>
      <c r="M12" s="213">
        <v>61.175109012242814</v>
      </c>
      <c r="N12" s="213">
        <v>47.048032681094718</v>
      </c>
      <c r="O12" s="213">
        <v>68.071687901679994</v>
      </c>
      <c r="P12" s="213">
        <v>44.15130434782607</v>
      </c>
      <c r="Q12" s="213">
        <v>47.167103825136593</v>
      </c>
    </row>
    <row r="13" spans="1:17" x14ac:dyDescent="0.25">
      <c r="A13" s="123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233</v>
      </c>
      <c r="B15" s="120">
        <v>0</v>
      </c>
      <c r="C15" s="120">
        <v>0</v>
      </c>
      <c r="D15" s="120">
        <v>0</v>
      </c>
      <c r="E15" s="120">
        <v>0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</row>
    <row r="16" spans="1:17" x14ac:dyDescent="0.25">
      <c r="A16" s="180" t="s">
        <v>232</v>
      </c>
      <c r="B16" s="189">
        <v>551.11111111111109</v>
      </c>
      <c r="C16" s="189">
        <v>551.11111111111109</v>
      </c>
      <c r="D16" s="189">
        <v>551.11111111111109</v>
      </c>
      <c r="E16" s="189">
        <v>551.11111111111109</v>
      </c>
      <c r="F16" s="189">
        <v>551.11111111111109</v>
      </c>
      <c r="G16" s="189">
        <v>551.11111111111109</v>
      </c>
      <c r="H16" s="189">
        <v>491.91827845070173</v>
      </c>
      <c r="I16" s="189">
        <v>491.91827845070179</v>
      </c>
      <c r="J16" s="189">
        <v>491.91827845070179</v>
      </c>
      <c r="K16" s="189">
        <v>551.11111111111109</v>
      </c>
      <c r="L16" s="189">
        <v>669.49677643192967</v>
      </c>
      <c r="M16" s="189">
        <v>669.49677643192967</v>
      </c>
      <c r="N16" s="189">
        <v>610.30394377152038</v>
      </c>
      <c r="O16" s="189">
        <v>610.30394377152038</v>
      </c>
      <c r="P16" s="189">
        <v>610.30394377152038</v>
      </c>
      <c r="Q16" s="189">
        <v>551.11111111111109</v>
      </c>
    </row>
    <row r="17" spans="1:17" x14ac:dyDescent="0.25">
      <c r="A17" s="108" t="s">
        <v>231</v>
      </c>
      <c r="B17" s="118">
        <v>173.08220178128192</v>
      </c>
      <c r="C17" s="118">
        <v>173.08220178128192</v>
      </c>
      <c r="D17" s="118">
        <v>173.08220178128192</v>
      </c>
      <c r="E17" s="118">
        <v>222.21371449555056</v>
      </c>
      <c r="F17" s="118">
        <v>222.21371449555056</v>
      </c>
      <c r="G17" s="118">
        <v>205.83654359079435</v>
      </c>
      <c r="H17" s="118">
        <v>238.59088540030677</v>
      </c>
      <c r="I17" s="118">
        <v>254.96805630506299</v>
      </c>
      <c r="J17" s="118">
        <v>238.59088540030677</v>
      </c>
      <c r="K17" s="118">
        <v>238.59088540030677</v>
      </c>
      <c r="L17" s="118">
        <v>222.21371449555053</v>
      </c>
      <c r="M17" s="118">
        <v>222.21371449555056</v>
      </c>
      <c r="N17" s="118">
        <v>205.83654359079435</v>
      </c>
      <c r="O17" s="118">
        <v>205.83654359079435</v>
      </c>
      <c r="P17" s="118">
        <v>189.45937268603814</v>
      </c>
      <c r="Q17" s="118">
        <v>189.45937268603814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233</v>
      </c>
      <c r="B19" s="120"/>
      <c r="C19" s="120">
        <v>0</v>
      </c>
      <c r="D19" s="120">
        <v>0</v>
      </c>
      <c r="E19" s="120">
        <v>0</v>
      </c>
      <c r="F19" s="120">
        <v>0</v>
      </c>
      <c r="G19" s="120">
        <v>0</v>
      </c>
      <c r="H19" s="120">
        <v>0</v>
      </c>
      <c r="I19" s="120">
        <v>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</row>
    <row r="20" spans="1:17" x14ac:dyDescent="0.25">
      <c r="A20" s="179" t="s">
        <v>232</v>
      </c>
      <c r="B20" s="189"/>
      <c r="C20" s="189">
        <v>0</v>
      </c>
      <c r="D20" s="189">
        <v>59.192832660409309</v>
      </c>
      <c r="E20" s="189">
        <v>0</v>
      </c>
      <c r="F20" s="189">
        <v>0</v>
      </c>
      <c r="G20" s="189">
        <v>0</v>
      </c>
      <c r="H20" s="189">
        <v>0</v>
      </c>
      <c r="I20" s="189">
        <v>5.6843418860808015E-14</v>
      </c>
      <c r="J20" s="189">
        <v>0</v>
      </c>
      <c r="K20" s="189">
        <v>118.38566532081862</v>
      </c>
      <c r="L20" s="189">
        <v>118.38566532081862</v>
      </c>
      <c r="M20" s="189">
        <v>0</v>
      </c>
      <c r="N20" s="189">
        <v>0</v>
      </c>
      <c r="O20" s="189">
        <v>0</v>
      </c>
      <c r="P20" s="189">
        <v>0</v>
      </c>
      <c r="Q20" s="189">
        <v>0</v>
      </c>
    </row>
    <row r="21" spans="1:17" x14ac:dyDescent="0.25">
      <c r="A21" s="119" t="s">
        <v>231</v>
      </c>
      <c r="B21" s="118"/>
      <c r="C21" s="118">
        <v>16.377170904756213</v>
      </c>
      <c r="D21" s="118">
        <v>0</v>
      </c>
      <c r="E21" s="118">
        <v>65.50868361902485</v>
      </c>
      <c r="F21" s="118">
        <v>0</v>
      </c>
      <c r="G21" s="118">
        <v>0</v>
      </c>
      <c r="H21" s="118">
        <v>49.131512714268638</v>
      </c>
      <c r="I21" s="118">
        <v>16.377170904756213</v>
      </c>
      <c r="J21" s="118">
        <v>0</v>
      </c>
      <c r="K21" s="118">
        <v>0</v>
      </c>
      <c r="L21" s="118">
        <v>0</v>
      </c>
      <c r="M21" s="118">
        <v>2.8421709430404007E-14</v>
      </c>
      <c r="N21" s="118">
        <v>0</v>
      </c>
      <c r="O21" s="118">
        <v>0</v>
      </c>
      <c r="P21" s="118">
        <v>0</v>
      </c>
      <c r="Q21" s="118">
        <v>0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233</v>
      </c>
      <c r="B23" s="120"/>
      <c r="C23" s="120">
        <f>B15+C19-C15</f>
        <v>0</v>
      </c>
      <c r="D23" s="120">
        <f t="shared" ref="D23:Q23" si="2">C15+D19-D15</f>
        <v>0</v>
      </c>
      <c r="E23" s="120">
        <f t="shared" si="2"/>
        <v>0</v>
      </c>
      <c r="F23" s="120">
        <f t="shared" si="2"/>
        <v>0</v>
      </c>
      <c r="G23" s="120">
        <f t="shared" si="2"/>
        <v>0</v>
      </c>
      <c r="H23" s="120">
        <f t="shared" si="2"/>
        <v>0</v>
      </c>
      <c r="I23" s="120">
        <f t="shared" si="2"/>
        <v>0</v>
      </c>
      <c r="J23" s="120">
        <f t="shared" si="2"/>
        <v>0</v>
      </c>
      <c r="K23" s="120">
        <f t="shared" si="2"/>
        <v>0</v>
      </c>
      <c r="L23" s="120">
        <f t="shared" si="2"/>
        <v>0</v>
      </c>
      <c r="M23" s="120">
        <f t="shared" si="2"/>
        <v>0</v>
      </c>
      <c r="N23" s="120">
        <f t="shared" si="2"/>
        <v>0</v>
      </c>
      <c r="O23" s="120">
        <f t="shared" si="2"/>
        <v>0</v>
      </c>
      <c r="P23" s="120">
        <f t="shared" si="2"/>
        <v>0</v>
      </c>
      <c r="Q23" s="120">
        <f t="shared" si="2"/>
        <v>0</v>
      </c>
    </row>
    <row r="24" spans="1:17" x14ac:dyDescent="0.25">
      <c r="A24" s="179" t="s">
        <v>232</v>
      </c>
      <c r="B24" s="189"/>
      <c r="C24" s="189">
        <f t="shared" ref="C24:Q24" si="3">B16+C20-C16</f>
        <v>0</v>
      </c>
      <c r="D24" s="189">
        <f t="shared" si="3"/>
        <v>59.192832660409294</v>
      </c>
      <c r="E24" s="189">
        <f t="shared" si="3"/>
        <v>0</v>
      </c>
      <c r="F24" s="189">
        <f t="shared" si="3"/>
        <v>0</v>
      </c>
      <c r="G24" s="189">
        <f t="shared" si="3"/>
        <v>0</v>
      </c>
      <c r="H24" s="189">
        <f t="shared" si="3"/>
        <v>59.192832660409351</v>
      </c>
      <c r="I24" s="189">
        <f t="shared" si="3"/>
        <v>0</v>
      </c>
      <c r="J24" s="189">
        <f t="shared" si="3"/>
        <v>0</v>
      </c>
      <c r="K24" s="189">
        <f t="shared" si="3"/>
        <v>59.192832660409294</v>
      </c>
      <c r="L24" s="189">
        <f t="shared" si="3"/>
        <v>0</v>
      </c>
      <c r="M24" s="189">
        <f t="shared" si="3"/>
        <v>0</v>
      </c>
      <c r="N24" s="189">
        <f t="shared" si="3"/>
        <v>59.192832660409294</v>
      </c>
      <c r="O24" s="189">
        <f t="shared" si="3"/>
        <v>0</v>
      </c>
      <c r="P24" s="189">
        <f t="shared" si="3"/>
        <v>0</v>
      </c>
      <c r="Q24" s="189">
        <f t="shared" si="3"/>
        <v>59.192832660409294</v>
      </c>
    </row>
    <row r="25" spans="1:17" x14ac:dyDescent="0.25">
      <c r="A25" s="119" t="s">
        <v>231</v>
      </c>
      <c r="B25" s="118"/>
      <c r="C25" s="118">
        <f t="shared" ref="C25:Q25" si="4">B17+C21-C17</f>
        <v>16.377170904756213</v>
      </c>
      <c r="D25" s="118">
        <f t="shared" si="4"/>
        <v>0</v>
      </c>
      <c r="E25" s="118">
        <f t="shared" si="4"/>
        <v>16.377170904756213</v>
      </c>
      <c r="F25" s="118">
        <f t="shared" si="4"/>
        <v>0</v>
      </c>
      <c r="G25" s="118">
        <f t="shared" si="4"/>
        <v>16.377170904756213</v>
      </c>
      <c r="H25" s="118">
        <f t="shared" si="4"/>
        <v>16.377170904756213</v>
      </c>
      <c r="I25" s="118">
        <f t="shared" si="4"/>
        <v>0</v>
      </c>
      <c r="J25" s="118">
        <f t="shared" si="4"/>
        <v>16.377170904756213</v>
      </c>
      <c r="K25" s="118">
        <f t="shared" si="4"/>
        <v>0</v>
      </c>
      <c r="L25" s="118">
        <f t="shared" si="4"/>
        <v>16.377170904756241</v>
      </c>
      <c r="M25" s="118">
        <f t="shared" si="4"/>
        <v>0</v>
      </c>
      <c r="N25" s="118">
        <f t="shared" si="4"/>
        <v>16.377170904756213</v>
      </c>
      <c r="O25" s="118">
        <f t="shared" si="4"/>
        <v>0</v>
      </c>
      <c r="P25" s="118">
        <f t="shared" si="4"/>
        <v>16.377170904756213</v>
      </c>
      <c r="Q25" s="118">
        <f t="shared" si="4"/>
        <v>0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233</v>
      </c>
      <c r="B27" s="120">
        <f>B15-B10</f>
        <v>0</v>
      </c>
      <c r="C27" s="120">
        <f t="shared" ref="C27:Q27" si="5">C15-C10</f>
        <v>0</v>
      </c>
      <c r="D27" s="120">
        <f t="shared" si="5"/>
        <v>0</v>
      </c>
      <c r="E27" s="120">
        <f t="shared" si="5"/>
        <v>0</v>
      </c>
      <c r="F27" s="120">
        <f t="shared" si="5"/>
        <v>0</v>
      </c>
      <c r="G27" s="120">
        <f t="shared" si="5"/>
        <v>0</v>
      </c>
      <c r="H27" s="120">
        <f t="shared" si="5"/>
        <v>0</v>
      </c>
      <c r="I27" s="120">
        <f t="shared" si="5"/>
        <v>0</v>
      </c>
      <c r="J27" s="120">
        <f t="shared" si="5"/>
        <v>0</v>
      </c>
      <c r="K27" s="120">
        <f t="shared" si="5"/>
        <v>0</v>
      </c>
      <c r="L27" s="120">
        <f t="shared" si="5"/>
        <v>0</v>
      </c>
      <c r="M27" s="120">
        <f t="shared" si="5"/>
        <v>0</v>
      </c>
      <c r="N27" s="120">
        <f t="shared" si="5"/>
        <v>0</v>
      </c>
      <c r="O27" s="120">
        <f t="shared" si="5"/>
        <v>0</v>
      </c>
      <c r="P27" s="120">
        <f t="shared" si="5"/>
        <v>0</v>
      </c>
      <c r="Q27" s="120">
        <f t="shared" si="5"/>
        <v>0</v>
      </c>
    </row>
    <row r="28" spans="1:17" x14ac:dyDescent="0.25">
      <c r="A28" s="180" t="s">
        <v>232</v>
      </c>
      <c r="B28" s="189">
        <f t="shared" ref="B28:Q28" si="6">B16-B11</f>
        <v>55.111111111111086</v>
      </c>
      <c r="C28" s="189">
        <f t="shared" si="6"/>
        <v>56.111111111111086</v>
      </c>
      <c r="D28" s="189">
        <f t="shared" si="6"/>
        <v>58.111111111111086</v>
      </c>
      <c r="E28" s="189">
        <f t="shared" si="6"/>
        <v>58.111111111111086</v>
      </c>
      <c r="F28" s="189">
        <f t="shared" si="6"/>
        <v>41.111111111111086</v>
      </c>
      <c r="G28" s="189">
        <f t="shared" si="6"/>
        <v>41.111111111111086</v>
      </c>
      <c r="H28" s="189">
        <f t="shared" si="6"/>
        <v>79.918278450701735</v>
      </c>
      <c r="I28" s="189">
        <f t="shared" si="6"/>
        <v>82.918278450701791</v>
      </c>
      <c r="J28" s="189">
        <f t="shared" si="6"/>
        <v>30.39827845070181</v>
      </c>
      <c r="K28" s="189">
        <f t="shared" si="6"/>
        <v>29.381111111111068</v>
      </c>
      <c r="L28" s="189">
        <f t="shared" si="6"/>
        <v>61.726776431929693</v>
      </c>
      <c r="M28" s="189">
        <f t="shared" si="6"/>
        <v>161.5967764319297</v>
      </c>
      <c r="N28" s="189">
        <f t="shared" si="6"/>
        <v>76.503943771520426</v>
      </c>
      <c r="O28" s="189">
        <f t="shared" si="6"/>
        <v>76.503943771520426</v>
      </c>
      <c r="P28" s="189">
        <f t="shared" si="6"/>
        <v>102.56394377152037</v>
      </c>
      <c r="Q28" s="189">
        <f t="shared" si="6"/>
        <v>43.371111111111077</v>
      </c>
    </row>
    <row r="29" spans="1:17" x14ac:dyDescent="0.25">
      <c r="A29" s="108" t="s">
        <v>231</v>
      </c>
      <c r="B29" s="118">
        <f t="shared" ref="B29:Q29" si="7">B17-B12</f>
        <v>17.308220178128181</v>
      </c>
      <c r="C29" s="118">
        <f t="shared" si="7"/>
        <v>19.327286971321229</v>
      </c>
      <c r="D29" s="118">
        <f t="shared" si="7"/>
        <v>18.250401518469829</v>
      </c>
      <c r="E29" s="118">
        <f t="shared" si="7"/>
        <v>21.8241223717813</v>
      </c>
      <c r="F29" s="118">
        <f t="shared" si="7"/>
        <v>62.042886637469138</v>
      </c>
      <c r="G29" s="118">
        <f t="shared" si="7"/>
        <v>54.357944369004457</v>
      </c>
      <c r="H29" s="118">
        <f t="shared" si="7"/>
        <v>22.542104912501912</v>
      </c>
      <c r="I29" s="118">
        <f t="shared" si="7"/>
        <v>25.902533684158158</v>
      </c>
      <c r="J29" s="118">
        <f t="shared" si="7"/>
        <v>123.93111011940795</v>
      </c>
      <c r="K29" s="118">
        <f t="shared" si="7"/>
        <v>128.68650283372085</v>
      </c>
      <c r="L29" s="118">
        <f t="shared" si="7"/>
        <v>144.01305986801103</v>
      </c>
      <c r="M29" s="118">
        <f t="shared" si="7"/>
        <v>161.03860548330775</v>
      </c>
      <c r="N29" s="118">
        <f t="shared" si="7"/>
        <v>158.78851090969962</v>
      </c>
      <c r="O29" s="118">
        <f t="shared" si="7"/>
        <v>137.76485568911437</v>
      </c>
      <c r="P29" s="118">
        <f t="shared" si="7"/>
        <v>145.30806833821208</v>
      </c>
      <c r="Q29" s="118">
        <f t="shared" si="7"/>
        <v>142.29226886090154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168.86615490070352</v>
      </c>
      <c r="C32" s="38">
        <v>159.28924000000001</v>
      </c>
      <c r="D32" s="38">
        <v>161.89590999999999</v>
      </c>
      <c r="E32" s="38">
        <v>174.69992000000002</v>
      </c>
      <c r="F32" s="38">
        <v>139.17676</v>
      </c>
      <c r="G32" s="38">
        <v>127.64092247798689</v>
      </c>
      <c r="H32" s="38">
        <v>145.88201000000001</v>
      </c>
      <c r="I32" s="38">
        <v>146.19531000000001</v>
      </c>
      <c r="J32" s="38">
        <v>139.08771000000002</v>
      </c>
      <c r="K32" s="38">
        <v>123.00572</v>
      </c>
      <c r="L32" s="38">
        <v>121.47380228624121</v>
      </c>
      <c r="M32" s="38">
        <v>91.860430397591841</v>
      </c>
      <c r="N32" s="38">
        <v>95.777424731817646</v>
      </c>
      <c r="O32" s="38">
        <v>97.902796157564765</v>
      </c>
      <c r="P32" s="38">
        <v>98.64402944380052</v>
      </c>
      <c r="Q32" s="38">
        <v>83.284264218569504</v>
      </c>
    </row>
    <row r="33" spans="1:17" x14ac:dyDescent="0.25">
      <c r="A33" s="55" t="s">
        <v>33</v>
      </c>
      <c r="B33" s="54">
        <v>0</v>
      </c>
      <c r="C33" s="54">
        <v>0</v>
      </c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</row>
    <row r="34" spans="1:17" x14ac:dyDescent="0.25">
      <c r="A34" s="52" t="s">
        <v>32</v>
      </c>
      <c r="B34" s="51">
        <v>111.80387259685165</v>
      </c>
      <c r="C34" s="51">
        <v>97.425160000000005</v>
      </c>
      <c r="D34" s="51">
        <v>96.196619999999996</v>
      </c>
      <c r="E34" s="51">
        <v>97.496810000000011</v>
      </c>
      <c r="F34" s="51">
        <v>57.89734</v>
      </c>
      <c r="G34" s="51">
        <v>54.194332760736827</v>
      </c>
      <c r="H34" s="51">
        <v>62.283520000000003</v>
      </c>
      <c r="I34" s="51">
        <v>60.195720000000001</v>
      </c>
      <c r="J34" s="51">
        <v>52.584479999999999</v>
      </c>
      <c r="K34" s="51">
        <v>39.167490000000001</v>
      </c>
      <c r="L34" s="51">
        <v>35.20592548634589</v>
      </c>
      <c r="M34" s="51">
        <v>24.959413810825748</v>
      </c>
      <c r="N34" s="51">
        <v>24.750296158968954</v>
      </c>
      <c r="O34" s="51">
        <v>25.621567712678967</v>
      </c>
      <c r="P34" s="51">
        <v>20.636706165038483</v>
      </c>
      <c r="Q34" s="51">
        <v>18.724979522375357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24.171252541079653</v>
      </c>
      <c r="C36" s="51">
        <v>24.174779999999998</v>
      </c>
      <c r="D36" s="51">
        <v>21.986519999999999</v>
      </c>
      <c r="E36" s="51">
        <v>22.011990000000001</v>
      </c>
      <c r="F36" s="51">
        <v>10.9932</v>
      </c>
      <c r="G36" s="51">
        <v>10.987230071824568</v>
      </c>
      <c r="H36" s="51">
        <v>14.28932</v>
      </c>
      <c r="I36" s="51">
        <v>13.192970000000001</v>
      </c>
      <c r="J36" s="51">
        <v>13.191050000000001</v>
      </c>
      <c r="K36" s="51">
        <v>13.18454</v>
      </c>
      <c r="L36" s="51">
        <v>12.08581556544973</v>
      </c>
      <c r="M36" s="51">
        <v>7.6908016224776841</v>
      </c>
      <c r="N36" s="51">
        <v>6.5937863653428366</v>
      </c>
      <c r="O36" s="51">
        <v>5.4922227427092931</v>
      </c>
      <c r="P36" s="51">
        <v>4.3948017351229565</v>
      </c>
      <c r="Q36" s="51">
        <v>4.3948236053980843</v>
      </c>
    </row>
    <row r="37" spans="1:17" x14ac:dyDescent="0.25">
      <c r="A37" s="53" t="s">
        <v>76</v>
      </c>
      <c r="B37" s="51">
        <v>10.246649616062999</v>
      </c>
      <c r="C37" s="51">
        <v>10.19652</v>
      </c>
      <c r="D37" s="51">
        <v>10.202970000000001</v>
      </c>
      <c r="E37" s="51">
        <v>14.31948</v>
      </c>
      <c r="F37" s="51">
        <v>2.0024000000000002</v>
      </c>
      <c r="G37" s="51">
        <v>3.0810358563006792</v>
      </c>
      <c r="H37" s="51">
        <v>3.1000999999999999</v>
      </c>
      <c r="I37" s="51">
        <v>3.1005099999999999</v>
      </c>
      <c r="J37" s="51">
        <v>3.1002299999999998</v>
      </c>
      <c r="K37" s="51">
        <v>3.0968100000000001</v>
      </c>
      <c r="L37" s="51">
        <v>3.0570597821311245</v>
      </c>
      <c r="M37" s="51">
        <v>1.0269084099205754</v>
      </c>
      <c r="N37" s="51">
        <v>0</v>
      </c>
      <c r="O37" s="51">
        <v>1.0268526656535337</v>
      </c>
      <c r="P37" s="51">
        <v>0</v>
      </c>
      <c r="Q37" s="51">
        <v>0</v>
      </c>
    </row>
    <row r="38" spans="1:17" x14ac:dyDescent="0.25">
      <c r="A38" s="53" t="s">
        <v>29</v>
      </c>
      <c r="B38" s="51">
        <v>77.385970439708998</v>
      </c>
      <c r="C38" s="51">
        <v>63.05386</v>
      </c>
      <c r="D38" s="51">
        <v>64.007130000000004</v>
      </c>
      <c r="E38" s="51">
        <v>61.16534</v>
      </c>
      <c r="F38" s="51">
        <v>44.901739999999997</v>
      </c>
      <c r="G38" s="51">
        <v>40.126066832611578</v>
      </c>
      <c r="H38" s="51">
        <v>44.894100000000002</v>
      </c>
      <c r="I38" s="51">
        <v>43.902239999999999</v>
      </c>
      <c r="J38" s="51">
        <v>36.293199999999999</v>
      </c>
      <c r="K38" s="51">
        <v>22.886140000000001</v>
      </c>
      <c r="L38" s="51">
        <v>20.063050138765039</v>
      </c>
      <c r="M38" s="51">
        <v>16.241703778427489</v>
      </c>
      <c r="N38" s="51">
        <v>18.156509793626117</v>
      </c>
      <c r="O38" s="51">
        <v>19.10249230431614</v>
      </c>
      <c r="P38" s="51">
        <v>16.241904429915525</v>
      </c>
      <c r="Q38" s="51">
        <v>14.330155916977272</v>
      </c>
    </row>
    <row r="39" spans="1:17" x14ac:dyDescent="0.25">
      <c r="A39" s="53" t="s">
        <v>28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2" t="s">
        <v>27</v>
      </c>
      <c r="B40" s="51">
        <v>12.064054347706227</v>
      </c>
      <c r="C40" s="51">
        <v>19.19247</v>
      </c>
      <c r="D40" s="51">
        <v>24.70082</v>
      </c>
      <c r="E40" s="51">
        <v>27.702400000000001</v>
      </c>
      <c r="F40" s="51">
        <v>31.086110000000001</v>
      </c>
      <c r="G40" s="51">
        <v>26.751420301426499</v>
      </c>
      <c r="H40" s="51">
        <v>33.490780000000001</v>
      </c>
      <c r="I40" s="51">
        <v>29.899760000000001</v>
      </c>
      <c r="J40" s="51">
        <v>33.804769999999998</v>
      </c>
      <c r="K40" s="51">
        <v>33.979970000000002</v>
      </c>
      <c r="L40" s="51">
        <v>31.143296294926014</v>
      </c>
      <c r="M40" s="51">
        <v>32.340127112047533</v>
      </c>
      <c r="N40" s="51">
        <v>24.845698253824526</v>
      </c>
      <c r="O40" s="51">
        <v>24.071342936254794</v>
      </c>
      <c r="P40" s="51">
        <v>28.615017639882051</v>
      </c>
      <c r="Q40" s="51">
        <v>18.962498355926986</v>
      </c>
    </row>
    <row r="41" spans="1:17" x14ac:dyDescent="0.25">
      <c r="A41" s="53" t="s">
        <v>66</v>
      </c>
      <c r="B41" s="51">
        <v>12.064054347706227</v>
      </c>
      <c r="C41" s="51">
        <v>19.19247</v>
      </c>
      <c r="D41" s="51">
        <v>24.70082</v>
      </c>
      <c r="E41" s="51">
        <v>27.702400000000001</v>
      </c>
      <c r="F41" s="51">
        <v>31.086110000000001</v>
      </c>
      <c r="G41" s="51">
        <v>26.751420301426499</v>
      </c>
      <c r="H41" s="51">
        <v>33.490780000000001</v>
      </c>
      <c r="I41" s="51">
        <v>29.899760000000001</v>
      </c>
      <c r="J41" s="51">
        <v>33.804769999999998</v>
      </c>
      <c r="K41" s="51">
        <v>33.979970000000002</v>
      </c>
      <c r="L41" s="51">
        <v>31.143296294926014</v>
      </c>
      <c r="M41" s="51">
        <v>32.340127112047533</v>
      </c>
      <c r="N41" s="51">
        <v>24.845698253824526</v>
      </c>
      <c r="O41" s="51">
        <v>24.071342936254794</v>
      </c>
      <c r="P41" s="51">
        <v>28.615017639882051</v>
      </c>
      <c r="Q41" s="51">
        <v>18.962498355926986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0.97926959309216954</v>
      </c>
      <c r="C43" s="51">
        <v>0.49954999999999999</v>
      </c>
      <c r="D43" s="51">
        <v>0.29998999999999998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2.9849627817390005</v>
      </c>
      <c r="P43" s="51">
        <v>2.2690635888737565</v>
      </c>
      <c r="Q43" s="51">
        <v>2.7706169167937551</v>
      </c>
    </row>
    <row r="44" spans="1:17" x14ac:dyDescent="0.25">
      <c r="A44" s="53" t="s">
        <v>23</v>
      </c>
      <c r="B44" s="51">
        <v>0.97926959309216954</v>
      </c>
      <c r="C44" s="51">
        <v>0.49954999999999999</v>
      </c>
      <c r="D44" s="51">
        <v>0.29998999999999998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2.9849627817390005</v>
      </c>
      <c r="P44" s="51">
        <v>2.2690635888737565</v>
      </c>
      <c r="Q44" s="51">
        <v>2.7706169167937551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x14ac:dyDescent="0.25">
      <c r="A50" s="63" t="s">
        <v>21</v>
      </c>
      <c r="B50" s="62">
        <v>44.018958363053464</v>
      </c>
      <c r="C50" s="62">
        <v>42.172060000000002</v>
      </c>
      <c r="D50" s="62">
        <v>40.698480000000004</v>
      </c>
      <c r="E50" s="62">
        <v>49.500709999999998</v>
      </c>
      <c r="F50" s="62">
        <v>50.193309999999997</v>
      </c>
      <c r="G50" s="62">
        <v>46.69516941582355</v>
      </c>
      <c r="H50" s="62">
        <v>50.107709999999997</v>
      </c>
      <c r="I50" s="62">
        <v>56.099829999999997</v>
      </c>
      <c r="J50" s="62">
        <v>52.698459999999997</v>
      </c>
      <c r="K50" s="62">
        <v>49.858260000000001</v>
      </c>
      <c r="L50" s="62">
        <v>55.124580504969295</v>
      </c>
      <c r="M50" s="62">
        <v>34.560889474718557</v>
      </c>
      <c r="N50" s="62">
        <v>46.181430319024166</v>
      </c>
      <c r="O50" s="62">
        <v>45.224922726892004</v>
      </c>
      <c r="P50" s="62">
        <v>47.123242050006226</v>
      </c>
      <c r="Q50" s="62">
        <v>42.826169423473402</v>
      </c>
    </row>
    <row r="51" spans="1:17" x14ac:dyDescent="0.25">
      <c r="A51" s="191" t="s">
        <v>105</v>
      </c>
      <c r="B51" s="190">
        <f t="shared" ref="B51:Q51" si="8">SUM(B52:B54)</f>
        <v>168.86615490070352</v>
      </c>
      <c r="C51" s="190">
        <f t="shared" si="8"/>
        <v>159.28924000000001</v>
      </c>
      <c r="D51" s="190">
        <f t="shared" si="8"/>
        <v>161.89590999999999</v>
      </c>
      <c r="E51" s="190">
        <f t="shared" si="8"/>
        <v>174.69992000000002</v>
      </c>
      <c r="F51" s="190">
        <f t="shared" si="8"/>
        <v>139.17676</v>
      </c>
      <c r="G51" s="190">
        <f t="shared" si="8"/>
        <v>127.64092247798689</v>
      </c>
      <c r="H51" s="190">
        <f t="shared" si="8"/>
        <v>145.88201000000001</v>
      </c>
      <c r="I51" s="190">
        <f t="shared" si="8"/>
        <v>146.19531000000001</v>
      </c>
      <c r="J51" s="190">
        <f t="shared" si="8"/>
        <v>139.08771000000004</v>
      </c>
      <c r="K51" s="190">
        <f t="shared" si="8"/>
        <v>123.00572</v>
      </c>
      <c r="L51" s="190">
        <f t="shared" si="8"/>
        <v>121.4738022862412</v>
      </c>
      <c r="M51" s="190">
        <f t="shared" si="8"/>
        <v>91.860430397591841</v>
      </c>
      <c r="N51" s="190">
        <f t="shared" si="8"/>
        <v>95.777424731817646</v>
      </c>
      <c r="O51" s="190">
        <f t="shared" si="8"/>
        <v>97.902796157564765</v>
      </c>
      <c r="P51" s="190">
        <f t="shared" si="8"/>
        <v>98.64402944380052</v>
      </c>
      <c r="Q51" s="190">
        <f t="shared" si="8"/>
        <v>83.284264218569504</v>
      </c>
    </row>
    <row r="52" spans="1:17" x14ac:dyDescent="0.25">
      <c r="A52" s="216" t="s">
        <v>35</v>
      </c>
      <c r="B52" s="215">
        <v>0</v>
      </c>
      <c r="C52" s="215">
        <v>0</v>
      </c>
      <c r="D52" s="215">
        <v>0</v>
      </c>
      <c r="E52" s="215">
        <v>0</v>
      </c>
      <c r="F52" s="215">
        <v>0</v>
      </c>
      <c r="G52" s="215">
        <v>0</v>
      </c>
      <c r="H52" s="215">
        <v>0</v>
      </c>
      <c r="I52" s="215">
        <v>0</v>
      </c>
      <c r="J52" s="215">
        <v>0</v>
      </c>
      <c r="K52" s="215">
        <v>0</v>
      </c>
      <c r="L52" s="215">
        <v>0</v>
      </c>
      <c r="M52" s="215">
        <v>0</v>
      </c>
      <c r="N52" s="215">
        <v>0</v>
      </c>
      <c r="O52" s="215">
        <v>0</v>
      </c>
      <c r="P52" s="215">
        <v>0</v>
      </c>
      <c r="Q52" s="215">
        <v>0</v>
      </c>
    </row>
    <row r="53" spans="1:17" x14ac:dyDescent="0.25">
      <c r="A53" s="179" t="s">
        <v>56</v>
      </c>
      <c r="B53" s="214">
        <v>135.39625175106414</v>
      </c>
      <c r="C53" s="214">
        <v>128.54772889430356</v>
      </c>
      <c r="D53" s="214">
        <v>129.80526050640975</v>
      </c>
      <c r="E53" s="214">
        <v>134.57511093518667</v>
      </c>
      <c r="F53" s="214">
        <v>113.1174534866213</v>
      </c>
      <c r="G53" s="214">
        <v>104.80653105911897</v>
      </c>
      <c r="H53" s="214">
        <v>105.29212444097432</v>
      </c>
      <c r="I53" s="214">
        <v>103.98192718880017</v>
      </c>
      <c r="J53" s="214">
        <v>117.86249635376592</v>
      </c>
      <c r="K53" s="214">
        <v>105.78713023640906</v>
      </c>
      <c r="L53" s="214">
        <v>110.26273555274122</v>
      </c>
      <c r="M53" s="214">
        <v>83.877051529882607</v>
      </c>
      <c r="N53" s="214">
        <v>89.54105102570476</v>
      </c>
      <c r="O53" s="214">
        <v>88.940213704996737</v>
      </c>
      <c r="P53" s="214">
        <v>92.301561877677472</v>
      </c>
      <c r="Q53" s="214">
        <v>77.58861937054877</v>
      </c>
    </row>
    <row r="54" spans="1:17" x14ac:dyDescent="0.25">
      <c r="A54" s="119" t="s">
        <v>55</v>
      </c>
      <c r="B54" s="213">
        <v>33.469903149639393</v>
      </c>
      <c r="C54" s="213">
        <v>30.741511105696446</v>
      </c>
      <c r="D54" s="213">
        <v>32.090649493590227</v>
      </c>
      <c r="E54" s="213">
        <v>40.124809064813348</v>
      </c>
      <c r="F54" s="213">
        <v>26.05930651337869</v>
      </c>
      <c r="G54" s="213">
        <v>22.834391418867927</v>
      </c>
      <c r="H54" s="213">
        <v>40.589885559025689</v>
      </c>
      <c r="I54" s="213">
        <v>42.21338281119985</v>
      </c>
      <c r="J54" s="213">
        <v>21.225213646234117</v>
      </c>
      <c r="K54" s="213">
        <v>17.218589763590945</v>
      </c>
      <c r="L54" s="213">
        <v>11.21106673349998</v>
      </c>
      <c r="M54" s="213">
        <v>7.9833788677092388</v>
      </c>
      <c r="N54" s="213">
        <v>6.2363737061128797</v>
      </c>
      <c r="O54" s="213">
        <v>8.9625824525680322</v>
      </c>
      <c r="P54" s="213">
        <v>6.3424675661230436</v>
      </c>
      <c r="Q54" s="213">
        <v>5.6956448480207325</v>
      </c>
    </row>
    <row r="55" spans="1:17" x14ac:dyDescent="0.25">
      <c r="B55" s="13"/>
    </row>
    <row r="56" spans="1:17" x14ac:dyDescent="0.25">
      <c r="A56" s="31" t="s">
        <v>63</v>
      </c>
      <c r="B56" s="70">
        <f>SUM(B57:B59)</f>
        <v>374.75838853501824</v>
      </c>
      <c r="C56" s="70">
        <f t="shared" ref="C56:Q56" si="9">SUM(C57:C59)</f>
        <v>344.91097386730814</v>
      </c>
      <c r="D56" s="70">
        <f t="shared" si="9"/>
        <v>355.17701885540413</v>
      </c>
      <c r="E56" s="70">
        <f t="shared" si="9"/>
        <v>365.85648388292418</v>
      </c>
      <c r="F56" s="70">
        <f t="shared" si="9"/>
        <v>253.77761529867607</v>
      </c>
      <c r="G56" s="70">
        <f t="shared" si="9"/>
        <v>231.45096082013984</v>
      </c>
      <c r="H56" s="70">
        <f t="shared" si="9"/>
        <v>271.51438193280006</v>
      </c>
      <c r="I56" s="70">
        <f t="shared" si="9"/>
        <v>256.97046491748006</v>
      </c>
      <c r="J56" s="70">
        <f t="shared" si="9"/>
        <v>241.47886383810004</v>
      </c>
      <c r="K56" s="70">
        <f t="shared" si="9"/>
        <v>198.41587043846403</v>
      </c>
      <c r="L56" s="70">
        <f t="shared" si="9"/>
        <v>179.57863859017581</v>
      </c>
      <c r="M56" s="70">
        <f t="shared" si="9"/>
        <v>152.09691898769705</v>
      </c>
      <c r="N56" s="70">
        <f t="shared" si="9"/>
        <v>134.61505912884979</v>
      </c>
      <c r="O56" s="70">
        <f t="shared" si="9"/>
        <v>136.13733066300142</v>
      </c>
      <c r="P56" s="70">
        <f t="shared" si="9"/>
        <v>131.45454564186377</v>
      </c>
      <c r="Q56" s="70">
        <f t="shared" si="9"/>
        <v>102.58763620559893</v>
      </c>
    </row>
    <row r="57" spans="1:17" x14ac:dyDescent="0.25">
      <c r="A57" s="121" t="s">
        <v>35</v>
      </c>
      <c r="B57" s="120">
        <f>PPA_emi!B5</f>
        <v>0</v>
      </c>
      <c r="C57" s="120">
        <f>PPA_emi!C5</f>
        <v>0</v>
      </c>
      <c r="D57" s="120">
        <f>PPA_emi!D5</f>
        <v>0</v>
      </c>
      <c r="E57" s="120">
        <f>PPA_emi!E5</f>
        <v>0</v>
      </c>
      <c r="F57" s="120">
        <f>PPA_emi!F5</f>
        <v>0</v>
      </c>
      <c r="G57" s="120">
        <f>PPA_emi!G5</f>
        <v>0</v>
      </c>
      <c r="H57" s="120">
        <f>PPA_emi!H5</f>
        <v>0</v>
      </c>
      <c r="I57" s="120">
        <f>PPA_emi!I5</f>
        <v>0</v>
      </c>
      <c r="J57" s="120">
        <f>PPA_emi!J5</f>
        <v>0</v>
      </c>
      <c r="K57" s="120">
        <f>PPA_emi!K5</f>
        <v>0</v>
      </c>
      <c r="L57" s="120">
        <f>PPA_emi!L5</f>
        <v>0</v>
      </c>
      <c r="M57" s="120">
        <f>PPA_emi!M5</f>
        <v>0</v>
      </c>
      <c r="N57" s="120">
        <f>PPA_emi!N5</f>
        <v>0</v>
      </c>
      <c r="O57" s="120">
        <f>PPA_emi!O5</f>
        <v>0</v>
      </c>
      <c r="P57" s="120">
        <f>PPA_emi!P5</f>
        <v>0</v>
      </c>
      <c r="Q57" s="120">
        <f>PPA_emi!Q5</f>
        <v>0</v>
      </c>
    </row>
    <row r="58" spans="1:17" x14ac:dyDescent="0.25">
      <c r="A58" s="179" t="s">
        <v>56</v>
      </c>
      <c r="B58" s="189">
        <f>PPA_emi!B31</f>
        <v>368.19900316246031</v>
      </c>
      <c r="C58" s="189">
        <f>PPA_emi!C31</f>
        <v>337.78611364734712</v>
      </c>
      <c r="D58" s="189">
        <f>PPA_emi!D31</f>
        <v>346.9478780852038</v>
      </c>
      <c r="E58" s="189">
        <f>PPA_emi!E31</f>
        <v>355.47817096421414</v>
      </c>
      <c r="F58" s="189">
        <f>PPA_emi!F31</f>
        <v>248.41785429882907</v>
      </c>
      <c r="G58" s="189">
        <f>PPA_emi!G31</f>
        <v>226.78090644943151</v>
      </c>
      <c r="H58" s="189">
        <f>PPA_emi!H31</f>
        <v>262.57864154207658</v>
      </c>
      <c r="I58" s="189">
        <f>PPA_emi!I31</f>
        <v>248.79162359342669</v>
      </c>
      <c r="J58" s="189">
        <f>PPA_emi!J31</f>
        <v>236.91989067130365</v>
      </c>
      <c r="K58" s="189">
        <f>PPA_emi!K31</f>
        <v>194.58679489069641</v>
      </c>
      <c r="L58" s="189">
        <f>PPA_emi!L31</f>
        <v>177.3363633350649</v>
      </c>
      <c r="M58" s="189">
        <f>PPA_emi!M31</f>
        <v>150.08584902704567</v>
      </c>
      <c r="N58" s="189">
        <f>PPA_emi!N31</f>
        <v>133.50725557571565</v>
      </c>
      <c r="O58" s="189">
        <f>PPA_emi!O31</f>
        <v>134.49165126260451</v>
      </c>
      <c r="P58" s="189">
        <f>PPA_emi!P31</f>
        <v>130.23768561653583</v>
      </c>
      <c r="Q58" s="189">
        <f>PPA_emi!Q31</f>
        <v>101.70000349381849</v>
      </c>
    </row>
    <row r="59" spans="1:17" x14ac:dyDescent="0.25">
      <c r="A59" s="119" t="s">
        <v>55</v>
      </c>
      <c r="B59" s="118">
        <f>PPA_emi!B81</f>
        <v>6.559385372557931</v>
      </c>
      <c r="C59" s="118">
        <f>PPA_emi!C81</f>
        <v>7.1248602199609996</v>
      </c>
      <c r="D59" s="118">
        <f>PPA_emi!D81</f>
        <v>8.2291407702003116</v>
      </c>
      <c r="E59" s="118">
        <f>PPA_emi!E81</f>
        <v>10.378312918710012</v>
      </c>
      <c r="F59" s="118">
        <f>PPA_emi!F81</f>
        <v>5.3597609998469853</v>
      </c>
      <c r="G59" s="118">
        <f>PPA_emi!G81</f>
        <v>4.67005437070834</v>
      </c>
      <c r="H59" s="118">
        <f>PPA_emi!H81</f>
        <v>8.9357403907234687</v>
      </c>
      <c r="I59" s="118">
        <f>PPA_emi!I81</f>
        <v>8.1788413240533728</v>
      </c>
      <c r="J59" s="118">
        <f>PPA_emi!J81</f>
        <v>4.5589731667963873</v>
      </c>
      <c r="K59" s="118">
        <f>PPA_emi!K81</f>
        <v>3.8290755477676202</v>
      </c>
      <c r="L59" s="118">
        <f>PPA_emi!L81</f>
        <v>2.2422752551109104</v>
      </c>
      <c r="M59" s="118">
        <f>PPA_emi!M81</f>
        <v>2.0110699606513931</v>
      </c>
      <c r="N59" s="118">
        <f>PPA_emi!N81</f>
        <v>1.1078035531341328</v>
      </c>
      <c r="O59" s="118">
        <f>PPA_emi!O81</f>
        <v>1.6456794003969211</v>
      </c>
      <c r="P59" s="118">
        <f>PPA_emi!P81</f>
        <v>1.2168600253279349</v>
      </c>
      <c r="Q59" s="118">
        <f>PPA_emi!Q81</f>
        <v>0.88763271178044478</v>
      </c>
    </row>
    <row r="60" spans="1:17" x14ac:dyDescent="0.25">
      <c r="A60" s="117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</row>
    <row r="61" spans="1:17" x14ac:dyDescent="0.25">
      <c r="A61" s="184" t="s">
        <v>104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</row>
    <row r="62" spans="1:17" x14ac:dyDescent="0.25">
      <c r="A62" s="110" t="s">
        <v>35</v>
      </c>
      <c r="B62" s="187" t="str">
        <f t="shared" ref="B62:Q62" si="10">IF(B$10=0,"",B$5/B$10*1000)</f>
        <v/>
      </c>
      <c r="C62" s="187" t="str">
        <f t="shared" si="10"/>
        <v/>
      </c>
      <c r="D62" s="187" t="str">
        <f t="shared" si="10"/>
        <v/>
      </c>
      <c r="E62" s="187" t="str">
        <f t="shared" si="10"/>
        <v/>
      </c>
      <c r="F62" s="187" t="str">
        <f t="shared" si="10"/>
        <v/>
      </c>
      <c r="G62" s="187" t="str">
        <f t="shared" si="10"/>
        <v/>
      </c>
      <c r="H62" s="187" t="str">
        <f t="shared" si="10"/>
        <v/>
      </c>
      <c r="I62" s="187" t="str">
        <f t="shared" si="10"/>
        <v/>
      </c>
      <c r="J62" s="187" t="str">
        <f t="shared" si="10"/>
        <v/>
      </c>
      <c r="K62" s="187" t="str">
        <f t="shared" si="10"/>
        <v/>
      </c>
      <c r="L62" s="187" t="str">
        <f t="shared" si="10"/>
        <v/>
      </c>
      <c r="M62" s="187" t="str">
        <f t="shared" si="10"/>
        <v/>
      </c>
      <c r="N62" s="187" t="str">
        <f t="shared" si="10"/>
        <v/>
      </c>
      <c r="O62" s="187" t="str">
        <f t="shared" si="10"/>
        <v/>
      </c>
      <c r="P62" s="187" t="str">
        <f t="shared" si="10"/>
        <v/>
      </c>
      <c r="Q62" s="187" t="str">
        <f t="shared" si="10"/>
        <v/>
      </c>
    </row>
    <row r="63" spans="1:17" x14ac:dyDescent="0.25">
      <c r="A63" s="180" t="s">
        <v>56</v>
      </c>
      <c r="B63" s="186">
        <f t="shared" ref="B63:Q63" si="11">IF(B$11=0,"",B$6/B$11*1000)</f>
        <v>810.78433339494472</v>
      </c>
      <c r="C63" s="186">
        <f t="shared" si="11"/>
        <v>766.03366586336074</v>
      </c>
      <c r="D63" s="186">
        <f t="shared" si="11"/>
        <v>964.4120827244293</v>
      </c>
      <c r="E63" s="186">
        <f t="shared" si="11"/>
        <v>861.95084001359442</v>
      </c>
      <c r="F63" s="186">
        <f t="shared" si="11"/>
        <v>803.68266068389914</v>
      </c>
      <c r="G63" s="186">
        <f t="shared" si="11"/>
        <v>760.95298527536897</v>
      </c>
      <c r="H63" s="186">
        <f t="shared" si="11"/>
        <v>912.59255182590516</v>
      </c>
      <c r="I63" s="186">
        <f t="shared" si="11"/>
        <v>1110.3835793537571</v>
      </c>
      <c r="J63" s="186">
        <f t="shared" si="11"/>
        <v>918.49400616255002</v>
      </c>
      <c r="K63" s="186">
        <f t="shared" si="11"/>
        <v>605.56532239771002</v>
      </c>
      <c r="L63" s="186">
        <f t="shared" si="11"/>
        <v>444.24700133274104</v>
      </c>
      <c r="M63" s="186">
        <f t="shared" si="11"/>
        <v>368.68418261032565</v>
      </c>
      <c r="N63" s="186">
        <f t="shared" si="11"/>
        <v>377.24238469918151</v>
      </c>
      <c r="O63" s="186">
        <f t="shared" si="11"/>
        <v>347.41300760880142</v>
      </c>
      <c r="P63" s="186">
        <f t="shared" si="11"/>
        <v>346.83046857578694</v>
      </c>
      <c r="Q63" s="186">
        <f t="shared" si="11"/>
        <v>329.00544006225601</v>
      </c>
    </row>
    <row r="64" spans="1:17" x14ac:dyDescent="0.25">
      <c r="A64" s="108" t="s">
        <v>55</v>
      </c>
      <c r="B64" s="185">
        <f t="shared" ref="B64:Q64" si="12">IF(B$12=0,"",B$7/B$12*1000)</f>
        <v>6225.1076313157901</v>
      </c>
      <c r="C64" s="185">
        <f t="shared" si="12"/>
        <v>8262.8220604014678</v>
      </c>
      <c r="D64" s="185">
        <f t="shared" si="12"/>
        <v>8716.1068978575513</v>
      </c>
      <c r="E64" s="185">
        <f t="shared" si="12"/>
        <v>6276.0480820173816</v>
      </c>
      <c r="F64" s="185">
        <f t="shared" si="12"/>
        <v>8263.5792723990598</v>
      </c>
      <c r="G64" s="185">
        <f t="shared" si="12"/>
        <v>8617.3137520795899</v>
      </c>
      <c r="H64" s="185">
        <f t="shared" si="12"/>
        <v>6386.1980389381706</v>
      </c>
      <c r="I64" s="185">
        <f t="shared" si="12"/>
        <v>6342.754849733391</v>
      </c>
      <c r="J64" s="185">
        <f t="shared" si="12"/>
        <v>6732.8022852786444</v>
      </c>
      <c r="K64" s="185">
        <f t="shared" si="12"/>
        <v>6115.7552363947761</v>
      </c>
      <c r="L64" s="185">
        <f t="shared" si="12"/>
        <v>5923.2240728184061</v>
      </c>
      <c r="M64" s="185">
        <f t="shared" si="12"/>
        <v>6740.646895588583</v>
      </c>
      <c r="N64" s="185">
        <f t="shared" si="12"/>
        <v>7307.4452165239636</v>
      </c>
      <c r="O64" s="185">
        <f t="shared" si="12"/>
        <v>4197.2124436674121</v>
      </c>
      <c r="P64" s="185">
        <f t="shared" si="12"/>
        <v>6394.0777897686794</v>
      </c>
      <c r="Q64" s="185">
        <f t="shared" si="12"/>
        <v>5425.1179928002566</v>
      </c>
    </row>
    <row r="65" spans="1:17" x14ac:dyDescent="0.25">
      <c r="A65" s="184" t="s">
        <v>103</v>
      </c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</row>
    <row r="66" spans="1:17" x14ac:dyDescent="0.25">
      <c r="A66" s="110" t="s">
        <v>35</v>
      </c>
      <c r="B66" s="113" t="str">
        <f t="shared" ref="B66:Q66" si="13">IF(B$52=0,"",B$52/B$10)</f>
        <v/>
      </c>
      <c r="C66" s="113" t="str">
        <f t="shared" si="13"/>
        <v/>
      </c>
      <c r="D66" s="113" t="str">
        <f t="shared" si="13"/>
        <v/>
      </c>
      <c r="E66" s="113" t="str">
        <f t="shared" si="13"/>
        <v/>
      </c>
      <c r="F66" s="113" t="str">
        <f t="shared" si="13"/>
        <v/>
      </c>
      <c r="G66" s="113" t="str">
        <f t="shared" si="13"/>
        <v/>
      </c>
      <c r="H66" s="113" t="str">
        <f t="shared" si="13"/>
        <v/>
      </c>
      <c r="I66" s="113" t="str">
        <f t="shared" si="13"/>
        <v/>
      </c>
      <c r="J66" s="113" t="str">
        <f t="shared" si="13"/>
        <v/>
      </c>
      <c r="K66" s="113" t="str">
        <f t="shared" si="13"/>
        <v/>
      </c>
      <c r="L66" s="113" t="str">
        <f t="shared" si="13"/>
        <v/>
      </c>
      <c r="M66" s="113" t="str">
        <f t="shared" si="13"/>
        <v/>
      </c>
      <c r="N66" s="113" t="str">
        <f t="shared" si="13"/>
        <v/>
      </c>
      <c r="O66" s="113" t="str">
        <f t="shared" si="13"/>
        <v/>
      </c>
      <c r="P66" s="113" t="str">
        <f t="shared" si="13"/>
        <v/>
      </c>
      <c r="Q66" s="113" t="str">
        <f t="shared" si="13"/>
        <v/>
      </c>
    </row>
    <row r="67" spans="1:17" x14ac:dyDescent="0.25">
      <c r="A67" s="180" t="s">
        <v>56</v>
      </c>
      <c r="B67" s="182">
        <f t="shared" ref="B67:Q67" si="14">IF(B$53=0,"",B$53/B$11)</f>
        <v>0.27297631401424222</v>
      </c>
      <c r="C67" s="182">
        <f t="shared" si="14"/>
        <v>0.25969238160465363</v>
      </c>
      <c r="D67" s="182">
        <f t="shared" si="14"/>
        <v>0.26329667445519217</v>
      </c>
      <c r="E67" s="182">
        <f t="shared" si="14"/>
        <v>0.27297182745473969</v>
      </c>
      <c r="F67" s="182">
        <f t="shared" si="14"/>
        <v>0.22179892840513982</v>
      </c>
      <c r="G67" s="182">
        <f t="shared" si="14"/>
        <v>0.20550300207670386</v>
      </c>
      <c r="H67" s="182">
        <f t="shared" si="14"/>
        <v>0.25556340883731632</v>
      </c>
      <c r="I67" s="182">
        <f t="shared" si="14"/>
        <v>0.25423454080391239</v>
      </c>
      <c r="J67" s="182">
        <f t="shared" si="14"/>
        <v>0.25537895725811649</v>
      </c>
      <c r="K67" s="182">
        <f t="shared" si="14"/>
        <v>0.20276221462520663</v>
      </c>
      <c r="L67" s="182">
        <f t="shared" si="14"/>
        <v>0.18142181343722333</v>
      </c>
      <c r="M67" s="182">
        <f t="shared" si="14"/>
        <v>0.16514481498303329</v>
      </c>
      <c r="N67" s="182">
        <f t="shared" si="14"/>
        <v>0.16774269581435888</v>
      </c>
      <c r="O67" s="182">
        <f t="shared" si="14"/>
        <v>0.16661711072498453</v>
      </c>
      <c r="P67" s="182">
        <f t="shared" si="14"/>
        <v>0.18178902957749532</v>
      </c>
      <c r="Q67" s="182">
        <f t="shared" si="14"/>
        <v>0.15281171341739624</v>
      </c>
    </row>
    <row r="68" spans="1:17" x14ac:dyDescent="0.25">
      <c r="A68" s="108" t="s">
        <v>55</v>
      </c>
      <c r="B68" s="112">
        <f t="shared" ref="B68:Q68" si="15">IF(B$54=0,"",B$54/B$12)</f>
        <v>0.21486196093328702</v>
      </c>
      <c r="C68" s="112">
        <f t="shared" si="15"/>
        <v>0.19993839639983282</v>
      </c>
      <c r="D68" s="112">
        <f t="shared" si="15"/>
        <v>0.20726135999916964</v>
      </c>
      <c r="E68" s="112">
        <f t="shared" si="15"/>
        <v>0.20023399738261125</v>
      </c>
      <c r="F68" s="112">
        <f t="shared" si="15"/>
        <v>0.16269695837789144</v>
      </c>
      <c r="G68" s="112">
        <f t="shared" si="15"/>
        <v>0.1507433494643991</v>
      </c>
      <c r="H68" s="112">
        <f t="shared" si="15"/>
        <v>0.18787370827726951</v>
      </c>
      <c r="I68" s="112">
        <f t="shared" si="15"/>
        <v>0.18428518761010348</v>
      </c>
      <c r="J68" s="112">
        <f t="shared" si="15"/>
        <v>0.18511473264477979</v>
      </c>
      <c r="K68" s="112">
        <f t="shared" si="15"/>
        <v>0.15666881849009986</v>
      </c>
      <c r="L68" s="112">
        <f t="shared" si="15"/>
        <v>0.14336282460673722</v>
      </c>
      <c r="M68" s="112">
        <f t="shared" si="15"/>
        <v>0.13050044367083263</v>
      </c>
      <c r="N68" s="112">
        <f t="shared" si="15"/>
        <v>0.13255333646753817</v>
      </c>
      <c r="O68" s="112">
        <f t="shared" si="15"/>
        <v>0.13166387860858136</v>
      </c>
      <c r="P68" s="112">
        <f t="shared" si="15"/>
        <v>0.14365300549575577</v>
      </c>
      <c r="Q68" s="112">
        <f t="shared" si="15"/>
        <v>0.12075460196021985</v>
      </c>
    </row>
    <row r="69" spans="1:17" x14ac:dyDescent="0.25">
      <c r="A69" s="184" t="s">
        <v>102</v>
      </c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</row>
    <row r="70" spans="1:17" x14ac:dyDescent="0.25">
      <c r="A70" s="110" t="s">
        <v>35</v>
      </c>
      <c r="B70" s="113" t="str">
        <f>IF(PPA_ued!B$5=0,"",PPA_ued!B$5/B$10)</f>
        <v/>
      </c>
      <c r="C70" s="113" t="str">
        <f>IF(PPA_ued!C$5=0,"",PPA_ued!C$5/C$10)</f>
        <v/>
      </c>
      <c r="D70" s="113" t="str">
        <f>IF(PPA_ued!D$5=0,"",PPA_ued!D$5/D$10)</f>
        <v/>
      </c>
      <c r="E70" s="113" t="str">
        <f>IF(PPA_ued!E$5=0,"",PPA_ued!E$5/E$10)</f>
        <v/>
      </c>
      <c r="F70" s="113" t="str">
        <f>IF(PPA_ued!F$5=0,"",PPA_ued!F$5/F$10)</f>
        <v/>
      </c>
      <c r="G70" s="113" t="str">
        <f>IF(PPA_ued!G$5=0,"",PPA_ued!G$5/G$10)</f>
        <v/>
      </c>
      <c r="H70" s="113" t="str">
        <f>IF(PPA_ued!H$5=0,"",PPA_ued!H$5/H$10)</f>
        <v/>
      </c>
      <c r="I70" s="113" t="str">
        <f>IF(PPA_ued!I$5=0,"",PPA_ued!I$5/I$10)</f>
        <v/>
      </c>
      <c r="J70" s="113" t="str">
        <f>IF(PPA_ued!J$5=0,"",PPA_ued!J$5/J$10)</f>
        <v/>
      </c>
      <c r="K70" s="113" t="str">
        <f>IF(PPA_ued!K$5=0,"",PPA_ued!K$5/K$10)</f>
        <v/>
      </c>
      <c r="L70" s="113" t="str">
        <f>IF(PPA_ued!L$5=0,"",PPA_ued!L$5/L$10)</f>
        <v/>
      </c>
      <c r="M70" s="113" t="str">
        <f>IF(PPA_ued!M$5=0,"",PPA_ued!M$5/M$10)</f>
        <v/>
      </c>
      <c r="N70" s="113" t="str">
        <f>IF(PPA_ued!N$5=0,"",PPA_ued!N$5/N$10)</f>
        <v/>
      </c>
      <c r="O70" s="113" t="str">
        <f>IF(PPA_ued!O$5=0,"",PPA_ued!O$5/O$10)</f>
        <v/>
      </c>
      <c r="P70" s="113" t="str">
        <f>IF(PPA_ued!P$5=0,"",PPA_ued!P$5/P$10)</f>
        <v/>
      </c>
      <c r="Q70" s="113" t="str">
        <f>IF(PPA_ued!Q$5=0,"",PPA_ued!Q$5/Q$10)</f>
        <v/>
      </c>
    </row>
    <row r="71" spans="1:17" x14ac:dyDescent="0.25">
      <c r="A71" s="180" t="s">
        <v>56</v>
      </c>
      <c r="B71" s="182">
        <f>IF(PPA_ued!B$31=0,"",PPA_ued!B$31/B$11)</f>
        <v>0.15601363956828493</v>
      </c>
      <c r="C71" s="182">
        <f>IF(PPA_ued!C$31=0,"",PPA_ued!C$31/C$11)</f>
        <v>0.1498925443868355</v>
      </c>
      <c r="D71" s="182">
        <f>IF(PPA_ued!D$31=0,"",PPA_ued!D$31/D$11)</f>
        <v>0.15336489573153866</v>
      </c>
      <c r="E71" s="182">
        <f>IF(PPA_ued!E$31=0,"",PPA_ued!E$31/E$11)</f>
        <v>0.15957458099310662</v>
      </c>
      <c r="F71" s="182">
        <f>IF(PPA_ued!F$31=0,"",PPA_ued!F$31/F$11)</f>
        <v>0.12809487956107851</v>
      </c>
      <c r="G71" s="182">
        <f>IF(PPA_ued!G$31=0,"",PPA_ued!G$31/G$11)</f>
        <v>0.11851123789411254</v>
      </c>
      <c r="H71" s="182">
        <f>IF(PPA_ued!H$31=0,"",PPA_ued!H$31/H$11)</f>
        <v>0.15008271447796934</v>
      </c>
      <c r="I71" s="182">
        <f>IF(PPA_ued!I$31=0,"",PPA_ued!I$31/I$11)</f>
        <v>0.14817479582527582</v>
      </c>
      <c r="J71" s="182">
        <f>IF(PPA_ued!J$31=0,"",PPA_ued!J$31/J$11)</f>
        <v>0.14787111857648999</v>
      </c>
      <c r="K71" s="182">
        <f>IF(PPA_ued!K$31=0,"",PPA_ued!K$31/K$11)</f>
        <v>0.12326744682605752</v>
      </c>
      <c r="L71" s="182">
        <f>IF(PPA_ued!L$31=0,"",PPA_ued!L$31/L$11)</f>
        <v>0.11245261374349184</v>
      </c>
      <c r="M71" s="182">
        <f>IF(PPA_ued!M$31=0,"",PPA_ued!M$31/M$11)</f>
        <v>0.10407903670292164</v>
      </c>
      <c r="N71" s="182">
        <f>IF(PPA_ued!N$31=0,"",PPA_ued!N$31/N$11)</f>
        <v>0.1029109709999708</v>
      </c>
      <c r="O71" s="182">
        <f>IF(PPA_ued!O$31=0,"",PPA_ued!O$31/O$11)</f>
        <v>0.10218086546165742</v>
      </c>
      <c r="P71" s="182">
        <f>IF(PPA_ued!P$31=0,"",PPA_ued!P$31/P$11)</f>
        <v>0.11172069774579969</v>
      </c>
      <c r="Q71" s="182">
        <f>IF(PPA_ued!Q$31=0,"",PPA_ued!Q$31/Q$11)</f>
        <v>9.2835758881060479E-2</v>
      </c>
    </row>
    <row r="72" spans="1:17" x14ac:dyDescent="0.25">
      <c r="A72" s="108" t="s">
        <v>55</v>
      </c>
      <c r="B72" s="112">
        <f>IF(PPA_ued!B$81=0,"",PPA_ued!B$81/B$12)</f>
        <v>0.12145552949013506</v>
      </c>
      <c r="C72" s="112">
        <f>IF(PPA_ued!C$81=0,"",PPA_ued!C$81/C$12)</f>
        <v>0.11290091455609462</v>
      </c>
      <c r="D72" s="112">
        <f>IF(PPA_ued!D$81=0,"",PPA_ued!D$81/D$12)</f>
        <v>0.11671776082699863</v>
      </c>
      <c r="E72" s="112">
        <f>IF(PPA_ued!E$81=0,"",PPA_ued!E$81/E$12)</f>
        <v>0.11575089376867495</v>
      </c>
      <c r="F72" s="112">
        <f>IF(PPA_ued!F$81=0,"",PPA_ued!F$81/F$12)</f>
        <v>9.4666130294935161E-2</v>
      </c>
      <c r="G72" s="112">
        <f>IF(PPA_ued!G$81=0,"",PPA_ued!G$81/G$12)</f>
        <v>8.7715714461454819E-2</v>
      </c>
      <c r="H72" s="112">
        <f>IF(PPA_ued!H$81=0,"",PPA_ued!H$81/H$12)</f>
        <v>0.11279293203254349</v>
      </c>
      <c r="I72" s="112">
        <f>IF(PPA_ued!I$81=0,"",PPA_ued!I$81/I$12)</f>
        <v>0.11210069758577865</v>
      </c>
      <c r="J72" s="112">
        <f>IF(PPA_ued!J$81=0,"",PPA_ued!J$81/J$12)</f>
        <v>0.11234217548787033</v>
      </c>
      <c r="K72" s="112">
        <f>IF(PPA_ued!K$81=0,"",PPA_ued!K$81/K$12)</f>
        <v>9.4998153319428208E-2</v>
      </c>
      <c r="L72" s="112">
        <f>IF(PPA_ued!L$81=0,"",PPA_ued!L$81/L$12)</f>
        <v>8.7147235414442234E-2</v>
      </c>
      <c r="M72" s="112">
        <f>IF(PPA_ued!M$81=0,"",PPA_ued!M$81/M$12)</f>
        <v>7.8877552725627645E-2</v>
      </c>
      <c r="N72" s="112">
        <f>IF(PPA_ued!N$81=0,"",PPA_ued!N$81/N$12)</f>
        <v>8.0789238311672382E-2</v>
      </c>
      <c r="O72" s="112">
        <f>IF(PPA_ued!O$81=0,"",PPA_ued!O$81/O$12)</f>
        <v>8.0188625893801602E-2</v>
      </c>
      <c r="P72" s="112">
        <f>IF(PPA_ued!P$81=0,"",PPA_ued!P$81/P$12)</f>
        <v>8.741622792057914E-2</v>
      </c>
      <c r="Q72" s="112">
        <f>IF(PPA_ued!Q$81=0,"",PPA_ued!Q$81/Q$12)</f>
        <v>7.3775935070511028E-2</v>
      </c>
    </row>
    <row r="73" spans="1:17" x14ac:dyDescent="0.25">
      <c r="A73" s="39" t="s">
        <v>60</v>
      </c>
      <c r="B73" s="111">
        <f t="shared" ref="B73:Q73" si="16">IF(B$51=0,"",B$56/B$51)</f>
        <v>2.2192628757099566</v>
      </c>
      <c r="C73" s="111">
        <f t="shared" si="16"/>
        <v>2.1653124458834014</v>
      </c>
      <c r="D73" s="111">
        <f t="shared" si="16"/>
        <v>2.1938603566662316</v>
      </c>
      <c r="E73" s="111">
        <f t="shared" si="16"/>
        <v>2.0941994929529684</v>
      </c>
      <c r="F73" s="111">
        <f t="shared" si="16"/>
        <v>1.823419479650741</v>
      </c>
      <c r="G73" s="111">
        <f t="shared" si="16"/>
        <v>1.8132974623405449</v>
      </c>
      <c r="H73" s="111">
        <f t="shared" si="16"/>
        <v>1.8611916708084846</v>
      </c>
      <c r="I73" s="111">
        <f t="shared" si="16"/>
        <v>1.7577203052374255</v>
      </c>
      <c r="J73" s="111">
        <f t="shared" si="16"/>
        <v>1.7361624822070905</v>
      </c>
      <c r="K73" s="111">
        <f t="shared" si="16"/>
        <v>1.6130621440894295</v>
      </c>
      <c r="L73" s="111">
        <f t="shared" si="16"/>
        <v>1.4783322429227681</v>
      </c>
      <c r="M73" s="111">
        <f t="shared" si="16"/>
        <v>1.6557392375518887</v>
      </c>
      <c r="N73" s="111">
        <f t="shared" si="16"/>
        <v>1.4054988375995678</v>
      </c>
      <c r="O73" s="111">
        <f t="shared" si="16"/>
        <v>1.3905356742201929</v>
      </c>
      <c r="P73" s="111">
        <f t="shared" si="16"/>
        <v>1.3326153278922579</v>
      </c>
      <c r="Q73" s="111">
        <f t="shared" si="16"/>
        <v>1.2317769409161141</v>
      </c>
    </row>
    <row r="74" spans="1:17" x14ac:dyDescent="0.25">
      <c r="A74" s="110" t="s">
        <v>35</v>
      </c>
      <c r="B74" s="109" t="str">
        <f t="shared" ref="B74:Q74" si="17">IF(B$52=0,"",B$57/B$52)</f>
        <v/>
      </c>
      <c r="C74" s="109" t="str">
        <f t="shared" si="17"/>
        <v/>
      </c>
      <c r="D74" s="109" t="str">
        <f t="shared" si="17"/>
        <v/>
      </c>
      <c r="E74" s="109" t="str">
        <f t="shared" si="17"/>
        <v/>
      </c>
      <c r="F74" s="109" t="str">
        <f t="shared" si="17"/>
        <v/>
      </c>
      <c r="G74" s="109" t="str">
        <f t="shared" si="17"/>
        <v/>
      </c>
      <c r="H74" s="109" t="str">
        <f t="shared" si="17"/>
        <v/>
      </c>
      <c r="I74" s="109" t="str">
        <f t="shared" si="17"/>
        <v/>
      </c>
      <c r="J74" s="109" t="str">
        <f t="shared" si="17"/>
        <v/>
      </c>
      <c r="K74" s="109" t="str">
        <f t="shared" si="17"/>
        <v/>
      </c>
      <c r="L74" s="109" t="str">
        <f t="shared" si="17"/>
        <v/>
      </c>
      <c r="M74" s="109" t="str">
        <f t="shared" si="17"/>
        <v/>
      </c>
      <c r="N74" s="109" t="str">
        <f t="shared" si="17"/>
        <v/>
      </c>
      <c r="O74" s="109" t="str">
        <f t="shared" si="17"/>
        <v/>
      </c>
      <c r="P74" s="109" t="str">
        <f t="shared" si="17"/>
        <v/>
      </c>
      <c r="Q74" s="109" t="str">
        <f t="shared" si="17"/>
        <v/>
      </c>
    </row>
    <row r="75" spans="1:17" x14ac:dyDescent="0.25">
      <c r="A75" s="180" t="s">
        <v>56</v>
      </c>
      <c r="B75" s="178">
        <f t="shared" ref="B75:Q75" si="18">IF(B$53=0,"",B$58/B$53)</f>
        <v>2.7194179927478417</v>
      </c>
      <c r="C75" s="178">
        <f t="shared" si="18"/>
        <v>2.6277096962567628</v>
      </c>
      <c r="D75" s="178">
        <f t="shared" si="18"/>
        <v>2.6728337259341779</v>
      </c>
      <c r="E75" s="178">
        <f t="shared" si="18"/>
        <v>2.6414852530600372</v>
      </c>
      <c r="F75" s="178">
        <f t="shared" si="18"/>
        <v>2.1961054341469075</v>
      </c>
      <c r="G75" s="178">
        <f t="shared" si="18"/>
        <v>2.1638051002900727</v>
      </c>
      <c r="H75" s="178">
        <f t="shared" si="18"/>
        <v>2.4938108423225467</v>
      </c>
      <c r="I75" s="178">
        <f t="shared" si="18"/>
        <v>2.3926429363219563</v>
      </c>
      <c r="J75" s="178">
        <f t="shared" si="18"/>
        <v>2.0101380676698488</v>
      </c>
      <c r="K75" s="178">
        <f t="shared" si="18"/>
        <v>1.8394184099317303</v>
      </c>
      <c r="L75" s="178">
        <f t="shared" si="18"/>
        <v>1.6083073075059053</v>
      </c>
      <c r="M75" s="178">
        <f t="shared" si="18"/>
        <v>1.7893553277033716</v>
      </c>
      <c r="N75" s="178">
        <f t="shared" si="18"/>
        <v>1.491017293703526</v>
      </c>
      <c r="O75" s="178">
        <f t="shared" si="18"/>
        <v>1.5121579503810958</v>
      </c>
      <c r="P75" s="178">
        <f t="shared" si="18"/>
        <v>1.4110019697080876</v>
      </c>
      <c r="Q75" s="178">
        <f t="shared" si="18"/>
        <v>1.310759288138873</v>
      </c>
    </row>
    <row r="76" spans="1:17" x14ac:dyDescent="0.25">
      <c r="A76" s="108" t="s">
        <v>55</v>
      </c>
      <c r="B76" s="107">
        <f t="shared" ref="B76:Q76" si="19">IF(B$54=0,"",B$59/B$54)</f>
        <v>0.19597861825986795</v>
      </c>
      <c r="C76" s="107">
        <f t="shared" si="19"/>
        <v>0.23176675328236396</v>
      </c>
      <c r="D76" s="107">
        <f t="shared" si="19"/>
        <v>0.25643422305441332</v>
      </c>
      <c r="E76" s="107">
        <f t="shared" si="19"/>
        <v>0.25865077393754049</v>
      </c>
      <c r="F76" s="107">
        <f t="shared" si="19"/>
        <v>0.20567550395461662</v>
      </c>
      <c r="G76" s="107">
        <f t="shared" si="19"/>
        <v>0.20451845135883501</v>
      </c>
      <c r="H76" s="107">
        <f t="shared" si="19"/>
        <v>0.22014697178017764</v>
      </c>
      <c r="I76" s="107">
        <f t="shared" si="19"/>
        <v>0.19374996220116722</v>
      </c>
      <c r="J76" s="107">
        <f t="shared" si="19"/>
        <v>0.21479044888696625</v>
      </c>
      <c r="K76" s="107">
        <f t="shared" si="19"/>
        <v>0.22238032268265531</v>
      </c>
      <c r="L76" s="107">
        <f t="shared" si="19"/>
        <v>0.20000552208031458</v>
      </c>
      <c r="M76" s="107">
        <f t="shared" si="19"/>
        <v>0.25190711777260949</v>
      </c>
      <c r="N76" s="107">
        <f t="shared" si="19"/>
        <v>0.17763585143210167</v>
      </c>
      <c r="O76" s="107">
        <f t="shared" si="19"/>
        <v>0.18361665391712939</v>
      </c>
      <c r="P76" s="107">
        <f t="shared" si="19"/>
        <v>0.19185908522852158</v>
      </c>
      <c r="Q76" s="107">
        <f t="shared" si="19"/>
        <v>0.15584411167927753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</row>
    <row r="17" spans="1:17" x14ac:dyDescent="0.25">
      <c r="A17" s="152" t="s">
        <v>249</v>
      </c>
      <c r="B17" s="264">
        <v>0</v>
      </c>
      <c r="C17" s="264">
        <v>0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4">
        <v>0</v>
      </c>
      <c r="L17" s="264">
        <v>0</v>
      </c>
      <c r="M17" s="264">
        <v>0</v>
      </c>
      <c r="N17" s="264">
        <v>0</v>
      </c>
      <c r="O17" s="264">
        <v>0</v>
      </c>
      <c r="P17" s="264">
        <v>0</v>
      </c>
      <c r="Q17" s="264">
        <v>0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17" ht="12.75" x14ac:dyDescent="0.25">
      <c r="A31" s="97" t="s">
        <v>34</v>
      </c>
      <c r="B31" s="96">
        <v>135.39625175106414</v>
      </c>
      <c r="C31" s="96">
        <v>128.54772889430353</v>
      </c>
      <c r="D31" s="96">
        <v>129.80526050640978</v>
      </c>
      <c r="E31" s="96">
        <v>134.57511093518667</v>
      </c>
      <c r="F31" s="96">
        <v>113.11745348662133</v>
      </c>
      <c r="G31" s="96">
        <v>104.80653105911897</v>
      </c>
      <c r="H31" s="96">
        <v>105.29212444097432</v>
      </c>
      <c r="I31" s="96">
        <v>103.98192718880021</v>
      </c>
      <c r="J31" s="96">
        <v>117.86249635376595</v>
      </c>
      <c r="K31" s="96">
        <v>105.78713023640904</v>
      </c>
      <c r="L31" s="96">
        <v>110.26273555274123</v>
      </c>
      <c r="M31" s="96">
        <v>83.877051529882607</v>
      </c>
      <c r="N31" s="96">
        <v>89.54105102570476</v>
      </c>
      <c r="O31" s="96">
        <v>88.940213704996751</v>
      </c>
      <c r="P31" s="96">
        <v>92.301561877677457</v>
      </c>
      <c r="Q31" s="96">
        <v>77.588619370548756</v>
      </c>
    </row>
    <row r="32" spans="1:17" x14ac:dyDescent="0.25">
      <c r="A32" s="132" t="s">
        <v>83</v>
      </c>
      <c r="B32" s="160">
        <v>0.83794547801835062</v>
      </c>
      <c r="C32" s="160">
        <v>0.79556107900648698</v>
      </c>
      <c r="D32" s="160">
        <v>0.80334373852771879</v>
      </c>
      <c r="E32" s="160">
        <v>0.83286357047229909</v>
      </c>
      <c r="F32" s="160">
        <v>0.70006560305921073</v>
      </c>
      <c r="G32" s="160">
        <v>0.64863064990341079</v>
      </c>
      <c r="H32" s="160">
        <v>0.65163590871389432</v>
      </c>
      <c r="I32" s="160">
        <v>0.64352731007417774</v>
      </c>
      <c r="J32" s="160">
        <v>0.72943190502181887</v>
      </c>
      <c r="K32" s="160">
        <v>0.65469941942791343</v>
      </c>
      <c r="L32" s="160">
        <v>0.68239821601728023</v>
      </c>
      <c r="M32" s="160">
        <v>0.51910149010771944</v>
      </c>
      <c r="N32" s="160">
        <v>0.55415506584295082</v>
      </c>
      <c r="O32" s="160">
        <v>0.55043658095580927</v>
      </c>
      <c r="P32" s="160">
        <v>0.57123942050945986</v>
      </c>
      <c r="Q32" s="160">
        <v>0.48018340172941582</v>
      </c>
    </row>
    <row r="33" spans="1:17" x14ac:dyDescent="0.25">
      <c r="A33" s="76" t="s">
        <v>82</v>
      </c>
      <c r="B33" s="159">
        <v>1.1891075998403275</v>
      </c>
      <c r="C33" s="159">
        <v>1.128960952711374</v>
      </c>
      <c r="D33" s="159">
        <v>1.1400051313917723</v>
      </c>
      <c r="E33" s="159">
        <v>1.1818959911578788</v>
      </c>
      <c r="F33" s="159">
        <v>0.99344569643501202</v>
      </c>
      <c r="G33" s="159">
        <v>0.92045563288143384</v>
      </c>
      <c r="H33" s="159">
        <v>0.92472032096052481</v>
      </c>
      <c r="I33" s="159">
        <v>0.91321361017864422</v>
      </c>
      <c r="J33" s="159">
        <v>1.0351186856198509</v>
      </c>
      <c r="K33" s="159">
        <v>0.92906767286801084</v>
      </c>
      <c r="L33" s="159">
        <v>0.96837434662528143</v>
      </c>
      <c r="M33" s="159">
        <v>0.73664402179876654</v>
      </c>
      <c r="N33" s="159">
        <v>0.7863876798311682</v>
      </c>
      <c r="O33" s="159">
        <v>0.78111087035467552</v>
      </c>
      <c r="P33" s="159">
        <v>0.81063166288882071</v>
      </c>
      <c r="Q33" s="159">
        <v>0.68141632993110435</v>
      </c>
    </row>
    <row r="34" spans="1:17" x14ac:dyDescent="0.25">
      <c r="A34" s="76" t="s">
        <v>81</v>
      </c>
      <c r="B34" s="159">
        <v>4.2313173063220653</v>
      </c>
      <c r="C34" s="159">
        <v>4.0172916378727503</v>
      </c>
      <c r="D34" s="159">
        <v>4.0565912137822453</v>
      </c>
      <c r="E34" s="159">
        <v>4.2056555372537616</v>
      </c>
      <c r="F34" s="159">
        <v>3.5350745119963056</v>
      </c>
      <c r="G34" s="159">
        <v>3.2753468648554795</v>
      </c>
      <c r="H34" s="159">
        <v>3.2905223195221103</v>
      </c>
      <c r="I34" s="159">
        <v>3.2495768706184518</v>
      </c>
      <c r="J34" s="159">
        <v>3.6833635653735257</v>
      </c>
      <c r="K34" s="159">
        <v>3.3059919249348488</v>
      </c>
      <c r="L34" s="159">
        <v>3.4458606878167171</v>
      </c>
      <c r="M34" s="159">
        <v>2.6212721190700949</v>
      </c>
      <c r="N34" s="159">
        <v>2.7982798189120026</v>
      </c>
      <c r="O34" s="159">
        <v>2.7795028341689516</v>
      </c>
      <c r="P34" s="159">
        <v>2.8845495434514801</v>
      </c>
      <c r="Q34" s="159">
        <v>2.4247500478805404</v>
      </c>
    </row>
    <row r="35" spans="1:17" x14ac:dyDescent="0.25">
      <c r="A35" s="76" t="s">
        <v>80</v>
      </c>
      <c r="B35" s="159">
        <v>3.3517819120734025</v>
      </c>
      <c r="C35" s="159">
        <v>3.1822443160259479</v>
      </c>
      <c r="D35" s="159">
        <v>3.2133749541108751</v>
      </c>
      <c r="E35" s="159">
        <v>3.3314542818891963</v>
      </c>
      <c r="F35" s="159">
        <v>2.8002624122368429</v>
      </c>
      <c r="G35" s="159">
        <v>2.5945225996136432</v>
      </c>
      <c r="H35" s="159">
        <v>2.6065436348555773</v>
      </c>
      <c r="I35" s="159">
        <v>2.574109240296711</v>
      </c>
      <c r="J35" s="159">
        <v>2.9177276200872755</v>
      </c>
      <c r="K35" s="159">
        <v>2.6187976777116537</v>
      </c>
      <c r="L35" s="159">
        <v>2.7295928640691209</v>
      </c>
      <c r="M35" s="159">
        <v>2.0764059604308778</v>
      </c>
      <c r="N35" s="159">
        <v>2.2166202633718033</v>
      </c>
      <c r="O35" s="159">
        <v>2.2017463238232371</v>
      </c>
      <c r="P35" s="159">
        <v>2.2849576820378394</v>
      </c>
      <c r="Q35" s="159">
        <v>1.9207336069176633</v>
      </c>
    </row>
    <row r="36" spans="1:17" x14ac:dyDescent="0.25">
      <c r="A36" s="129" t="s">
        <v>79</v>
      </c>
      <c r="B36" s="158">
        <v>2.0110691472440414</v>
      </c>
      <c r="C36" s="158">
        <v>1.9093465896155686</v>
      </c>
      <c r="D36" s="158">
        <v>1.9280249724665248</v>
      </c>
      <c r="E36" s="158">
        <v>1.9988725691335176</v>
      </c>
      <c r="F36" s="158">
        <v>1.6801574473421055</v>
      </c>
      <c r="G36" s="158">
        <v>1.5567135597681858</v>
      </c>
      <c r="H36" s="158">
        <v>1.5639261809133465</v>
      </c>
      <c r="I36" s="158">
        <v>1.5444655441780264</v>
      </c>
      <c r="J36" s="158">
        <v>1.7506365720523651</v>
      </c>
      <c r="K36" s="158">
        <v>1.5712786066269921</v>
      </c>
      <c r="L36" s="158">
        <v>1.6377557184414724</v>
      </c>
      <c r="M36" s="158">
        <v>1.2458435762585265</v>
      </c>
      <c r="N36" s="158">
        <v>1.3299721580230819</v>
      </c>
      <c r="O36" s="158">
        <v>1.3210477942939423</v>
      </c>
      <c r="P36" s="158">
        <v>1.3709746092227038</v>
      </c>
      <c r="Q36" s="158">
        <v>1.1524401641505977</v>
      </c>
    </row>
    <row r="37" spans="1:17" x14ac:dyDescent="0.25">
      <c r="A37" s="92" t="s">
        <v>125</v>
      </c>
      <c r="B37" s="91">
        <v>0.3106712771120389</v>
      </c>
      <c r="C37" s="91">
        <v>0.27205708535504913</v>
      </c>
      <c r="D37" s="91">
        <v>0.26019828443414167</v>
      </c>
      <c r="E37" s="91">
        <v>0.31274044775454912</v>
      </c>
      <c r="F37" s="91">
        <v>4.0397139166240992E-2</v>
      </c>
      <c r="G37" s="91">
        <v>6.2673972433987715E-2</v>
      </c>
      <c r="H37" s="91">
        <v>5.5921642479415924E-2</v>
      </c>
      <c r="I37" s="91">
        <v>5.3744393826487435E-2</v>
      </c>
      <c r="J37" s="91">
        <v>6.0571054061683602E-2</v>
      </c>
      <c r="K37" s="91">
        <v>5.5972267359496647E-2</v>
      </c>
      <c r="L37" s="91">
        <v>5.6050609509306057E-2</v>
      </c>
      <c r="M37" s="91">
        <v>1.8834187058824638E-2</v>
      </c>
      <c r="N37" s="91">
        <v>0</v>
      </c>
      <c r="O37" s="91">
        <v>1.928983641885661E-2</v>
      </c>
      <c r="P37" s="91">
        <v>0</v>
      </c>
      <c r="Q37" s="91">
        <v>0</v>
      </c>
    </row>
    <row r="38" spans="1:17" x14ac:dyDescent="0.25">
      <c r="A38" s="92" t="s">
        <v>26</v>
      </c>
      <c r="B38" s="91">
        <v>0.36577372231753835</v>
      </c>
      <c r="C38" s="91">
        <v>0.5120813227418981</v>
      </c>
      <c r="D38" s="91">
        <v>0.62992550091949073</v>
      </c>
      <c r="E38" s="91">
        <v>0.60502622859738076</v>
      </c>
      <c r="F38" s="91">
        <v>0.62714238504148812</v>
      </c>
      <c r="G38" s="91">
        <v>0.54417340684723348</v>
      </c>
      <c r="H38" s="91">
        <v>0.60412871375657995</v>
      </c>
      <c r="I38" s="91">
        <v>0.51828391998653633</v>
      </c>
      <c r="J38" s="91">
        <v>0.66046407886278757</v>
      </c>
      <c r="K38" s="91">
        <v>0.61415972103799565</v>
      </c>
      <c r="L38" s="91">
        <v>0.57100641265269292</v>
      </c>
      <c r="M38" s="91">
        <v>0.59313956108469224</v>
      </c>
      <c r="N38" s="91">
        <v>0.46523191332925395</v>
      </c>
      <c r="O38" s="91">
        <v>0.45218976699742341</v>
      </c>
      <c r="P38" s="91">
        <v>0.5179741756328694</v>
      </c>
      <c r="Q38" s="91">
        <v>0.3536756091914886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1.334624147814464</v>
      </c>
      <c r="C40" s="157">
        <v>1.1252081815186215</v>
      </c>
      <c r="D40" s="157">
        <v>1.0379011871128925</v>
      </c>
      <c r="E40" s="157">
        <v>1.0811058927815878</v>
      </c>
      <c r="F40" s="157">
        <v>1.0126179231343764</v>
      </c>
      <c r="G40" s="157">
        <v>0.9498661804869647</v>
      </c>
      <c r="H40" s="157">
        <v>0.9038758246773505</v>
      </c>
      <c r="I40" s="157">
        <v>0.97243723036500274</v>
      </c>
      <c r="J40" s="157">
        <v>1.0296014391278938</v>
      </c>
      <c r="K40" s="157">
        <v>0.90114661822949993</v>
      </c>
      <c r="L40" s="157">
        <v>1.0106986962794735</v>
      </c>
      <c r="M40" s="157">
        <v>0.63386982811500958</v>
      </c>
      <c r="N40" s="157">
        <v>0.86474024469382804</v>
      </c>
      <c r="O40" s="157">
        <v>0.84956819087766211</v>
      </c>
      <c r="P40" s="157">
        <v>0.85300043358983424</v>
      </c>
      <c r="Q40" s="157">
        <v>0.79876455495910914</v>
      </c>
    </row>
    <row r="41" spans="1:17" x14ac:dyDescent="0.25">
      <c r="A41" s="156" t="s">
        <v>238</v>
      </c>
      <c r="B41" s="204">
        <v>4.1311320580047788</v>
      </c>
      <c r="C41" s="204">
        <v>4.4489334778701108</v>
      </c>
      <c r="D41" s="204">
        <v>3.855399008074909</v>
      </c>
      <c r="E41" s="204">
        <v>4.292740285094542</v>
      </c>
      <c r="F41" s="204">
        <v>7.6181966144803157</v>
      </c>
      <c r="G41" s="204">
        <v>7.415431837460658</v>
      </c>
      <c r="H41" s="204">
        <v>4.0815814902012999</v>
      </c>
      <c r="I41" s="204">
        <v>5.131912285432696</v>
      </c>
      <c r="J41" s="204">
        <v>9.5135229291098415</v>
      </c>
      <c r="K41" s="204">
        <v>9.6867022432638308</v>
      </c>
      <c r="L41" s="204">
        <v>12.52138206463183</v>
      </c>
      <c r="M41" s="204">
        <v>7.778461001071908</v>
      </c>
      <c r="N41" s="204">
        <v>11.223600463867731</v>
      </c>
      <c r="O41" s="204">
        <v>10.299833074830806</v>
      </c>
      <c r="P41" s="204">
        <v>11.482838196729508</v>
      </c>
      <c r="Q41" s="204">
        <v>10.375259264914588</v>
      </c>
    </row>
    <row r="42" spans="1:17" x14ac:dyDescent="0.25">
      <c r="A42" s="152" t="s">
        <v>247</v>
      </c>
      <c r="B42" s="151">
        <v>3.5286018243638746</v>
      </c>
      <c r="C42" s="151">
        <v>3.2928546992844465</v>
      </c>
      <c r="D42" s="151">
        <v>3.3943238862825837</v>
      </c>
      <c r="E42" s="151">
        <v>3.4869091556249989</v>
      </c>
      <c r="F42" s="151">
        <v>2.4949986965957311</v>
      </c>
      <c r="G42" s="151">
        <v>2.2728812092233852</v>
      </c>
      <c r="H42" s="151">
        <v>2.6495807927668533</v>
      </c>
      <c r="I42" s="151">
        <v>2.4969045697703733</v>
      </c>
      <c r="J42" s="151">
        <v>2.4283528819666214</v>
      </c>
      <c r="K42" s="151">
        <v>2.0547723687109998</v>
      </c>
      <c r="L42" s="151">
        <v>1.8780907740329127</v>
      </c>
      <c r="M42" s="151">
        <v>1.6185427764991169</v>
      </c>
      <c r="N42" s="151">
        <v>1.4104091260050104</v>
      </c>
      <c r="O42" s="151">
        <v>1.4931832996059673</v>
      </c>
      <c r="P42" s="151">
        <v>1.4633256447631788</v>
      </c>
      <c r="Q42" s="151">
        <v>1.1514930239671077</v>
      </c>
    </row>
    <row r="43" spans="1:17" x14ac:dyDescent="0.25">
      <c r="A43" s="150" t="s">
        <v>33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0.70061601568346821</v>
      </c>
      <c r="C45" s="87">
        <v>0.70071826086956501</v>
      </c>
      <c r="D45" s="87">
        <v>0.63729043478260861</v>
      </c>
      <c r="E45" s="87">
        <v>0.63802869565217391</v>
      </c>
      <c r="F45" s="87">
        <v>0.31864347826086953</v>
      </c>
      <c r="G45" s="87">
        <v>0.31847043686448018</v>
      </c>
      <c r="H45" s="87">
        <v>0.41418318840579699</v>
      </c>
      <c r="I45" s="87">
        <v>0.38240492753623201</v>
      </c>
      <c r="J45" s="87">
        <v>0.38234927536231883</v>
      </c>
      <c r="K45" s="87">
        <v>0.38216057971014489</v>
      </c>
      <c r="L45" s="87">
        <v>0.35031349465071676</v>
      </c>
      <c r="M45" s="87">
        <v>0.22292178615877339</v>
      </c>
      <c r="N45" s="87">
        <v>0.19112424247370535</v>
      </c>
      <c r="O45" s="87">
        <v>0.15919486210751571</v>
      </c>
      <c r="P45" s="87">
        <v>0.1273855575397958</v>
      </c>
      <c r="Q45" s="87">
        <v>0.12738619146081401</v>
      </c>
    </row>
    <row r="46" spans="1:17" x14ac:dyDescent="0.25">
      <c r="A46" s="150" t="s">
        <v>125</v>
      </c>
      <c r="B46" s="87">
        <v>0.25559765276462931</v>
      </c>
      <c r="C46" s="87">
        <v>0.26021574119334961</v>
      </c>
      <c r="D46" s="87">
        <v>0.26105628541543097</v>
      </c>
      <c r="E46" s="87">
        <v>0.36665090448899934</v>
      </c>
      <c r="F46" s="87">
        <v>5.2943171801919299E-2</v>
      </c>
      <c r="G46" s="87">
        <v>8.1727623157464346E-2</v>
      </c>
      <c r="H46" s="87">
        <v>7.9141670732105124E-2</v>
      </c>
      <c r="I46" s="87">
        <v>7.9106605478890146E-2</v>
      </c>
      <c r="J46" s="87">
        <v>8.3503907077473558E-2</v>
      </c>
      <c r="K46" s="87">
        <v>8.4296459534021664E-2</v>
      </c>
      <c r="L46" s="87">
        <v>8.4581312579703499E-2</v>
      </c>
      <c r="M46" s="87">
        <v>2.8463215693066167E-2</v>
      </c>
      <c r="N46" s="87">
        <v>0</v>
      </c>
      <c r="O46" s="87">
        <v>2.8384589723063586E-2</v>
      </c>
      <c r="P46" s="87">
        <v>0</v>
      </c>
      <c r="Q46" s="87">
        <v>0</v>
      </c>
    </row>
    <row r="47" spans="1:17" x14ac:dyDescent="0.25">
      <c r="A47" s="150" t="s">
        <v>29</v>
      </c>
      <c r="B47" s="87">
        <v>2.2430716069480865</v>
      </c>
      <c r="C47" s="87">
        <v>1.8276481159420284</v>
      </c>
      <c r="D47" s="87">
        <v>1.8552791304347827</v>
      </c>
      <c r="E47" s="87">
        <v>1.7729084057971014</v>
      </c>
      <c r="F47" s="87">
        <v>1.3014997101449273</v>
      </c>
      <c r="G47" s="87">
        <v>1.1630744009452629</v>
      </c>
      <c r="H47" s="87">
        <v>1.3012782608695652</v>
      </c>
      <c r="I47" s="87">
        <v>1.2725286956521742</v>
      </c>
      <c r="J47" s="87">
        <v>1.0519768115942028</v>
      </c>
      <c r="K47" s="87">
        <v>0.66336637681159416</v>
      </c>
      <c r="L47" s="87">
        <v>0.58153768518159521</v>
      </c>
      <c r="M47" s="87">
        <v>0.47077402256311551</v>
      </c>
      <c r="N47" s="87">
        <v>0.52627564619206124</v>
      </c>
      <c r="O47" s="87">
        <v>0.55369542911061265</v>
      </c>
      <c r="P47" s="87">
        <v>0.47077983854827604</v>
      </c>
      <c r="Q47" s="87">
        <v>0.41536683817325426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0.30093192308096139</v>
      </c>
      <c r="C49" s="87">
        <v>0.48979287113457598</v>
      </c>
      <c r="D49" s="87">
        <v>0.63200267333092086</v>
      </c>
      <c r="E49" s="87">
        <v>0.70932114968672444</v>
      </c>
      <c r="F49" s="87">
        <v>0.82191233638801497</v>
      </c>
      <c r="G49" s="87">
        <v>0.70960874825617792</v>
      </c>
      <c r="H49" s="87">
        <v>0.85497767275938574</v>
      </c>
      <c r="I49" s="87">
        <v>0.76286434110307677</v>
      </c>
      <c r="J49" s="87">
        <v>0.91052288793262626</v>
      </c>
      <c r="K49" s="87">
        <v>0.92494895265523891</v>
      </c>
      <c r="L49" s="87">
        <v>0.86165828162089719</v>
      </c>
      <c r="M49" s="87">
        <v>0.89638375208416188</v>
      </c>
      <c r="N49" s="87">
        <v>0.69300923733924391</v>
      </c>
      <c r="O49" s="87">
        <v>0.66538775832451458</v>
      </c>
      <c r="P49" s="87">
        <v>0.79939028957731695</v>
      </c>
      <c r="Q49" s="87">
        <v>0.52843225761437995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2.8384625886729551E-2</v>
      </c>
      <c r="C51" s="87">
        <v>1.4479710144927533E-2</v>
      </c>
      <c r="D51" s="87">
        <v>8.6953623188405788E-3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8.6520660340260874E-2</v>
      </c>
      <c r="P51" s="87">
        <v>6.5769959097790029E-2</v>
      </c>
      <c r="Q51" s="87">
        <v>8.0307736718659567E-2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0.60253023364090386</v>
      </c>
      <c r="C53" s="151">
        <v>1.1560787785856645</v>
      </c>
      <c r="D53" s="151">
        <v>0.46107512179232529</v>
      </c>
      <c r="E53" s="151">
        <v>0.80583112946954305</v>
      </c>
      <c r="F53" s="151">
        <v>5.1231979178845846</v>
      </c>
      <c r="G53" s="151">
        <v>5.1425506282372728</v>
      </c>
      <c r="H53" s="151">
        <v>1.4320006974344468</v>
      </c>
      <c r="I53" s="151">
        <v>2.6350077156623231</v>
      </c>
      <c r="J53" s="151">
        <v>7.0851700471432197</v>
      </c>
      <c r="K53" s="151">
        <v>7.6319298745528314</v>
      </c>
      <c r="L53" s="151">
        <v>10.643291290598917</v>
      </c>
      <c r="M53" s="151">
        <v>6.1599182245727908</v>
      </c>
      <c r="N53" s="151">
        <v>9.8131913378627207</v>
      </c>
      <c r="O53" s="151">
        <v>8.8066497752248392</v>
      </c>
      <c r="P53" s="151">
        <v>10.019512551966329</v>
      </c>
      <c r="Q53" s="151">
        <v>9.2237662409474801</v>
      </c>
    </row>
    <row r="54" spans="1:17" x14ac:dyDescent="0.25">
      <c r="A54" s="156" t="s">
        <v>237</v>
      </c>
      <c r="B54" s="204">
        <v>107.03556462129866</v>
      </c>
      <c r="C54" s="204">
        <v>101.04493706002619</v>
      </c>
      <c r="D54" s="204">
        <v>102.7307842624414</v>
      </c>
      <c r="E54" s="204">
        <v>106.18209045715389</v>
      </c>
      <c r="F54" s="204">
        <v>84.862099512464511</v>
      </c>
      <c r="G54" s="204">
        <v>78.236395413109761</v>
      </c>
      <c r="H54" s="204">
        <v>82.28594722650881</v>
      </c>
      <c r="I54" s="204">
        <v>80.056667312827045</v>
      </c>
      <c r="J54" s="204">
        <v>86.696958540842417</v>
      </c>
      <c r="K54" s="204">
        <v>76.55806231199324</v>
      </c>
      <c r="L54" s="204">
        <v>77.142643392910514</v>
      </c>
      <c r="M54" s="204">
        <v>60.594458690009468</v>
      </c>
      <c r="N54" s="204">
        <v>61.489950204325886</v>
      </c>
      <c r="O54" s="204">
        <v>62.00611620285207</v>
      </c>
      <c r="P54" s="204">
        <v>63.480654198180957</v>
      </c>
      <c r="Q54" s="204">
        <v>52.570568296448208</v>
      </c>
    </row>
    <row r="55" spans="1:17" x14ac:dyDescent="0.25">
      <c r="A55" s="152" t="s">
        <v>245</v>
      </c>
      <c r="B55" s="151">
        <v>105.85805473091627</v>
      </c>
      <c r="C55" s="151">
        <v>98.785640978533422</v>
      </c>
      <c r="D55" s="151">
        <v>101.82971658847751</v>
      </c>
      <c r="E55" s="151">
        <v>104.60727466874997</v>
      </c>
      <c r="F55" s="151">
        <v>74.849960897871952</v>
      </c>
      <c r="G55" s="151">
        <v>68.186436276701571</v>
      </c>
      <c r="H55" s="151">
        <v>79.487423783005596</v>
      </c>
      <c r="I55" s="151">
        <v>74.907137093111174</v>
      </c>
      <c r="J55" s="151">
        <v>72.850586458998663</v>
      </c>
      <c r="K55" s="151">
        <v>61.643171061329994</v>
      </c>
      <c r="L55" s="151">
        <v>56.342723220987395</v>
      </c>
      <c r="M55" s="151">
        <v>48.556283294973511</v>
      </c>
      <c r="N55" s="151">
        <v>42.312273780150321</v>
      </c>
      <c r="O55" s="151">
        <v>44.795498988179034</v>
      </c>
      <c r="P55" s="151">
        <v>43.899769342895375</v>
      </c>
      <c r="Q55" s="151">
        <v>34.544790719013236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21.018480470504045</v>
      </c>
      <c r="C58" s="87">
        <v>21.021547826086955</v>
      </c>
      <c r="D58" s="87">
        <v>19.118713043478262</v>
      </c>
      <c r="E58" s="87">
        <v>19.14086086956522</v>
      </c>
      <c r="F58" s="87">
        <v>9.5593043478260871</v>
      </c>
      <c r="G58" s="87">
        <v>9.5541131059344071</v>
      </c>
      <c r="H58" s="87">
        <v>12.425495652173913</v>
      </c>
      <c r="I58" s="87">
        <v>11.472147826086958</v>
      </c>
      <c r="J58" s="87">
        <v>11.470478260869566</v>
      </c>
      <c r="K58" s="87">
        <v>11.464817391304347</v>
      </c>
      <c r="L58" s="87">
        <v>10.509404839521505</v>
      </c>
      <c r="M58" s="87">
        <v>6.6876535847632033</v>
      </c>
      <c r="N58" s="87">
        <v>5.7337272742111622</v>
      </c>
      <c r="O58" s="87">
        <v>4.7758458632254728</v>
      </c>
      <c r="P58" s="87">
        <v>3.8215667261938751</v>
      </c>
      <c r="Q58" s="87">
        <v>3.821585743824421</v>
      </c>
    </row>
    <row r="59" spans="1:17" x14ac:dyDescent="0.25">
      <c r="A59" s="150" t="s">
        <v>125</v>
      </c>
      <c r="B59" s="87">
        <v>7.667929582938882</v>
      </c>
      <c r="C59" s="87">
        <v>7.8064722358004905</v>
      </c>
      <c r="D59" s="87">
        <v>7.8316885624629293</v>
      </c>
      <c r="E59" s="87">
        <v>10.999527134669981</v>
      </c>
      <c r="F59" s="87">
        <v>1.5882951540575794</v>
      </c>
      <c r="G59" s="87">
        <v>2.4518286947239312</v>
      </c>
      <c r="H59" s="87">
        <v>2.3742501219631538</v>
      </c>
      <c r="I59" s="87">
        <v>2.3731981643667042</v>
      </c>
      <c r="J59" s="87">
        <v>2.5051172123242074</v>
      </c>
      <c r="K59" s="87">
        <v>2.5288937860206504</v>
      </c>
      <c r="L59" s="87">
        <v>2.5374393773911055</v>
      </c>
      <c r="M59" s="87">
        <v>0.85389647079198527</v>
      </c>
      <c r="N59" s="87">
        <v>0</v>
      </c>
      <c r="O59" s="87">
        <v>0.85153769169190774</v>
      </c>
      <c r="P59" s="87">
        <v>0</v>
      </c>
      <c r="Q59" s="87">
        <v>0</v>
      </c>
    </row>
    <row r="60" spans="1:17" x14ac:dyDescent="0.25">
      <c r="A60" s="150" t="s">
        <v>29</v>
      </c>
      <c r="B60" s="87">
        <v>67.292148208442612</v>
      </c>
      <c r="C60" s="87">
        <v>54.82944347826087</v>
      </c>
      <c r="D60" s="87">
        <v>55.658373913043484</v>
      </c>
      <c r="E60" s="87">
        <v>53.187252173913045</v>
      </c>
      <c r="F60" s="87">
        <v>39.044991304347825</v>
      </c>
      <c r="G60" s="87">
        <v>34.892232028357896</v>
      </c>
      <c r="H60" s="87">
        <v>39.038347826086955</v>
      </c>
      <c r="I60" s="87">
        <v>38.17586086956522</v>
      </c>
      <c r="J60" s="87">
        <v>31.559304347826089</v>
      </c>
      <c r="K60" s="87">
        <v>19.900991304347826</v>
      </c>
      <c r="L60" s="87">
        <v>17.446130555447859</v>
      </c>
      <c r="M60" s="87">
        <v>14.123220676893467</v>
      </c>
      <c r="N60" s="87">
        <v>15.78826938576184</v>
      </c>
      <c r="O60" s="87">
        <v>16.610862873318382</v>
      </c>
      <c r="P60" s="87">
        <v>14.123395156448282</v>
      </c>
      <c r="Q60" s="87">
        <v>12.461005145197628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9.0279576924288438</v>
      </c>
      <c r="C62" s="87">
        <v>14.693786134037284</v>
      </c>
      <c r="D62" s="87">
        <v>18.960080199927624</v>
      </c>
      <c r="E62" s="87">
        <v>21.27963449060173</v>
      </c>
      <c r="F62" s="87">
        <v>24.657370091640459</v>
      </c>
      <c r="G62" s="87">
        <v>21.288262447685341</v>
      </c>
      <c r="H62" s="87">
        <v>25.649330182781572</v>
      </c>
      <c r="I62" s="87">
        <v>22.885930233092303</v>
      </c>
      <c r="J62" s="87">
        <v>27.315686637978793</v>
      </c>
      <c r="K62" s="87">
        <v>27.748468579657168</v>
      </c>
      <c r="L62" s="87">
        <v>25.849748448626922</v>
      </c>
      <c r="M62" s="87">
        <v>26.891512562524859</v>
      </c>
      <c r="N62" s="87">
        <v>20.790277120177322</v>
      </c>
      <c r="O62" s="87">
        <v>19.961632749735443</v>
      </c>
      <c r="P62" s="87">
        <v>23.981708687319511</v>
      </c>
      <c r="Q62" s="87">
        <v>15.8529677284314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0.85153877660188659</v>
      </c>
      <c r="C64" s="87">
        <v>0.43439130434782608</v>
      </c>
      <c r="D64" s="87">
        <v>0.26086086956521737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2.5956198102078267</v>
      </c>
      <c r="P64" s="87">
        <v>1.9730987729337011</v>
      </c>
      <c r="Q64" s="87">
        <v>2.4092321015597871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1.177509890382396</v>
      </c>
      <c r="C66" s="151">
        <v>2.2592960814927636</v>
      </c>
      <c r="D66" s="151">
        <v>0.90106767396389387</v>
      </c>
      <c r="E66" s="151">
        <v>1.5748157884039244</v>
      </c>
      <c r="F66" s="151">
        <v>10.012138614592558</v>
      </c>
      <c r="G66" s="151">
        <v>10.049959136408191</v>
      </c>
      <c r="H66" s="151">
        <v>2.798523443503214</v>
      </c>
      <c r="I66" s="151">
        <v>5.1495302197158708</v>
      </c>
      <c r="J66" s="151">
        <v>13.846372081843754</v>
      </c>
      <c r="K66" s="151">
        <v>14.914891250663246</v>
      </c>
      <c r="L66" s="151">
        <v>20.799920171923112</v>
      </c>
      <c r="M66" s="151">
        <v>12.038175395035957</v>
      </c>
      <c r="N66" s="151">
        <v>19.177676424175566</v>
      </c>
      <c r="O66" s="151">
        <v>17.210617214673036</v>
      </c>
      <c r="P66" s="151">
        <v>19.580884855285582</v>
      </c>
      <c r="Q66" s="151">
        <v>18.025777577434972</v>
      </c>
    </row>
    <row r="67" spans="1:17" x14ac:dyDescent="0.25">
      <c r="A67" s="156" t="s">
        <v>236</v>
      </c>
      <c r="B67" s="204">
        <v>12.608333628262521</v>
      </c>
      <c r="C67" s="204">
        <v>12.020453781175137</v>
      </c>
      <c r="D67" s="204">
        <v>12.077737225614325</v>
      </c>
      <c r="E67" s="204">
        <v>12.549538243031586</v>
      </c>
      <c r="F67" s="204">
        <v>10.928151688607025</v>
      </c>
      <c r="G67" s="204">
        <v>10.159034501526396</v>
      </c>
      <c r="H67" s="204">
        <v>9.8872473592987493</v>
      </c>
      <c r="I67" s="204">
        <v>9.8684550151944439</v>
      </c>
      <c r="J67" s="204">
        <v>11.535736535658842</v>
      </c>
      <c r="K67" s="204">
        <v>10.462530379582571</v>
      </c>
      <c r="L67" s="204">
        <v>11.134728262229014</v>
      </c>
      <c r="M67" s="204">
        <v>8.3048646711352472</v>
      </c>
      <c r="N67" s="204">
        <v>9.1420853715301327</v>
      </c>
      <c r="O67" s="204">
        <v>9.0004200237172434</v>
      </c>
      <c r="P67" s="204">
        <v>9.4157165646566945</v>
      </c>
      <c r="Q67" s="204">
        <v>7.9832682585766541</v>
      </c>
    </row>
    <row r="68" spans="1:17" x14ac:dyDescent="0.25">
      <c r="A68" s="152" t="s">
        <v>243</v>
      </c>
      <c r="B68" s="151">
        <v>12.350106385273563</v>
      </c>
      <c r="C68" s="151">
        <v>11.524991447495566</v>
      </c>
      <c r="D68" s="151">
        <v>11.880133601989042</v>
      </c>
      <c r="E68" s="151">
        <v>12.204182044687496</v>
      </c>
      <c r="F68" s="151">
        <v>8.7324954380850599</v>
      </c>
      <c r="G68" s="151">
        <v>7.95508423228185</v>
      </c>
      <c r="H68" s="151">
        <v>9.2735327746839857</v>
      </c>
      <c r="I68" s="151">
        <v>8.7391659941963056</v>
      </c>
      <c r="J68" s="151">
        <v>8.4992350868831767</v>
      </c>
      <c r="K68" s="151">
        <v>7.1917032904884994</v>
      </c>
      <c r="L68" s="151">
        <v>6.5733177091151944</v>
      </c>
      <c r="M68" s="151">
        <v>5.6648997177469091</v>
      </c>
      <c r="N68" s="151">
        <v>4.9364319410175366</v>
      </c>
      <c r="O68" s="151">
        <v>5.2261415486208849</v>
      </c>
      <c r="P68" s="151">
        <v>5.1216397566711249</v>
      </c>
      <c r="Q68" s="151">
        <v>4.0302255838848771</v>
      </c>
    </row>
    <row r="69" spans="1:17" x14ac:dyDescent="0.25">
      <c r="A69" s="150" t="s">
        <v>33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2.4521560548921384</v>
      </c>
      <c r="C71" s="87">
        <v>2.4525139130434783</v>
      </c>
      <c r="D71" s="87">
        <v>2.2305165217391298</v>
      </c>
      <c r="E71" s="87">
        <v>2.2331004347826084</v>
      </c>
      <c r="F71" s="87">
        <v>1.1152521739130434</v>
      </c>
      <c r="G71" s="87">
        <v>1.1146465290256808</v>
      </c>
      <c r="H71" s="87">
        <v>1.4496411594202894</v>
      </c>
      <c r="I71" s="87">
        <v>1.3384172463768118</v>
      </c>
      <c r="J71" s="87">
        <v>1.3382224637681162</v>
      </c>
      <c r="K71" s="87">
        <v>1.337562028985507</v>
      </c>
      <c r="L71" s="87">
        <v>1.2260972312775087</v>
      </c>
      <c r="M71" s="87">
        <v>0.78022625155570691</v>
      </c>
      <c r="N71" s="87">
        <v>0.66893484865796871</v>
      </c>
      <c r="O71" s="87">
        <v>0.55718201737630502</v>
      </c>
      <c r="P71" s="87">
        <v>0.44584945138928533</v>
      </c>
      <c r="Q71" s="87">
        <v>0.4458516701128491</v>
      </c>
    </row>
    <row r="72" spans="1:17" x14ac:dyDescent="0.25">
      <c r="A72" s="150" t="s">
        <v>125</v>
      </c>
      <c r="B72" s="87">
        <v>0.89459178467620271</v>
      </c>
      <c r="C72" s="87">
        <v>0.91075509417672385</v>
      </c>
      <c r="D72" s="87">
        <v>0.91369699895400835</v>
      </c>
      <c r="E72" s="87">
        <v>1.2832781657114978</v>
      </c>
      <c r="F72" s="87">
        <v>0.18530110130671754</v>
      </c>
      <c r="G72" s="87">
        <v>0.2860466810511253</v>
      </c>
      <c r="H72" s="87">
        <v>0.27699584756236789</v>
      </c>
      <c r="I72" s="87">
        <v>0.27687311917611551</v>
      </c>
      <c r="J72" s="87">
        <v>0.29226367477115756</v>
      </c>
      <c r="K72" s="87">
        <v>0.29503760836907583</v>
      </c>
      <c r="L72" s="87">
        <v>0.29603459402896221</v>
      </c>
      <c r="M72" s="87">
        <v>9.9621254925731609E-2</v>
      </c>
      <c r="N72" s="87">
        <v>0</v>
      </c>
      <c r="O72" s="87">
        <v>9.9346064030722533E-2</v>
      </c>
      <c r="P72" s="87">
        <v>0</v>
      </c>
      <c r="Q72" s="87">
        <v>0</v>
      </c>
    </row>
    <row r="73" spans="1:17" x14ac:dyDescent="0.25">
      <c r="A73" s="150" t="s">
        <v>29</v>
      </c>
      <c r="B73" s="87">
        <v>7.8507506243183034</v>
      </c>
      <c r="C73" s="87">
        <v>6.3967684057971006</v>
      </c>
      <c r="D73" s="87">
        <v>6.4934769565217385</v>
      </c>
      <c r="E73" s="87">
        <v>6.2051794202898547</v>
      </c>
      <c r="F73" s="87">
        <v>4.5552489855072453</v>
      </c>
      <c r="G73" s="87">
        <v>4.0707604033084204</v>
      </c>
      <c r="H73" s="87">
        <v>4.5544739130434779</v>
      </c>
      <c r="I73" s="87">
        <v>4.4538504347826091</v>
      </c>
      <c r="J73" s="87">
        <v>3.6819188405797107</v>
      </c>
      <c r="K73" s="87">
        <v>2.32178231884058</v>
      </c>
      <c r="L73" s="87">
        <v>2.0353818981355833</v>
      </c>
      <c r="M73" s="87">
        <v>1.6477090789709044</v>
      </c>
      <c r="N73" s="87">
        <v>1.8419647616722143</v>
      </c>
      <c r="O73" s="87">
        <v>1.9379340018871443</v>
      </c>
      <c r="P73" s="87">
        <v>1.6477294349189662</v>
      </c>
      <c r="Q73" s="87">
        <v>1.4537839336063898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1.0532617307833649</v>
      </c>
      <c r="C75" s="87">
        <v>1.7142750489710163</v>
      </c>
      <c r="D75" s="87">
        <v>2.2120093566582226</v>
      </c>
      <c r="E75" s="87">
        <v>2.4826240239035355</v>
      </c>
      <c r="F75" s="87">
        <v>2.8766931773580526</v>
      </c>
      <c r="G75" s="87">
        <v>2.4836306188966231</v>
      </c>
      <c r="H75" s="87">
        <v>2.9924218546578496</v>
      </c>
      <c r="I75" s="87">
        <v>2.6700251938607686</v>
      </c>
      <c r="J75" s="87">
        <v>3.1868301077641927</v>
      </c>
      <c r="K75" s="87">
        <v>3.2373213342933367</v>
      </c>
      <c r="L75" s="87">
        <v>3.0158039856731405</v>
      </c>
      <c r="M75" s="87">
        <v>3.1373431322945664</v>
      </c>
      <c r="N75" s="87">
        <v>2.425532330687354</v>
      </c>
      <c r="O75" s="87">
        <v>2.3288571541358007</v>
      </c>
      <c r="P75" s="87">
        <v>2.797866013520609</v>
      </c>
      <c r="Q75" s="87">
        <v>1.8495129016503298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9.9346190603553416E-2</v>
      </c>
      <c r="C77" s="87">
        <v>5.0678985507246373E-2</v>
      </c>
      <c r="D77" s="87">
        <v>3.0433768115942023E-2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0.30282231119091302</v>
      </c>
      <c r="P77" s="87">
        <v>0.23019485684226512</v>
      </c>
      <c r="Q77" s="87">
        <v>0.2810770785153085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0.25822724298895849</v>
      </c>
      <c r="C79" s="148">
        <v>0.49546233367957093</v>
      </c>
      <c r="D79" s="148">
        <v>0.19760362362528205</v>
      </c>
      <c r="E79" s="148">
        <v>0.34535619834409026</v>
      </c>
      <c r="F79" s="148">
        <v>2.1956562505219654</v>
      </c>
      <c r="G79" s="148">
        <v>2.2039502692445447</v>
      </c>
      <c r="H79" s="148">
        <v>0.61371458461476358</v>
      </c>
      <c r="I79" s="148">
        <v>1.1292890209981383</v>
      </c>
      <c r="J79" s="148">
        <v>3.036501448775665</v>
      </c>
      <c r="K79" s="148">
        <v>3.2708270890940714</v>
      </c>
      <c r="L79" s="148">
        <v>4.56141055311382</v>
      </c>
      <c r="M79" s="148">
        <v>2.639964953388338</v>
      </c>
      <c r="N79" s="148">
        <v>4.2056534305125952</v>
      </c>
      <c r="O79" s="148">
        <v>3.7742784750963594</v>
      </c>
      <c r="P79" s="148">
        <v>4.2940768079855696</v>
      </c>
      <c r="Q79" s="148">
        <v>3.9530426746917771</v>
      </c>
    </row>
    <row r="80" spans="1:17" x14ac:dyDescent="0.25">
      <c r="A80" s="40"/>
      <c r="B80" s="3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</row>
    <row r="81" spans="1:17" ht="12.75" x14ac:dyDescent="0.25">
      <c r="A81" s="97" t="s">
        <v>55</v>
      </c>
      <c r="B81" s="96">
        <v>33.469903149639379</v>
      </c>
      <c r="C81" s="96">
        <v>30.741511105696446</v>
      </c>
      <c r="D81" s="96">
        <v>32.090649493590234</v>
      </c>
      <c r="E81" s="96">
        <v>40.124809064813348</v>
      </c>
      <c r="F81" s="96">
        <v>26.059306513378701</v>
      </c>
      <c r="G81" s="96">
        <v>22.834391418867924</v>
      </c>
      <c r="H81" s="96">
        <v>40.589885559025689</v>
      </c>
      <c r="I81" s="96">
        <v>42.213382811199835</v>
      </c>
      <c r="J81" s="96">
        <v>21.225213646234096</v>
      </c>
      <c r="K81" s="96">
        <v>17.218589763590941</v>
      </c>
      <c r="L81" s="96">
        <v>11.21106673349999</v>
      </c>
      <c r="M81" s="96">
        <v>7.9833788677092343</v>
      </c>
      <c r="N81" s="96">
        <v>6.2363737061128859</v>
      </c>
      <c r="O81" s="96">
        <v>8.9625824525680287</v>
      </c>
      <c r="P81" s="96">
        <v>6.3424675661230481</v>
      </c>
      <c r="Q81" s="96">
        <v>5.6956448480207342</v>
      </c>
    </row>
    <row r="82" spans="1:17" x14ac:dyDescent="0.25">
      <c r="A82" s="132" t="s">
        <v>83</v>
      </c>
      <c r="B82" s="160">
        <v>1.3831924743814659</v>
      </c>
      <c r="C82" s="160">
        <v>1.2704377010714991</v>
      </c>
      <c r="D82" s="160">
        <v>1.3261928090767621</v>
      </c>
      <c r="E82" s="160">
        <v>1.6582161497841392</v>
      </c>
      <c r="F82" s="160">
        <v>1.0769387797673895</v>
      </c>
      <c r="G82" s="160">
        <v>0.94366446853608954</v>
      </c>
      <c r="H82" s="160">
        <v>1.6774361129830218</v>
      </c>
      <c r="I82" s="160">
        <v>1.7445295004764498</v>
      </c>
      <c r="J82" s="160">
        <v>0.87716285438149288</v>
      </c>
      <c r="K82" s="160">
        <v>0.71158328944006355</v>
      </c>
      <c r="L82" s="160">
        <v>0.46331365424738824</v>
      </c>
      <c r="M82" s="160">
        <v>0.32992475420624034</v>
      </c>
      <c r="N82" s="160">
        <v>0.25772722254855818</v>
      </c>
      <c r="O82" s="160">
        <v>0.37039176791131678</v>
      </c>
      <c r="P82" s="160">
        <v>0.26211170576884252</v>
      </c>
      <c r="Q82" s="160">
        <v>0.2353808152748339</v>
      </c>
    </row>
    <row r="83" spans="1:17" x14ac:dyDescent="0.25">
      <c r="A83" s="76" t="s">
        <v>82</v>
      </c>
      <c r="B83" s="159">
        <v>0.60990082530311274</v>
      </c>
      <c r="C83" s="159">
        <v>0.5601830668766391</v>
      </c>
      <c r="D83" s="159">
        <v>0.58476756037056177</v>
      </c>
      <c r="E83" s="159">
        <v>0.73116895660999714</v>
      </c>
      <c r="F83" s="159">
        <v>0.47486222109094145</v>
      </c>
      <c r="G83" s="159">
        <v>0.41609663790771728</v>
      </c>
      <c r="H83" s="159">
        <v>0.73964375070727983</v>
      </c>
      <c r="I83" s="159">
        <v>0.76922771184249494</v>
      </c>
      <c r="J83" s="159">
        <v>0.38677361156966916</v>
      </c>
      <c r="K83" s="159">
        <v>0.31376344474074147</v>
      </c>
      <c r="L83" s="159">
        <v>0.20429216131040967</v>
      </c>
      <c r="M83" s="159">
        <v>0.14547605167407704</v>
      </c>
      <c r="N83" s="159">
        <v>0.11364148420901131</v>
      </c>
      <c r="O83" s="159">
        <v>0.16331945778956738</v>
      </c>
      <c r="P83" s="159">
        <v>0.11557476535686811</v>
      </c>
      <c r="Q83" s="159">
        <v>0.10378812504806118</v>
      </c>
    </row>
    <row r="84" spans="1:17" x14ac:dyDescent="0.25">
      <c r="A84" s="76" t="s">
        <v>81</v>
      </c>
      <c r="B84" s="159">
        <v>4.7307811047956339</v>
      </c>
      <c r="C84" s="159">
        <v>4.3451383537469495</v>
      </c>
      <c r="D84" s="159">
        <v>4.5358314180401793</v>
      </c>
      <c r="E84" s="159">
        <v>5.6714143362974383</v>
      </c>
      <c r="F84" s="159">
        <v>3.6833352730779576</v>
      </c>
      <c r="G84" s="159">
        <v>3.2275118030944121</v>
      </c>
      <c r="H84" s="159">
        <v>5.7371502627286457</v>
      </c>
      <c r="I84" s="159">
        <v>5.9666223974382993</v>
      </c>
      <c r="J84" s="159">
        <v>3.0000636456558314</v>
      </c>
      <c r="K84" s="159">
        <v>2.433750069148354</v>
      </c>
      <c r="L84" s="159">
        <v>1.5846207391256257</v>
      </c>
      <c r="M84" s="159">
        <v>1.1284053536375571</v>
      </c>
      <c r="N84" s="159">
        <v>0.88147607596650723</v>
      </c>
      <c r="O84" s="159">
        <v>1.2668102302900921</v>
      </c>
      <c r="P84" s="159">
        <v>0.89647184174530115</v>
      </c>
      <c r="Q84" s="159">
        <v>0.80504711669395457</v>
      </c>
    </row>
    <row r="85" spans="1:17" x14ac:dyDescent="0.25">
      <c r="A85" s="76" t="s">
        <v>80</v>
      </c>
      <c r="B85" s="159">
        <v>2.0889046538402569</v>
      </c>
      <c r="C85" s="159">
        <v>1.9186217936654872</v>
      </c>
      <c r="D85" s="159">
        <v>2.0028234552163435</v>
      </c>
      <c r="E85" s="159">
        <v>2.5042468756245388</v>
      </c>
      <c r="F85" s="159">
        <v>1.6263986904375909</v>
      </c>
      <c r="G85" s="159">
        <v>1.4251271146267765</v>
      </c>
      <c r="H85" s="159">
        <v>2.5332729665817917</v>
      </c>
      <c r="I85" s="159">
        <v>2.6345977583029168</v>
      </c>
      <c r="J85" s="159">
        <v>1.3246960221589361</v>
      </c>
      <c r="K85" s="159">
        <v>1.0746368798536206</v>
      </c>
      <c r="L85" s="159">
        <v>0.69969875232143131</v>
      </c>
      <c r="M85" s="159">
        <v>0.49825412387867818</v>
      </c>
      <c r="N85" s="159">
        <v>0.38922102641120365</v>
      </c>
      <c r="O85" s="159">
        <v>0.55936762385875316</v>
      </c>
      <c r="P85" s="159">
        <v>0.39584249636073632</v>
      </c>
      <c r="Q85" s="159">
        <v>0.35547336293322934</v>
      </c>
    </row>
    <row r="86" spans="1:17" x14ac:dyDescent="0.25">
      <c r="A86" s="129" t="s">
        <v>79</v>
      </c>
      <c r="B86" s="158">
        <v>7.2362414943404731</v>
      </c>
      <c r="C86" s="158">
        <v>6.6463591862579374</v>
      </c>
      <c r="D86" s="158">
        <v>6.938044858022117</v>
      </c>
      <c r="E86" s="158">
        <v>8.6750417833348141</v>
      </c>
      <c r="F86" s="158">
        <v>5.6340597779076536</v>
      </c>
      <c r="G86" s="158">
        <v>4.9368284677873184</v>
      </c>
      <c r="H86" s="158">
        <v>8.7755919943830953</v>
      </c>
      <c r="I86" s="158">
        <v>9.1265944496219547</v>
      </c>
      <c r="J86" s="158">
        <v>4.5889219047464049</v>
      </c>
      <c r="K86" s="158">
        <v>3.7226840234422784</v>
      </c>
      <c r="L86" s="158">
        <v>2.423848851013088</v>
      </c>
      <c r="M86" s="158">
        <v>1.7260180637296187</v>
      </c>
      <c r="N86" s="158">
        <v>1.3483130197487343</v>
      </c>
      <c r="O86" s="158">
        <v>1.937723295755021</v>
      </c>
      <c r="P86" s="158">
        <v>1.3712506658084767</v>
      </c>
      <c r="Q86" s="158">
        <v>1.2314066581551566</v>
      </c>
    </row>
    <row r="87" spans="1:17" x14ac:dyDescent="0.25">
      <c r="A87" s="92" t="s">
        <v>125</v>
      </c>
      <c r="B87" s="91">
        <v>1.1178593185712471</v>
      </c>
      <c r="C87" s="91">
        <v>0.94701984347438695</v>
      </c>
      <c r="D87" s="91">
        <v>0.93632986873349056</v>
      </c>
      <c r="E87" s="91">
        <v>1.3572833473749726</v>
      </c>
      <c r="F87" s="91">
        <v>0.13546343366754335</v>
      </c>
      <c r="G87" s="91">
        <v>0.19875888493417077</v>
      </c>
      <c r="H87" s="91">
        <v>0.31379071726295704</v>
      </c>
      <c r="I87" s="91">
        <v>0.31758771715180306</v>
      </c>
      <c r="J87" s="91">
        <v>0.1587741517654781</v>
      </c>
      <c r="K87" s="91">
        <v>0.13260987871675542</v>
      </c>
      <c r="L87" s="91">
        <v>8.2953888622047167E-2</v>
      </c>
      <c r="M87" s="91">
        <v>2.6093281450967756E-2</v>
      </c>
      <c r="N87" s="91">
        <v>0</v>
      </c>
      <c r="O87" s="91">
        <v>2.829448378898328E-2</v>
      </c>
      <c r="P87" s="91">
        <v>0</v>
      </c>
      <c r="Q87" s="91">
        <v>0</v>
      </c>
    </row>
    <row r="88" spans="1:17" x14ac:dyDescent="0.25">
      <c r="A88" s="92" t="s">
        <v>26</v>
      </c>
      <c r="B88" s="91">
        <v>1.3161292790955192</v>
      </c>
      <c r="C88" s="91">
        <v>1.7825346231152261</v>
      </c>
      <c r="D88" s="91">
        <v>2.2668022691637417</v>
      </c>
      <c r="E88" s="91">
        <v>2.6257941072106279</v>
      </c>
      <c r="F88" s="91">
        <v>2.1029920095719921</v>
      </c>
      <c r="G88" s="91">
        <v>1.7257450797411213</v>
      </c>
      <c r="H88" s="91">
        <v>3.3899215760446104</v>
      </c>
      <c r="I88" s="91">
        <v>3.0626563119573214</v>
      </c>
      <c r="J88" s="91">
        <v>1.7312662874616014</v>
      </c>
      <c r="K88" s="91">
        <v>1.4550714123562594</v>
      </c>
      <c r="L88" s="91">
        <v>0.84507916635236302</v>
      </c>
      <c r="M88" s="91">
        <v>0.82174810405924736</v>
      </c>
      <c r="N88" s="91">
        <v>0.47164765229135069</v>
      </c>
      <c r="O88" s="91">
        <v>0.66327550706161476</v>
      </c>
      <c r="P88" s="91">
        <v>0.51807847383174332</v>
      </c>
      <c r="Q88" s="91">
        <v>0.37790985903938679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4.802252896673707</v>
      </c>
      <c r="C90" s="157">
        <v>3.916804719668324</v>
      </c>
      <c r="D90" s="157">
        <v>3.7349127201248846</v>
      </c>
      <c r="E90" s="157">
        <v>4.6919643287492141</v>
      </c>
      <c r="F90" s="157">
        <v>3.3956043346681182</v>
      </c>
      <c r="G90" s="157">
        <v>3.0123245031120263</v>
      </c>
      <c r="H90" s="157">
        <v>5.0718797010755283</v>
      </c>
      <c r="I90" s="157">
        <v>5.7463504205128295</v>
      </c>
      <c r="J90" s="157">
        <v>2.698881465519325</v>
      </c>
      <c r="K90" s="157">
        <v>2.1350027323692635</v>
      </c>
      <c r="L90" s="157">
        <v>1.495815796038678</v>
      </c>
      <c r="M90" s="157">
        <v>0.87817667821940371</v>
      </c>
      <c r="N90" s="157">
        <v>0.87666536745738366</v>
      </c>
      <c r="O90" s="157">
        <v>1.2461533049044229</v>
      </c>
      <c r="P90" s="157">
        <v>0.85317219197673333</v>
      </c>
      <c r="Q90" s="157">
        <v>0.85349679911576981</v>
      </c>
    </row>
    <row r="91" spans="1:17" x14ac:dyDescent="0.25">
      <c r="A91" s="243" t="s">
        <v>235</v>
      </c>
      <c r="B91" s="242">
        <v>17.420882596978437</v>
      </c>
      <c r="C91" s="242">
        <v>16.000771004077937</v>
      </c>
      <c r="D91" s="242">
        <v>16.702989392864271</v>
      </c>
      <c r="E91" s="242">
        <v>20.884720963162419</v>
      </c>
      <c r="F91" s="242">
        <v>13.563711771097168</v>
      </c>
      <c r="G91" s="242">
        <v>11.88516292691561</v>
      </c>
      <c r="H91" s="242">
        <v>21.126790471641854</v>
      </c>
      <c r="I91" s="242">
        <v>21.971810993517721</v>
      </c>
      <c r="J91" s="242">
        <v>11.047595607721762</v>
      </c>
      <c r="K91" s="242">
        <v>8.9621720569658834</v>
      </c>
      <c r="L91" s="242">
        <v>5.8352925754820477</v>
      </c>
      <c r="M91" s="242">
        <v>4.1553005205830633</v>
      </c>
      <c r="N91" s="242">
        <v>3.2459948772288709</v>
      </c>
      <c r="O91" s="242">
        <v>4.6649700769632778</v>
      </c>
      <c r="P91" s="242">
        <v>3.3012160910828232</v>
      </c>
      <c r="Q91" s="242">
        <v>2.9645487699154986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0</v>
      </c>
      <c r="C95" s="77">
        <f t="shared" si="0"/>
        <v>0</v>
      </c>
      <c r="D95" s="77">
        <f t="shared" si="0"/>
        <v>0</v>
      </c>
      <c r="E95" s="77">
        <f t="shared" si="0"/>
        <v>0</v>
      </c>
      <c r="F95" s="77">
        <f t="shared" si="0"/>
        <v>0</v>
      </c>
      <c r="G95" s="77">
        <f t="shared" si="0"/>
        <v>0</v>
      </c>
      <c r="H95" s="77">
        <f t="shared" si="0"/>
        <v>0</v>
      </c>
      <c r="I95" s="77">
        <f t="shared" si="0"/>
        <v>0</v>
      </c>
      <c r="J95" s="77">
        <f t="shared" si="0"/>
        <v>0</v>
      </c>
      <c r="K95" s="77">
        <f t="shared" si="0"/>
        <v>0</v>
      </c>
      <c r="L95" s="77">
        <f t="shared" si="0"/>
        <v>0</v>
      </c>
      <c r="M95" s="77">
        <f t="shared" si="0"/>
        <v>0</v>
      </c>
      <c r="N95" s="77">
        <f t="shared" si="0"/>
        <v>0</v>
      </c>
      <c r="O95" s="77">
        <f t="shared" si="0"/>
        <v>0</v>
      </c>
      <c r="P95" s="77">
        <f t="shared" si="0"/>
        <v>0</v>
      </c>
      <c r="Q95" s="77">
        <f t="shared" si="0"/>
        <v>0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0</v>
      </c>
      <c r="C100" s="238">
        <f t="shared" si="5"/>
        <v>0</v>
      </c>
      <c r="D100" s="238">
        <f t="shared" si="5"/>
        <v>0</v>
      </c>
      <c r="E100" s="238">
        <f t="shared" si="5"/>
        <v>0</v>
      </c>
      <c r="F100" s="238">
        <f t="shared" si="5"/>
        <v>0</v>
      </c>
      <c r="G100" s="238">
        <f t="shared" si="5"/>
        <v>0</v>
      </c>
      <c r="H100" s="238">
        <f t="shared" si="5"/>
        <v>0</v>
      </c>
      <c r="I100" s="238">
        <f t="shared" si="5"/>
        <v>0</v>
      </c>
      <c r="J100" s="238">
        <f t="shared" si="5"/>
        <v>0</v>
      </c>
      <c r="K100" s="238">
        <f t="shared" si="5"/>
        <v>0</v>
      </c>
      <c r="L100" s="238">
        <f t="shared" si="5"/>
        <v>0</v>
      </c>
      <c r="M100" s="238">
        <f t="shared" si="5"/>
        <v>0</v>
      </c>
      <c r="N100" s="238">
        <f t="shared" si="5"/>
        <v>0</v>
      </c>
      <c r="O100" s="238">
        <f t="shared" si="5"/>
        <v>0</v>
      </c>
      <c r="P100" s="238">
        <f t="shared" si="5"/>
        <v>0</v>
      </c>
      <c r="Q100" s="238">
        <f t="shared" si="5"/>
        <v>0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</v>
      </c>
      <c r="C102" s="237">
        <f t="shared" si="7"/>
        <v>0</v>
      </c>
      <c r="D102" s="237">
        <f t="shared" si="7"/>
        <v>0</v>
      </c>
      <c r="E102" s="237">
        <f t="shared" si="7"/>
        <v>0</v>
      </c>
      <c r="F102" s="237">
        <f t="shared" si="7"/>
        <v>0</v>
      </c>
      <c r="G102" s="237">
        <f t="shared" si="7"/>
        <v>0</v>
      </c>
      <c r="H102" s="237">
        <f t="shared" si="7"/>
        <v>0</v>
      </c>
      <c r="I102" s="237">
        <f t="shared" si="7"/>
        <v>0</v>
      </c>
      <c r="J102" s="237">
        <f t="shared" si="7"/>
        <v>0</v>
      </c>
      <c r="K102" s="237">
        <f t="shared" si="7"/>
        <v>0</v>
      </c>
      <c r="L102" s="237">
        <f t="shared" si="7"/>
        <v>0</v>
      </c>
      <c r="M102" s="237">
        <f t="shared" si="7"/>
        <v>0</v>
      </c>
      <c r="N102" s="237">
        <f t="shared" si="7"/>
        <v>0</v>
      </c>
      <c r="O102" s="237">
        <f t="shared" si="7"/>
        <v>0</v>
      </c>
      <c r="P102" s="237">
        <f t="shared" si="7"/>
        <v>0</v>
      </c>
      <c r="Q102" s="237">
        <f t="shared" si="7"/>
        <v>0</v>
      </c>
    </row>
    <row r="103" spans="1:17" x14ac:dyDescent="0.25">
      <c r="A103" s="142" t="s">
        <v>249</v>
      </c>
      <c r="B103" s="235">
        <f t="shared" ref="B103:Q103" si="8">IF(B$17=0,0,B$17/B$5)</f>
        <v>0</v>
      </c>
      <c r="C103" s="235">
        <f t="shared" si="8"/>
        <v>0</v>
      </c>
      <c r="D103" s="235">
        <f t="shared" si="8"/>
        <v>0</v>
      </c>
      <c r="E103" s="235">
        <f t="shared" si="8"/>
        <v>0</v>
      </c>
      <c r="F103" s="235">
        <f t="shared" si="8"/>
        <v>0</v>
      </c>
      <c r="G103" s="235">
        <f t="shared" si="8"/>
        <v>0</v>
      </c>
      <c r="H103" s="235">
        <f t="shared" si="8"/>
        <v>0</v>
      </c>
      <c r="I103" s="235">
        <f t="shared" si="8"/>
        <v>0</v>
      </c>
      <c r="J103" s="235">
        <f t="shared" si="8"/>
        <v>0</v>
      </c>
      <c r="K103" s="235">
        <f t="shared" si="8"/>
        <v>0</v>
      </c>
      <c r="L103" s="235">
        <f t="shared" si="8"/>
        <v>0</v>
      </c>
      <c r="M103" s="235">
        <f t="shared" si="8"/>
        <v>0</v>
      </c>
      <c r="N103" s="235">
        <f t="shared" si="8"/>
        <v>0</v>
      </c>
      <c r="O103" s="235">
        <f t="shared" si="8"/>
        <v>0</v>
      </c>
      <c r="P103" s="235">
        <f t="shared" si="8"/>
        <v>0</v>
      </c>
      <c r="Q103" s="235">
        <f t="shared" si="8"/>
        <v>0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</v>
      </c>
      <c r="C107" s="77">
        <f t="shared" si="11"/>
        <v>1.0000000000000002</v>
      </c>
      <c r="D107" s="77">
        <f t="shared" si="11"/>
        <v>0.99999999999999989</v>
      </c>
      <c r="E107" s="77">
        <f t="shared" si="11"/>
        <v>1</v>
      </c>
      <c r="F107" s="77">
        <f t="shared" si="11"/>
        <v>1</v>
      </c>
      <c r="G107" s="77">
        <f t="shared" si="11"/>
        <v>1</v>
      </c>
      <c r="H107" s="77">
        <f t="shared" si="11"/>
        <v>0.99999999999999989</v>
      </c>
      <c r="I107" s="77">
        <f t="shared" si="11"/>
        <v>0.99999999999999989</v>
      </c>
      <c r="J107" s="77">
        <f t="shared" si="11"/>
        <v>0.99999999999999989</v>
      </c>
      <c r="K107" s="77">
        <f t="shared" si="11"/>
        <v>1.0000000000000002</v>
      </c>
      <c r="L107" s="77">
        <f t="shared" si="11"/>
        <v>1</v>
      </c>
      <c r="M107" s="77">
        <f t="shared" si="11"/>
        <v>1</v>
      </c>
      <c r="N107" s="77">
        <f t="shared" si="11"/>
        <v>1</v>
      </c>
      <c r="O107" s="77">
        <f t="shared" si="11"/>
        <v>0.99999999999999978</v>
      </c>
      <c r="P107" s="77">
        <f t="shared" si="11"/>
        <v>1</v>
      </c>
      <c r="Q107" s="77">
        <f t="shared" si="11"/>
        <v>1.0000000000000002</v>
      </c>
    </row>
    <row r="108" spans="1:17" x14ac:dyDescent="0.25">
      <c r="A108" s="132" t="s">
        <v>83</v>
      </c>
      <c r="B108" s="203">
        <f t="shared" ref="B108:Q108" si="12">IF(B$32=0,0,B$32/B$31)</f>
        <v>6.1888380747716293E-3</v>
      </c>
      <c r="C108" s="203">
        <f t="shared" si="12"/>
        <v>6.1888380747716302E-3</v>
      </c>
      <c r="D108" s="203">
        <f t="shared" si="12"/>
        <v>6.1888380747716285E-3</v>
      </c>
      <c r="E108" s="203">
        <f t="shared" si="12"/>
        <v>6.1888380747716293E-3</v>
      </c>
      <c r="F108" s="203">
        <f t="shared" si="12"/>
        <v>6.1888380747716276E-3</v>
      </c>
      <c r="G108" s="203">
        <f t="shared" si="12"/>
        <v>6.1888380747716293E-3</v>
      </c>
      <c r="H108" s="203">
        <f t="shared" si="12"/>
        <v>6.1888380747716293E-3</v>
      </c>
      <c r="I108" s="203">
        <f t="shared" si="12"/>
        <v>6.1888380747716267E-3</v>
      </c>
      <c r="J108" s="203">
        <f t="shared" si="12"/>
        <v>6.1888380747716276E-3</v>
      </c>
      <c r="K108" s="203">
        <f t="shared" si="12"/>
        <v>6.1888380747716302E-3</v>
      </c>
      <c r="L108" s="203">
        <f t="shared" si="12"/>
        <v>6.1888380747716285E-3</v>
      </c>
      <c r="M108" s="203">
        <f t="shared" si="12"/>
        <v>6.1888380747716293E-3</v>
      </c>
      <c r="N108" s="203">
        <f t="shared" si="12"/>
        <v>6.1888380747716285E-3</v>
      </c>
      <c r="O108" s="203">
        <f t="shared" si="12"/>
        <v>6.1888380747716285E-3</v>
      </c>
      <c r="P108" s="203">
        <f t="shared" si="12"/>
        <v>6.1888380747716302E-3</v>
      </c>
      <c r="Q108" s="203">
        <f t="shared" si="12"/>
        <v>6.1888380747716311E-3</v>
      </c>
    </row>
    <row r="109" spans="1:17" x14ac:dyDescent="0.25">
      <c r="A109" s="76" t="s">
        <v>82</v>
      </c>
      <c r="B109" s="202">
        <f t="shared" ref="B109:Q109" si="13">IF(B$33=0,0,B$33/B$31)</f>
        <v>8.782426281833771E-3</v>
      </c>
      <c r="C109" s="202">
        <f t="shared" si="13"/>
        <v>8.7824262818337728E-3</v>
      </c>
      <c r="D109" s="202">
        <f t="shared" si="13"/>
        <v>8.7824262818337693E-3</v>
      </c>
      <c r="E109" s="202">
        <f t="shared" si="13"/>
        <v>8.782426281833771E-3</v>
      </c>
      <c r="F109" s="202">
        <f t="shared" si="13"/>
        <v>8.7824262818337693E-3</v>
      </c>
      <c r="G109" s="202">
        <f t="shared" si="13"/>
        <v>8.782426281833771E-3</v>
      </c>
      <c r="H109" s="202">
        <f t="shared" si="13"/>
        <v>8.782426281833771E-3</v>
      </c>
      <c r="I109" s="202">
        <f t="shared" si="13"/>
        <v>8.7824262818337676E-3</v>
      </c>
      <c r="J109" s="202">
        <f t="shared" si="13"/>
        <v>8.7824262818337693E-3</v>
      </c>
      <c r="K109" s="202">
        <f t="shared" si="13"/>
        <v>8.782426281833771E-3</v>
      </c>
      <c r="L109" s="202">
        <f t="shared" si="13"/>
        <v>8.7824262818337693E-3</v>
      </c>
      <c r="M109" s="202">
        <f t="shared" si="13"/>
        <v>8.782426281833771E-3</v>
      </c>
      <c r="N109" s="202">
        <f t="shared" si="13"/>
        <v>8.782426281833771E-3</v>
      </c>
      <c r="O109" s="202">
        <f t="shared" si="13"/>
        <v>8.7824262818337693E-3</v>
      </c>
      <c r="P109" s="202">
        <f t="shared" si="13"/>
        <v>8.7824262818337728E-3</v>
      </c>
      <c r="Q109" s="202">
        <f t="shared" si="13"/>
        <v>8.7824262818337728E-3</v>
      </c>
    </row>
    <row r="110" spans="1:17" x14ac:dyDescent="0.25">
      <c r="A110" s="76" t="s">
        <v>81</v>
      </c>
      <c r="B110" s="202">
        <f t="shared" ref="B110:Q110" si="14">IF(B$34=0,0,B$34/B$31)</f>
        <v>3.125136221718789E-2</v>
      </c>
      <c r="C110" s="202">
        <f t="shared" si="14"/>
        <v>3.1251362217187897E-2</v>
      </c>
      <c r="D110" s="202">
        <f t="shared" si="14"/>
        <v>3.1251362217187884E-2</v>
      </c>
      <c r="E110" s="202">
        <f t="shared" si="14"/>
        <v>3.125136221718789E-2</v>
      </c>
      <c r="F110" s="202">
        <f t="shared" si="14"/>
        <v>3.1251362217187884E-2</v>
      </c>
      <c r="G110" s="202">
        <f t="shared" si="14"/>
        <v>3.125136221718789E-2</v>
      </c>
      <c r="H110" s="202">
        <f t="shared" si="14"/>
        <v>3.125136221718789E-2</v>
      </c>
      <c r="I110" s="202">
        <f t="shared" si="14"/>
        <v>3.1251362217187877E-2</v>
      </c>
      <c r="J110" s="202">
        <f t="shared" si="14"/>
        <v>3.1251362217187884E-2</v>
      </c>
      <c r="K110" s="202">
        <f t="shared" si="14"/>
        <v>3.1251362217187897E-2</v>
      </c>
      <c r="L110" s="202">
        <f t="shared" si="14"/>
        <v>3.125136221718789E-2</v>
      </c>
      <c r="M110" s="202">
        <f t="shared" si="14"/>
        <v>3.125136221718789E-2</v>
      </c>
      <c r="N110" s="202">
        <f t="shared" si="14"/>
        <v>3.125136221718789E-2</v>
      </c>
      <c r="O110" s="202">
        <f t="shared" si="14"/>
        <v>3.1251362217187884E-2</v>
      </c>
      <c r="P110" s="202">
        <f t="shared" si="14"/>
        <v>3.1251362217187897E-2</v>
      </c>
      <c r="Q110" s="202">
        <f t="shared" si="14"/>
        <v>3.1251362217187897E-2</v>
      </c>
    </row>
    <row r="111" spans="1:17" x14ac:dyDescent="0.25">
      <c r="A111" s="76" t="s">
        <v>80</v>
      </c>
      <c r="B111" s="202">
        <f t="shared" ref="B111:Q111" si="15">IF(B$35=0,0,B$35/B$31)</f>
        <v>2.4755352299086517E-2</v>
      </c>
      <c r="C111" s="202">
        <f t="shared" si="15"/>
        <v>2.4755352299086521E-2</v>
      </c>
      <c r="D111" s="202">
        <f t="shared" si="15"/>
        <v>2.4755352299086514E-2</v>
      </c>
      <c r="E111" s="202">
        <f t="shared" si="15"/>
        <v>2.4755352299086517E-2</v>
      </c>
      <c r="F111" s="202">
        <f t="shared" si="15"/>
        <v>2.475535229908651E-2</v>
      </c>
      <c r="G111" s="202">
        <f t="shared" si="15"/>
        <v>2.4755352299086517E-2</v>
      </c>
      <c r="H111" s="202">
        <f t="shared" si="15"/>
        <v>2.4755352299086517E-2</v>
      </c>
      <c r="I111" s="202">
        <f t="shared" si="15"/>
        <v>2.4755352299086507E-2</v>
      </c>
      <c r="J111" s="202">
        <f t="shared" si="15"/>
        <v>2.475535229908651E-2</v>
      </c>
      <c r="K111" s="202">
        <f t="shared" si="15"/>
        <v>2.4755352299086521E-2</v>
      </c>
      <c r="L111" s="202">
        <f t="shared" si="15"/>
        <v>2.4755352299086514E-2</v>
      </c>
      <c r="M111" s="202">
        <f t="shared" si="15"/>
        <v>2.4755352299086517E-2</v>
      </c>
      <c r="N111" s="202">
        <f t="shared" si="15"/>
        <v>2.4755352299086514E-2</v>
      </c>
      <c r="O111" s="202">
        <f t="shared" si="15"/>
        <v>2.4755352299086514E-2</v>
      </c>
      <c r="P111" s="202">
        <f t="shared" si="15"/>
        <v>2.4755352299086521E-2</v>
      </c>
      <c r="Q111" s="202">
        <f t="shared" si="15"/>
        <v>2.4755352299086524E-2</v>
      </c>
    </row>
    <row r="112" spans="1:17" x14ac:dyDescent="0.25">
      <c r="A112" s="129" t="s">
        <v>79</v>
      </c>
      <c r="B112" s="201">
        <f t="shared" ref="B112:Q112" si="16">IF(B$36=0,0,B$36/B$31)</f>
        <v>1.4853211379451909E-2</v>
      </c>
      <c r="C112" s="201">
        <f t="shared" si="16"/>
        <v>1.4853211379451912E-2</v>
      </c>
      <c r="D112" s="201">
        <f t="shared" si="16"/>
        <v>1.4853211379451906E-2</v>
      </c>
      <c r="E112" s="201">
        <f t="shared" si="16"/>
        <v>1.4853211379451909E-2</v>
      </c>
      <c r="F112" s="201">
        <f t="shared" si="16"/>
        <v>1.4853211379451906E-2</v>
      </c>
      <c r="G112" s="201">
        <f t="shared" si="16"/>
        <v>1.4853211379451909E-2</v>
      </c>
      <c r="H112" s="201">
        <f t="shared" si="16"/>
        <v>1.4853211379451911E-2</v>
      </c>
      <c r="I112" s="201">
        <f t="shared" si="16"/>
        <v>1.4853211379451902E-2</v>
      </c>
      <c r="J112" s="201">
        <f t="shared" si="16"/>
        <v>1.4853211379451906E-2</v>
      </c>
      <c r="K112" s="201">
        <f t="shared" si="16"/>
        <v>1.4853211379451911E-2</v>
      </c>
      <c r="L112" s="201">
        <f t="shared" si="16"/>
        <v>1.4853211379451907E-2</v>
      </c>
      <c r="M112" s="201">
        <f t="shared" si="16"/>
        <v>1.4853211379451909E-2</v>
      </c>
      <c r="N112" s="201">
        <f t="shared" si="16"/>
        <v>1.4853211379451907E-2</v>
      </c>
      <c r="O112" s="201">
        <f t="shared" si="16"/>
        <v>1.4853211379451907E-2</v>
      </c>
      <c r="P112" s="201">
        <f t="shared" si="16"/>
        <v>1.4853211379451914E-2</v>
      </c>
      <c r="Q112" s="201">
        <f t="shared" si="16"/>
        <v>1.4853211379451911E-2</v>
      </c>
    </row>
    <row r="113" spans="1:17" x14ac:dyDescent="0.25">
      <c r="A113" s="127" t="s">
        <v>238</v>
      </c>
      <c r="B113" s="200">
        <f t="shared" ref="B113:Q113" si="17">IF(B$41=0,0,B$41/B$31)</f>
        <v>3.0511421140373706E-2</v>
      </c>
      <c r="C113" s="200">
        <f t="shared" si="17"/>
        <v>3.4609195480444312E-2</v>
      </c>
      <c r="D113" s="200">
        <f t="shared" si="17"/>
        <v>2.9701408040273755E-2</v>
      </c>
      <c r="E113" s="200">
        <f t="shared" si="17"/>
        <v>3.1898471086247056E-2</v>
      </c>
      <c r="F113" s="200">
        <f t="shared" si="17"/>
        <v>6.7347667222559401E-2</v>
      </c>
      <c r="G113" s="200">
        <f t="shared" si="17"/>
        <v>7.0753528072384941E-2</v>
      </c>
      <c r="H113" s="200">
        <f t="shared" si="17"/>
        <v>3.8764356896316521E-2</v>
      </c>
      <c r="I113" s="200">
        <f t="shared" si="17"/>
        <v>4.9353887008794055E-2</v>
      </c>
      <c r="J113" s="200">
        <f t="shared" si="17"/>
        <v>8.0717134147191894E-2</v>
      </c>
      <c r="K113" s="200">
        <f t="shared" si="17"/>
        <v>9.1567870511435168E-2</v>
      </c>
      <c r="L113" s="200">
        <f t="shared" si="17"/>
        <v>0.11355950858522425</v>
      </c>
      <c r="M113" s="200">
        <f t="shared" si="17"/>
        <v>9.2736461990449201E-2</v>
      </c>
      <c r="N113" s="200">
        <f t="shared" si="17"/>
        <v>0.12534586466542308</v>
      </c>
      <c r="O113" s="200">
        <f t="shared" si="17"/>
        <v>0.11580625507595504</v>
      </c>
      <c r="P113" s="200">
        <f t="shared" si="17"/>
        <v>0.12440567595104324</v>
      </c>
      <c r="Q113" s="200">
        <f t="shared" si="17"/>
        <v>0.13372140591088866</v>
      </c>
    </row>
    <row r="114" spans="1:17" x14ac:dyDescent="0.25">
      <c r="A114" s="142" t="s">
        <v>247</v>
      </c>
      <c r="B114" s="199">
        <f t="shared" ref="B114:Q114" si="18">IF(B$42=0,0,B$42/B$31)</f>
        <v>2.6061296222966834E-2</v>
      </c>
      <c r="C114" s="199">
        <f t="shared" si="18"/>
        <v>2.5615813889578301E-2</v>
      </c>
      <c r="D114" s="199">
        <f t="shared" si="18"/>
        <v>2.614935537312043E-2</v>
      </c>
      <c r="E114" s="199">
        <f t="shared" si="18"/>
        <v>2.5910505526570548E-2</v>
      </c>
      <c r="F114" s="199">
        <f t="shared" si="18"/>
        <v>2.2056708489206048E-2</v>
      </c>
      <c r="G114" s="199">
        <f t="shared" si="18"/>
        <v>2.1686446314507869E-2</v>
      </c>
      <c r="H114" s="199">
        <f t="shared" si="18"/>
        <v>2.5164092821131946E-2</v>
      </c>
      <c r="I114" s="199">
        <f t="shared" si="18"/>
        <v>2.4012870671619099E-2</v>
      </c>
      <c r="J114" s="199">
        <f t="shared" si="18"/>
        <v>2.0603270396359889E-2</v>
      </c>
      <c r="K114" s="199">
        <f t="shared" si="18"/>
        <v>1.9423651668393622E-2</v>
      </c>
      <c r="L114" s="199">
        <f t="shared" si="18"/>
        <v>1.7032869397064596E-2</v>
      </c>
      <c r="M114" s="199">
        <f t="shared" si="18"/>
        <v>1.9296610300166356E-2</v>
      </c>
      <c r="N114" s="199">
        <f t="shared" si="18"/>
        <v>1.5751536416521637E-2</v>
      </c>
      <c r="O114" s="199">
        <f t="shared" si="18"/>
        <v>1.6788618302162668E-2</v>
      </c>
      <c r="P114" s="199">
        <f t="shared" si="18"/>
        <v>1.5853747379729603E-2</v>
      </c>
      <c r="Q114" s="199">
        <f t="shared" si="18"/>
        <v>1.4841004174436873E-2</v>
      </c>
    </row>
    <row r="115" spans="1:17" x14ac:dyDescent="0.25">
      <c r="A115" s="142" t="s">
        <v>246</v>
      </c>
      <c r="B115" s="199">
        <f t="shared" ref="B115:Q115" si="19">IF(B$53=0,0,B$53/B$31)</f>
        <v>4.4501249174068681E-3</v>
      </c>
      <c r="C115" s="199">
        <f t="shared" si="19"/>
        <v>8.993381590866014E-3</v>
      </c>
      <c r="D115" s="199">
        <f t="shared" si="19"/>
        <v>3.5520526671533269E-3</v>
      </c>
      <c r="E115" s="199">
        <f t="shared" si="19"/>
        <v>5.987965559676507E-3</v>
      </c>
      <c r="F115" s="199">
        <f t="shared" si="19"/>
        <v>4.5290958733353356E-2</v>
      </c>
      <c r="G115" s="199">
        <f t="shared" si="19"/>
        <v>4.9067081757877072E-2</v>
      </c>
      <c r="H115" s="199">
        <f t="shared" si="19"/>
        <v>1.3600264075184575E-2</v>
      </c>
      <c r="I115" s="199">
        <f t="shared" si="19"/>
        <v>2.5341016337174956E-2</v>
      </c>
      <c r="J115" s="199">
        <f t="shared" si="19"/>
        <v>6.0113863750832004E-2</v>
      </c>
      <c r="K115" s="199">
        <f t="shared" si="19"/>
        <v>7.2144218843041549E-2</v>
      </c>
      <c r="L115" s="199">
        <f t="shared" si="19"/>
        <v>9.6526639188159652E-2</v>
      </c>
      <c r="M115" s="199">
        <f t="shared" si="19"/>
        <v>7.3439851690282845E-2</v>
      </c>
      <c r="N115" s="199">
        <f t="shared" si="19"/>
        <v>0.10959432824890145</v>
      </c>
      <c r="O115" s="199">
        <f t="shared" si="19"/>
        <v>9.9017636773792383E-2</v>
      </c>
      <c r="P115" s="199">
        <f t="shared" si="19"/>
        <v>0.10855192857131364</v>
      </c>
      <c r="Q115" s="199">
        <f t="shared" si="19"/>
        <v>0.11888040173645177</v>
      </c>
    </row>
    <row r="116" spans="1:17" x14ac:dyDescent="0.25">
      <c r="A116" s="127" t="s">
        <v>237</v>
      </c>
      <c r="B116" s="200">
        <f t="shared" ref="B116:Q116" si="20">IF(B$54=0,0,B$54/B$31)</f>
        <v>0.79053565543373627</v>
      </c>
      <c r="C116" s="200">
        <f t="shared" si="20"/>
        <v>0.78604995925761467</v>
      </c>
      <c r="D116" s="200">
        <f t="shared" si="20"/>
        <v>0.79142234961555014</v>
      </c>
      <c r="E116" s="200">
        <f t="shared" si="20"/>
        <v>0.78901729836427725</v>
      </c>
      <c r="F116" s="200">
        <f t="shared" si="20"/>
        <v>0.75021225192716479</v>
      </c>
      <c r="G116" s="200">
        <f t="shared" si="20"/>
        <v>0.74648397024970137</v>
      </c>
      <c r="H116" s="200">
        <f t="shared" si="20"/>
        <v>0.78150144337373939</v>
      </c>
      <c r="I116" s="200">
        <f t="shared" si="20"/>
        <v>0.76990943981513227</v>
      </c>
      <c r="J116" s="200">
        <f t="shared" si="20"/>
        <v>0.73557714474857439</v>
      </c>
      <c r="K116" s="200">
        <f t="shared" si="20"/>
        <v>0.72369920746412353</v>
      </c>
      <c r="L116" s="200">
        <f t="shared" si="20"/>
        <v>0.69962569862064949</v>
      </c>
      <c r="M116" s="200">
        <f t="shared" si="20"/>
        <v>0.72241998955365849</v>
      </c>
      <c r="N116" s="200">
        <f t="shared" si="20"/>
        <v>0.68672356980346172</v>
      </c>
      <c r="O116" s="200">
        <f t="shared" si="20"/>
        <v>0.69716626056823272</v>
      </c>
      <c r="P116" s="200">
        <f t="shared" si="20"/>
        <v>0.68775276286557996</v>
      </c>
      <c r="Q116" s="200">
        <f t="shared" si="20"/>
        <v>0.67755514562491426</v>
      </c>
    </row>
    <row r="117" spans="1:17" x14ac:dyDescent="0.25">
      <c r="A117" s="142" t="s">
        <v>245</v>
      </c>
      <c r="B117" s="199">
        <f t="shared" ref="B117:Q117" si="21">IF(B$55=0,0,B$55/B$31)</f>
        <v>0.78183888668900525</v>
      </c>
      <c r="C117" s="199">
        <f t="shared" si="21"/>
        <v>0.76847441668734928</v>
      </c>
      <c r="D117" s="199">
        <f t="shared" si="21"/>
        <v>0.78448066119361293</v>
      </c>
      <c r="E117" s="199">
        <f t="shared" si="21"/>
        <v>0.77731516579711646</v>
      </c>
      <c r="F117" s="199">
        <f t="shared" si="21"/>
        <v>0.66170125467618168</v>
      </c>
      <c r="G117" s="199">
        <f t="shared" si="21"/>
        <v>0.65059338943523626</v>
      </c>
      <c r="H117" s="199">
        <f t="shared" si="21"/>
        <v>0.75492278463395834</v>
      </c>
      <c r="I117" s="199">
        <f t="shared" si="21"/>
        <v>0.72038612014857273</v>
      </c>
      <c r="J117" s="199">
        <f t="shared" si="21"/>
        <v>0.61809811189079689</v>
      </c>
      <c r="K117" s="199">
        <f t="shared" si="21"/>
        <v>0.58270955005180869</v>
      </c>
      <c r="L117" s="199">
        <f t="shared" si="21"/>
        <v>0.51098608191193806</v>
      </c>
      <c r="M117" s="199">
        <f t="shared" si="21"/>
        <v>0.57889830900499073</v>
      </c>
      <c r="N117" s="199">
        <f t="shared" si="21"/>
        <v>0.47254609249564916</v>
      </c>
      <c r="O117" s="199">
        <f t="shared" si="21"/>
        <v>0.50365854906488017</v>
      </c>
      <c r="P117" s="199">
        <f t="shared" si="21"/>
        <v>0.4756124213918882</v>
      </c>
      <c r="Q117" s="199">
        <f t="shared" si="21"/>
        <v>0.44523012523310623</v>
      </c>
    </row>
    <row r="118" spans="1:17" x14ac:dyDescent="0.25">
      <c r="A118" s="142" t="s">
        <v>244</v>
      </c>
      <c r="B118" s="199">
        <f t="shared" ref="B118:Q118" si="22">IF(B$66=0,0,B$66/B$31)</f>
        <v>8.6967687447310846E-3</v>
      </c>
      <c r="C118" s="199">
        <f t="shared" si="22"/>
        <v>1.7575542570265373E-2</v>
      </c>
      <c r="D118" s="199">
        <f t="shared" si="22"/>
        <v>6.9416884219372539E-3</v>
      </c>
      <c r="E118" s="199">
        <f t="shared" si="22"/>
        <v>1.1702132567160793E-2</v>
      </c>
      <c r="F118" s="199">
        <f t="shared" si="22"/>
        <v>8.8510997250983187E-2</v>
      </c>
      <c r="G118" s="199">
        <f t="shared" si="22"/>
        <v>9.5890580814465068E-2</v>
      </c>
      <c r="H118" s="199">
        <f t="shared" si="22"/>
        <v>2.657865873978103E-2</v>
      </c>
      <c r="I118" s="199">
        <f t="shared" si="22"/>
        <v>4.9523319666559533E-2</v>
      </c>
      <c r="J118" s="199">
        <f t="shared" si="22"/>
        <v>0.11747903285777753</v>
      </c>
      <c r="K118" s="199">
        <f t="shared" si="22"/>
        <v>0.14098965741231487</v>
      </c>
      <c r="L118" s="199">
        <f t="shared" si="22"/>
        <v>0.18863961670871141</v>
      </c>
      <c r="M118" s="199">
        <f t="shared" si="22"/>
        <v>0.14352168054866776</v>
      </c>
      <c r="N118" s="199">
        <f t="shared" si="22"/>
        <v>0.21417747730781253</v>
      </c>
      <c r="O118" s="199">
        <f t="shared" si="22"/>
        <v>0.19350771150335258</v>
      </c>
      <c r="P118" s="199">
        <f t="shared" si="22"/>
        <v>0.21214034147369173</v>
      </c>
      <c r="Q118" s="199">
        <f t="shared" si="22"/>
        <v>0.23232502039180805</v>
      </c>
    </row>
    <row r="119" spans="1:17" x14ac:dyDescent="0.25">
      <c r="A119" s="127" t="s">
        <v>236</v>
      </c>
      <c r="B119" s="200">
        <f t="shared" ref="B119:Q119" si="23">IF(B$67=0,0,B$67/B$31)</f>
        <v>9.3121733173558305E-2</v>
      </c>
      <c r="C119" s="200">
        <f t="shared" si="23"/>
        <v>9.3509655009609519E-2</v>
      </c>
      <c r="D119" s="200">
        <f t="shared" si="23"/>
        <v>9.3045052091844355E-2</v>
      </c>
      <c r="E119" s="200">
        <f t="shared" si="23"/>
        <v>9.3253040297143999E-2</v>
      </c>
      <c r="F119" s="200">
        <f t="shared" si="23"/>
        <v>9.6608890597944058E-2</v>
      </c>
      <c r="G119" s="200">
        <f t="shared" si="23"/>
        <v>9.693131142558202E-2</v>
      </c>
      <c r="H119" s="200">
        <f t="shared" si="23"/>
        <v>9.3903009477612334E-2</v>
      </c>
      <c r="I119" s="200">
        <f t="shared" si="23"/>
        <v>9.4905482923741818E-2</v>
      </c>
      <c r="J119" s="200">
        <f t="shared" si="23"/>
        <v>9.7874530851901911E-2</v>
      </c>
      <c r="K119" s="200">
        <f t="shared" si="23"/>
        <v>9.8901731772109772E-2</v>
      </c>
      <c r="L119" s="200">
        <f t="shared" si="23"/>
        <v>0.1009836025417945</v>
      </c>
      <c r="M119" s="200">
        <f t="shared" si="23"/>
        <v>9.9012358203560594E-2</v>
      </c>
      <c r="N119" s="200">
        <f t="shared" si="23"/>
        <v>0.1020993752787835</v>
      </c>
      <c r="O119" s="200">
        <f t="shared" si="23"/>
        <v>0.10119629410348033</v>
      </c>
      <c r="P119" s="200">
        <f t="shared" si="23"/>
        <v>0.10201037093104516</v>
      </c>
      <c r="Q119" s="200">
        <f t="shared" si="23"/>
        <v>0.10289225821186553</v>
      </c>
    </row>
    <row r="120" spans="1:17" x14ac:dyDescent="0.25">
      <c r="A120" s="142" t="s">
        <v>243</v>
      </c>
      <c r="B120" s="199">
        <f t="shared" ref="B120:Q120" si="24">IF(B$68=0,0,B$68/B$31)</f>
        <v>9.1214536780383937E-2</v>
      </c>
      <c r="C120" s="199">
        <f t="shared" si="24"/>
        <v>8.9655348613524088E-2</v>
      </c>
      <c r="D120" s="199">
        <f t="shared" si="24"/>
        <v>9.15227438059215E-2</v>
      </c>
      <c r="E120" s="199">
        <f t="shared" si="24"/>
        <v>9.0686769342996923E-2</v>
      </c>
      <c r="F120" s="199">
        <f t="shared" si="24"/>
        <v>7.7198479712221185E-2</v>
      </c>
      <c r="G120" s="199">
        <f t="shared" si="24"/>
        <v>7.590256210077756E-2</v>
      </c>
      <c r="H120" s="199">
        <f t="shared" si="24"/>
        <v>8.8074324873961801E-2</v>
      </c>
      <c r="I120" s="199">
        <f t="shared" si="24"/>
        <v>8.4045047350666841E-2</v>
      </c>
      <c r="J120" s="199">
        <f t="shared" si="24"/>
        <v>7.2111446387259623E-2</v>
      </c>
      <c r="K120" s="199">
        <f t="shared" si="24"/>
        <v>6.7982780839377671E-2</v>
      </c>
      <c r="L120" s="199">
        <f t="shared" si="24"/>
        <v>5.9615042889726091E-2</v>
      </c>
      <c r="M120" s="199">
        <f t="shared" si="24"/>
        <v>6.7538136050582245E-2</v>
      </c>
      <c r="N120" s="199">
        <f t="shared" si="24"/>
        <v>5.5130377457825723E-2</v>
      </c>
      <c r="O120" s="199">
        <f t="shared" si="24"/>
        <v>5.8760164057569328E-2</v>
      </c>
      <c r="P120" s="199">
        <f t="shared" si="24"/>
        <v>5.5488115829053601E-2</v>
      </c>
      <c r="Q120" s="199">
        <f t="shared" si="24"/>
        <v>5.1943514610529054E-2</v>
      </c>
    </row>
    <row r="121" spans="1:17" x14ac:dyDescent="0.25">
      <c r="A121" s="140" t="s">
        <v>242</v>
      </c>
      <c r="B121" s="198">
        <f t="shared" ref="B121:Q121" si="25">IF(B$79=0,0,B$79/B$31)</f>
        <v>1.9071963931743699E-3</v>
      </c>
      <c r="C121" s="198">
        <f t="shared" si="25"/>
        <v>3.8543063960854375E-3</v>
      </c>
      <c r="D121" s="198">
        <f t="shared" si="25"/>
        <v>1.5223082859228529E-3</v>
      </c>
      <c r="E121" s="198">
        <f t="shared" si="25"/>
        <v>2.5662709541470772E-3</v>
      </c>
      <c r="F121" s="198">
        <f t="shared" si="25"/>
        <v>1.9410410885722873E-2</v>
      </c>
      <c r="G121" s="198">
        <f t="shared" si="25"/>
        <v>2.102874932480445E-2</v>
      </c>
      <c r="H121" s="198">
        <f t="shared" si="25"/>
        <v>5.8286846036505382E-3</v>
      </c>
      <c r="I121" s="198">
        <f t="shared" si="25"/>
        <v>1.086043557307498E-2</v>
      </c>
      <c r="J121" s="198">
        <f t="shared" si="25"/>
        <v>2.5763084464642282E-2</v>
      </c>
      <c r="K121" s="198">
        <f t="shared" si="25"/>
        <v>3.09189509327321E-2</v>
      </c>
      <c r="L121" s="198">
        <f t="shared" si="25"/>
        <v>4.1368559652068412E-2</v>
      </c>
      <c r="M121" s="198">
        <f t="shared" si="25"/>
        <v>3.1474222152978355E-2</v>
      </c>
      <c r="N121" s="198">
        <f t="shared" si="25"/>
        <v>4.6968997820957765E-2</v>
      </c>
      <c r="O121" s="198">
        <f t="shared" si="25"/>
        <v>4.2436130045911014E-2</v>
      </c>
      <c r="P121" s="198">
        <f t="shared" si="25"/>
        <v>4.652225510199156E-2</v>
      </c>
      <c r="Q121" s="198">
        <f t="shared" si="25"/>
        <v>5.0948743601336471E-2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4.1326455836976903E-2</v>
      </c>
      <c r="C124" s="203">
        <f t="shared" si="27"/>
        <v>4.1326455836976903E-2</v>
      </c>
      <c r="D124" s="203">
        <f t="shared" si="27"/>
        <v>4.1326455836976903E-2</v>
      </c>
      <c r="E124" s="203">
        <f t="shared" si="27"/>
        <v>4.1326455836976903E-2</v>
      </c>
      <c r="F124" s="203">
        <f t="shared" si="27"/>
        <v>4.1326455836976903E-2</v>
      </c>
      <c r="G124" s="203">
        <f t="shared" si="27"/>
        <v>4.1326455836976903E-2</v>
      </c>
      <c r="H124" s="203">
        <f t="shared" si="27"/>
        <v>4.1326455836976903E-2</v>
      </c>
      <c r="I124" s="203">
        <f t="shared" si="27"/>
        <v>4.1326455836976903E-2</v>
      </c>
      <c r="J124" s="203">
        <f t="shared" si="27"/>
        <v>4.1326455836976903E-2</v>
      </c>
      <c r="K124" s="203">
        <f t="shared" si="27"/>
        <v>4.1326455836976903E-2</v>
      </c>
      <c r="L124" s="203">
        <f t="shared" si="27"/>
        <v>4.1326455836976903E-2</v>
      </c>
      <c r="M124" s="203">
        <f t="shared" si="27"/>
        <v>4.1326455836976903E-2</v>
      </c>
      <c r="N124" s="203">
        <f t="shared" si="27"/>
        <v>4.1326455836976909E-2</v>
      </c>
      <c r="O124" s="203">
        <f t="shared" si="27"/>
        <v>4.1326455836976903E-2</v>
      </c>
      <c r="P124" s="203">
        <f t="shared" si="27"/>
        <v>4.1326455836976903E-2</v>
      </c>
      <c r="Q124" s="203">
        <f t="shared" si="27"/>
        <v>4.1326455836976903E-2</v>
      </c>
    </row>
    <row r="125" spans="1:17" x14ac:dyDescent="0.25">
      <c r="A125" s="76" t="s">
        <v>82</v>
      </c>
      <c r="B125" s="202">
        <f t="shared" ref="B125:Q125" si="28">IF(B$83=0,0,B$83/B$81)</f>
        <v>1.8222366003759535E-2</v>
      </c>
      <c r="C125" s="202">
        <f t="shared" si="28"/>
        <v>1.8222366003759535E-2</v>
      </c>
      <c r="D125" s="202">
        <f t="shared" si="28"/>
        <v>1.8222366003759535E-2</v>
      </c>
      <c r="E125" s="202">
        <f t="shared" si="28"/>
        <v>1.8222366003759535E-2</v>
      </c>
      <c r="F125" s="202">
        <f t="shared" si="28"/>
        <v>1.8222366003759535E-2</v>
      </c>
      <c r="G125" s="202">
        <f t="shared" si="28"/>
        <v>1.8222366003759535E-2</v>
      </c>
      <c r="H125" s="202">
        <f t="shared" si="28"/>
        <v>1.8222366003759535E-2</v>
      </c>
      <c r="I125" s="202">
        <f t="shared" si="28"/>
        <v>1.8222366003759535E-2</v>
      </c>
      <c r="J125" s="202">
        <f t="shared" si="28"/>
        <v>1.8222366003759535E-2</v>
      </c>
      <c r="K125" s="202">
        <f t="shared" si="28"/>
        <v>1.8222366003759535E-2</v>
      </c>
      <c r="L125" s="202">
        <f t="shared" si="28"/>
        <v>1.8222366003759535E-2</v>
      </c>
      <c r="M125" s="202">
        <f t="shared" si="28"/>
        <v>1.8222366003759535E-2</v>
      </c>
      <c r="N125" s="202">
        <f t="shared" si="28"/>
        <v>1.8222366003759535E-2</v>
      </c>
      <c r="O125" s="202">
        <f t="shared" si="28"/>
        <v>1.8222366003759535E-2</v>
      </c>
      <c r="P125" s="202">
        <f t="shared" si="28"/>
        <v>1.8222366003759535E-2</v>
      </c>
      <c r="Q125" s="202">
        <f t="shared" si="28"/>
        <v>1.8222366003759535E-2</v>
      </c>
    </row>
    <row r="126" spans="1:17" x14ac:dyDescent="0.25">
      <c r="A126" s="76" t="s">
        <v>81</v>
      </c>
      <c r="B126" s="202">
        <f t="shared" ref="B126:Q126" si="29">IF(B$84=0,0,B$84/B$81)</f>
        <v>0.14134433205990934</v>
      </c>
      <c r="C126" s="202">
        <f t="shared" si="29"/>
        <v>0.14134433205990934</v>
      </c>
      <c r="D126" s="202">
        <f t="shared" si="29"/>
        <v>0.14134433205990934</v>
      </c>
      <c r="E126" s="202">
        <f t="shared" si="29"/>
        <v>0.14134433205990934</v>
      </c>
      <c r="F126" s="202">
        <f t="shared" si="29"/>
        <v>0.14134433205990934</v>
      </c>
      <c r="G126" s="202">
        <f t="shared" si="29"/>
        <v>0.14134433205990934</v>
      </c>
      <c r="H126" s="202">
        <f t="shared" si="29"/>
        <v>0.14134433205990934</v>
      </c>
      <c r="I126" s="202">
        <f t="shared" si="29"/>
        <v>0.14134433205990934</v>
      </c>
      <c r="J126" s="202">
        <f t="shared" si="29"/>
        <v>0.14134433205990934</v>
      </c>
      <c r="K126" s="202">
        <f t="shared" si="29"/>
        <v>0.14134433205990934</v>
      </c>
      <c r="L126" s="202">
        <f t="shared" si="29"/>
        <v>0.14134433205990934</v>
      </c>
      <c r="M126" s="202">
        <f t="shared" si="29"/>
        <v>0.14134433205990934</v>
      </c>
      <c r="N126" s="202">
        <f t="shared" si="29"/>
        <v>0.14134433205990934</v>
      </c>
      <c r="O126" s="202">
        <f t="shared" si="29"/>
        <v>0.14134433205990934</v>
      </c>
      <c r="P126" s="202">
        <f t="shared" si="29"/>
        <v>0.14134433205990934</v>
      </c>
      <c r="Q126" s="202">
        <f t="shared" si="29"/>
        <v>0.14134433205990934</v>
      </c>
    </row>
    <row r="127" spans="1:17" x14ac:dyDescent="0.25">
      <c r="A127" s="76" t="s">
        <v>80</v>
      </c>
      <c r="B127" s="202">
        <f t="shared" ref="B127:Q127" si="30">IF(B$85=0,0,B$85/B$81)</f>
        <v>6.2411434072606922E-2</v>
      </c>
      <c r="C127" s="202">
        <f t="shared" si="30"/>
        <v>6.2411434072606922E-2</v>
      </c>
      <c r="D127" s="202">
        <f t="shared" si="30"/>
        <v>6.2411434072606922E-2</v>
      </c>
      <c r="E127" s="202">
        <f t="shared" si="30"/>
        <v>6.2411434072606922E-2</v>
      </c>
      <c r="F127" s="202">
        <f t="shared" si="30"/>
        <v>6.2411434072606922E-2</v>
      </c>
      <c r="G127" s="202">
        <f t="shared" si="30"/>
        <v>6.2411434072606915E-2</v>
      </c>
      <c r="H127" s="202">
        <f t="shared" si="30"/>
        <v>6.2411434072606929E-2</v>
      </c>
      <c r="I127" s="202">
        <f t="shared" si="30"/>
        <v>6.2411434072606922E-2</v>
      </c>
      <c r="J127" s="202">
        <f t="shared" si="30"/>
        <v>6.2411434072606922E-2</v>
      </c>
      <c r="K127" s="202">
        <f t="shared" si="30"/>
        <v>6.2411434072606929E-2</v>
      </c>
      <c r="L127" s="202">
        <f t="shared" si="30"/>
        <v>6.2411434072606922E-2</v>
      </c>
      <c r="M127" s="202">
        <f t="shared" si="30"/>
        <v>6.2411434072606922E-2</v>
      </c>
      <c r="N127" s="202">
        <f t="shared" si="30"/>
        <v>6.2411434072606915E-2</v>
      </c>
      <c r="O127" s="202">
        <f t="shared" si="30"/>
        <v>6.2411434072606922E-2</v>
      </c>
      <c r="P127" s="202">
        <f t="shared" si="30"/>
        <v>6.2411434072606922E-2</v>
      </c>
      <c r="Q127" s="202">
        <f t="shared" si="30"/>
        <v>6.2411434072606922E-2</v>
      </c>
    </row>
    <row r="128" spans="1:17" x14ac:dyDescent="0.25">
      <c r="A128" s="129" t="s">
        <v>79</v>
      </c>
      <c r="B128" s="201">
        <f t="shared" ref="B128:Q128" si="31">IF(B$86=0,0,B$86/B$81)</f>
        <v>0.21620144707285896</v>
      </c>
      <c r="C128" s="201">
        <f t="shared" si="31"/>
        <v>0.21620144707285899</v>
      </c>
      <c r="D128" s="201">
        <f t="shared" si="31"/>
        <v>0.21620144707285896</v>
      </c>
      <c r="E128" s="201">
        <f t="shared" si="31"/>
        <v>0.21620144707285896</v>
      </c>
      <c r="F128" s="201">
        <f t="shared" si="31"/>
        <v>0.21620144707285893</v>
      </c>
      <c r="G128" s="201">
        <f t="shared" si="31"/>
        <v>0.21620144707285896</v>
      </c>
      <c r="H128" s="201">
        <f t="shared" si="31"/>
        <v>0.21620144707285899</v>
      </c>
      <c r="I128" s="201">
        <f t="shared" si="31"/>
        <v>0.21620144707285893</v>
      </c>
      <c r="J128" s="201">
        <f t="shared" si="31"/>
        <v>0.21620144707285899</v>
      </c>
      <c r="K128" s="201">
        <f t="shared" si="31"/>
        <v>0.21620144707285899</v>
      </c>
      <c r="L128" s="201">
        <f t="shared" si="31"/>
        <v>0.21620144707285896</v>
      </c>
      <c r="M128" s="201">
        <f t="shared" si="31"/>
        <v>0.21620144707285896</v>
      </c>
      <c r="N128" s="201">
        <f t="shared" si="31"/>
        <v>0.21620144707285896</v>
      </c>
      <c r="O128" s="201">
        <f t="shared" si="31"/>
        <v>0.21620144707285896</v>
      </c>
      <c r="P128" s="201">
        <f t="shared" si="31"/>
        <v>0.21620144707285893</v>
      </c>
      <c r="Q128" s="201">
        <f t="shared" si="31"/>
        <v>0.21620144707285896</v>
      </c>
    </row>
    <row r="129" spans="1:17" x14ac:dyDescent="0.25">
      <c r="A129" s="72" t="s">
        <v>235</v>
      </c>
      <c r="B129" s="276">
        <f t="shared" ref="B129:Q129" si="32">IF(B$91=0,0,B$91/B$81)</f>
        <v>0.52049396495388833</v>
      </c>
      <c r="C129" s="276">
        <f t="shared" si="32"/>
        <v>0.52049396495388833</v>
      </c>
      <c r="D129" s="276">
        <f t="shared" si="32"/>
        <v>0.52049396495388833</v>
      </c>
      <c r="E129" s="276">
        <f t="shared" si="32"/>
        <v>0.52049396495388833</v>
      </c>
      <c r="F129" s="276">
        <f t="shared" si="32"/>
        <v>0.52049396495388833</v>
      </c>
      <c r="G129" s="276">
        <f t="shared" si="32"/>
        <v>0.52049396495388833</v>
      </c>
      <c r="H129" s="276">
        <f t="shared" si="32"/>
        <v>0.52049396495388833</v>
      </c>
      <c r="I129" s="276">
        <f t="shared" si="32"/>
        <v>0.52049396495388833</v>
      </c>
      <c r="J129" s="276">
        <f t="shared" si="32"/>
        <v>0.52049396495388833</v>
      </c>
      <c r="K129" s="276">
        <f t="shared" si="32"/>
        <v>0.52049396495388833</v>
      </c>
      <c r="L129" s="276">
        <f t="shared" si="32"/>
        <v>0.52049396495388833</v>
      </c>
      <c r="M129" s="276">
        <f t="shared" si="32"/>
        <v>0.52049396495388833</v>
      </c>
      <c r="N129" s="276">
        <f t="shared" si="32"/>
        <v>0.52049396495388833</v>
      </c>
      <c r="O129" s="276">
        <f t="shared" si="32"/>
        <v>0.52049396495388833</v>
      </c>
      <c r="P129" s="276">
        <f t="shared" si="32"/>
        <v>0.52049396495388833</v>
      </c>
      <c r="Q129" s="276">
        <f t="shared" si="32"/>
        <v>0.52049396495388833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118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 t="shared" ref="B133:Q133" si="33">SUM(B$134:B$141)</f>
        <v>0</v>
      </c>
      <c r="C133" s="230">
        <f t="shared" si="33"/>
        <v>0</v>
      </c>
      <c r="D133" s="230">
        <f t="shared" si="33"/>
        <v>0</v>
      </c>
      <c r="E133" s="230">
        <f t="shared" si="33"/>
        <v>0</v>
      </c>
      <c r="F133" s="230">
        <f t="shared" si="33"/>
        <v>0</v>
      </c>
      <c r="G133" s="230">
        <f t="shared" si="33"/>
        <v>0</v>
      </c>
      <c r="H133" s="230">
        <f t="shared" si="33"/>
        <v>0</v>
      </c>
      <c r="I133" s="230">
        <f t="shared" si="33"/>
        <v>0</v>
      </c>
      <c r="J133" s="230">
        <f t="shared" si="33"/>
        <v>0</v>
      </c>
      <c r="K133" s="230">
        <f t="shared" si="33"/>
        <v>0</v>
      </c>
      <c r="L133" s="230">
        <f t="shared" si="33"/>
        <v>0</v>
      </c>
      <c r="M133" s="230">
        <f t="shared" si="33"/>
        <v>0</v>
      </c>
      <c r="N133" s="230">
        <f t="shared" si="33"/>
        <v>0</v>
      </c>
      <c r="O133" s="230">
        <f t="shared" si="33"/>
        <v>0</v>
      </c>
      <c r="P133" s="230">
        <f t="shared" si="33"/>
        <v>0</v>
      </c>
      <c r="Q133" s="230">
        <f t="shared" si="33"/>
        <v>0</v>
      </c>
    </row>
    <row r="134" spans="1:17" x14ac:dyDescent="0.25">
      <c r="A134" s="132" t="s">
        <v>83</v>
      </c>
      <c r="B134" s="229">
        <f>IF(B$6=0,0,B$6/PPA!B$10*1000)</f>
        <v>0</v>
      </c>
      <c r="C134" s="229">
        <f>IF(C$6=0,0,C$6/PPA!C$10*1000)</f>
        <v>0</v>
      </c>
      <c r="D134" s="229">
        <f>IF(D$6=0,0,D$6/PPA!D$10*1000)</f>
        <v>0</v>
      </c>
      <c r="E134" s="229">
        <f>IF(E$6=0,0,E$6/PPA!E$10*1000)</f>
        <v>0</v>
      </c>
      <c r="F134" s="229">
        <f>IF(F$6=0,0,F$6/PPA!F$10*1000)</f>
        <v>0</v>
      </c>
      <c r="G134" s="229">
        <f>IF(G$6=0,0,G$6/PPA!G$10*1000)</f>
        <v>0</v>
      </c>
      <c r="H134" s="229">
        <f>IF(H$6=0,0,H$6/PPA!H$10*1000)</f>
        <v>0</v>
      </c>
      <c r="I134" s="229">
        <f>IF(I$6=0,0,I$6/PPA!I$10*1000)</f>
        <v>0</v>
      </c>
      <c r="J134" s="229">
        <f>IF(J$6=0,0,J$6/PPA!J$10*1000)</f>
        <v>0</v>
      </c>
      <c r="K134" s="229">
        <f>IF(K$6=0,0,K$6/PPA!K$10*1000)</f>
        <v>0</v>
      </c>
      <c r="L134" s="229">
        <f>IF(L$6=0,0,L$6/PPA!L$10*1000)</f>
        <v>0</v>
      </c>
      <c r="M134" s="229">
        <f>IF(M$6=0,0,M$6/PPA!M$10*1000)</f>
        <v>0</v>
      </c>
      <c r="N134" s="229">
        <f>IF(N$6=0,0,N$6/PPA!N$10*1000)</f>
        <v>0</v>
      </c>
      <c r="O134" s="229">
        <f>IF(O$6=0,0,O$6/PPA!O$10*1000)</f>
        <v>0</v>
      </c>
      <c r="P134" s="229">
        <f>IF(P$6=0,0,P$6/PPA!P$10*1000)</f>
        <v>0</v>
      </c>
      <c r="Q134" s="229">
        <f>IF(Q$6=0,0,Q$6/PPA!Q$10*1000)</f>
        <v>0</v>
      </c>
    </row>
    <row r="135" spans="1:17" x14ac:dyDescent="0.25">
      <c r="A135" s="76" t="s">
        <v>82</v>
      </c>
      <c r="B135" s="228">
        <f>IF(B$7=0,0,B$7/PPA!B$10*1000)</f>
        <v>0</v>
      </c>
      <c r="C135" s="228">
        <f>IF(C$7=0,0,C$7/PPA!C$10*1000)</f>
        <v>0</v>
      </c>
      <c r="D135" s="228">
        <f>IF(D$7=0,0,D$7/PPA!D$10*1000)</f>
        <v>0</v>
      </c>
      <c r="E135" s="228">
        <f>IF(E$7=0,0,E$7/PPA!E$10*1000)</f>
        <v>0</v>
      </c>
      <c r="F135" s="228">
        <f>IF(F$7=0,0,F$7/PPA!F$10*1000)</f>
        <v>0</v>
      </c>
      <c r="G135" s="228">
        <f>IF(G$7=0,0,G$7/PPA!G$10*1000)</f>
        <v>0</v>
      </c>
      <c r="H135" s="228">
        <f>IF(H$7=0,0,H$7/PPA!H$10*1000)</f>
        <v>0</v>
      </c>
      <c r="I135" s="228">
        <f>IF(I$7=0,0,I$7/PPA!I$10*1000)</f>
        <v>0</v>
      </c>
      <c r="J135" s="228">
        <f>IF(J$7=0,0,J$7/PPA!J$10*1000)</f>
        <v>0</v>
      </c>
      <c r="K135" s="228">
        <f>IF(K$7=0,0,K$7/PPA!K$10*1000)</f>
        <v>0</v>
      </c>
      <c r="L135" s="228">
        <f>IF(L$7=0,0,L$7/PPA!L$10*1000)</f>
        <v>0</v>
      </c>
      <c r="M135" s="228">
        <f>IF(M$7=0,0,M$7/PPA!M$10*1000)</f>
        <v>0</v>
      </c>
      <c r="N135" s="228">
        <f>IF(N$7=0,0,N$7/PPA!N$10*1000)</f>
        <v>0</v>
      </c>
      <c r="O135" s="228">
        <f>IF(O$7=0,0,O$7/PPA!O$10*1000)</f>
        <v>0</v>
      </c>
      <c r="P135" s="228">
        <f>IF(P$7=0,0,P$7/PPA!P$10*1000)</f>
        <v>0</v>
      </c>
      <c r="Q135" s="228">
        <f>IF(Q$7=0,0,Q$7/PPA!Q$10*1000)</f>
        <v>0</v>
      </c>
    </row>
    <row r="136" spans="1:17" x14ac:dyDescent="0.25">
      <c r="A136" s="76" t="s">
        <v>81</v>
      </c>
      <c r="B136" s="228">
        <f>IF(B$8=0,0,B$8/PPA!B$10*1000)</f>
        <v>0</v>
      </c>
      <c r="C136" s="228">
        <f>IF(C$8=0,0,C$8/PPA!C$10*1000)</f>
        <v>0</v>
      </c>
      <c r="D136" s="228">
        <f>IF(D$8=0,0,D$8/PPA!D$10*1000)</f>
        <v>0</v>
      </c>
      <c r="E136" s="228">
        <f>IF(E$8=0,0,E$8/PPA!E$10*1000)</f>
        <v>0</v>
      </c>
      <c r="F136" s="228">
        <f>IF(F$8=0,0,F$8/PPA!F$10*1000)</f>
        <v>0</v>
      </c>
      <c r="G136" s="228">
        <f>IF(G$8=0,0,G$8/PPA!G$10*1000)</f>
        <v>0</v>
      </c>
      <c r="H136" s="228">
        <f>IF(H$8=0,0,H$8/PPA!H$10*1000)</f>
        <v>0</v>
      </c>
      <c r="I136" s="228">
        <f>IF(I$8=0,0,I$8/PPA!I$10*1000)</f>
        <v>0</v>
      </c>
      <c r="J136" s="228">
        <f>IF(J$8=0,0,J$8/PPA!J$10*1000)</f>
        <v>0</v>
      </c>
      <c r="K136" s="228">
        <f>IF(K$8=0,0,K$8/PPA!K$10*1000)</f>
        <v>0</v>
      </c>
      <c r="L136" s="228">
        <f>IF(L$8=0,0,L$8/PPA!L$10*1000)</f>
        <v>0</v>
      </c>
      <c r="M136" s="228">
        <f>IF(M$8=0,0,M$8/PPA!M$10*1000)</f>
        <v>0</v>
      </c>
      <c r="N136" s="228">
        <f>IF(N$8=0,0,N$8/PPA!N$10*1000)</f>
        <v>0</v>
      </c>
      <c r="O136" s="228">
        <f>IF(O$8=0,0,O$8/PPA!O$10*1000)</f>
        <v>0</v>
      </c>
      <c r="P136" s="228">
        <f>IF(P$8=0,0,P$8/PPA!P$10*1000)</f>
        <v>0</v>
      </c>
      <c r="Q136" s="228">
        <f>IF(Q$8=0,0,Q$8/PPA!Q$10*1000)</f>
        <v>0</v>
      </c>
    </row>
    <row r="137" spans="1:17" x14ac:dyDescent="0.25">
      <c r="A137" s="76" t="s">
        <v>80</v>
      </c>
      <c r="B137" s="228">
        <f>IF(B$9=0,0,B$9/PPA!B$10*1000)</f>
        <v>0</v>
      </c>
      <c r="C137" s="228">
        <f>IF(C$9=0,0,C$9/PPA!C$10*1000)</f>
        <v>0</v>
      </c>
      <c r="D137" s="228">
        <f>IF(D$9=0,0,D$9/PPA!D$10*1000)</f>
        <v>0</v>
      </c>
      <c r="E137" s="228">
        <f>IF(E$9=0,0,E$9/PPA!E$10*1000)</f>
        <v>0</v>
      </c>
      <c r="F137" s="228">
        <f>IF(F$9=0,0,F$9/PPA!F$10*1000)</f>
        <v>0</v>
      </c>
      <c r="G137" s="228">
        <f>IF(G$9=0,0,G$9/PPA!G$10*1000)</f>
        <v>0</v>
      </c>
      <c r="H137" s="228">
        <f>IF(H$9=0,0,H$9/PPA!H$10*1000)</f>
        <v>0</v>
      </c>
      <c r="I137" s="228">
        <f>IF(I$9=0,0,I$9/PPA!I$10*1000)</f>
        <v>0</v>
      </c>
      <c r="J137" s="228">
        <f>IF(J$9=0,0,J$9/PPA!J$10*1000)</f>
        <v>0</v>
      </c>
      <c r="K137" s="228">
        <f>IF(K$9=0,0,K$9/PPA!K$10*1000)</f>
        <v>0</v>
      </c>
      <c r="L137" s="228">
        <f>IF(L$9=0,0,L$9/PPA!L$10*1000)</f>
        <v>0</v>
      </c>
      <c r="M137" s="228">
        <f>IF(M$9=0,0,M$9/PPA!M$10*1000)</f>
        <v>0</v>
      </c>
      <c r="N137" s="228">
        <f>IF(N$9=0,0,N$9/PPA!N$10*1000)</f>
        <v>0</v>
      </c>
      <c r="O137" s="228">
        <f>IF(O$9=0,0,O$9/PPA!O$10*1000)</f>
        <v>0</v>
      </c>
      <c r="P137" s="228">
        <f>IF(P$9=0,0,P$9/PPA!P$10*1000)</f>
        <v>0</v>
      </c>
      <c r="Q137" s="228">
        <f>IF(Q$9=0,0,Q$9/PPA!Q$10*1000)</f>
        <v>0</v>
      </c>
    </row>
    <row r="138" spans="1:17" x14ac:dyDescent="0.25">
      <c r="A138" s="129" t="s">
        <v>79</v>
      </c>
      <c r="B138" s="227">
        <f>IF(B$10=0,0,B$10/PPA!B$10*1000)</f>
        <v>0</v>
      </c>
      <c r="C138" s="227">
        <f>IF(C$10=0,0,C$10/PPA!C$10*1000)</f>
        <v>0</v>
      </c>
      <c r="D138" s="227">
        <f>IF(D$10=0,0,D$10/PPA!D$10*1000)</f>
        <v>0</v>
      </c>
      <c r="E138" s="227">
        <f>IF(E$10=0,0,E$10/PPA!E$10*1000)</f>
        <v>0</v>
      </c>
      <c r="F138" s="227">
        <f>IF(F$10=0,0,F$10/PPA!F$10*1000)</f>
        <v>0</v>
      </c>
      <c r="G138" s="227">
        <f>IF(G$10=0,0,G$10/PPA!G$10*1000)</f>
        <v>0</v>
      </c>
      <c r="H138" s="227">
        <f>IF(H$10=0,0,H$10/PPA!H$10*1000)</f>
        <v>0</v>
      </c>
      <c r="I138" s="227">
        <f>IF(I$10=0,0,I$10/PPA!I$10*1000)</f>
        <v>0</v>
      </c>
      <c r="J138" s="227">
        <f>IF(J$10=0,0,J$10/PPA!J$10*1000)</f>
        <v>0</v>
      </c>
      <c r="K138" s="227">
        <f>IF(K$10=0,0,K$10/PPA!K$10*1000)</f>
        <v>0</v>
      </c>
      <c r="L138" s="227">
        <f>IF(L$10=0,0,L$10/PPA!L$10*1000)</f>
        <v>0</v>
      </c>
      <c r="M138" s="227">
        <f>IF(M$10=0,0,M$10/PPA!M$10*1000)</f>
        <v>0</v>
      </c>
      <c r="N138" s="227">
        <f>IF(N$10=0,0,N$10/PPA!N$10*1000)</f>
        <v>0</v>
      </c>
      <c r="O138" s="227">
        <f>IF(O$10=0,0,O$10/PPA!O$10*1000)</f>
        <v>0</v>
      </c>
      <c r="P138" s="227">
        <f>IF(P$10=0,0,P$10/PPA!P$10*1000)</f>
        <v>0</v>
      </c>
      <c r="Q138" s="227">
        <f>IF(Q$10=0,0,Q$10/PPA!Q$10*1000)</f>
        <v>0</v>
      </c>
    </row>
    <row r="139" spans="1:17" x14ac:dyDescent="0.25">
      <c r="A139" s="127" t="s">
        <v>241</v>
      </c>
      <c r="B139" s="225">
        <f>IF(B$15=0,0,B$15/PPA!B$10*1000)</f>
        <v>0</v>
      </c>
      <c r="C139" s="225">
        <f>IF(C$15=0,0,C$15/PPA!C$10*1000)</f>
        <v>0</v>
      </c>
      <c r="D139" s="225">
        <f>IF(D$15=0,0,D$15/PPA!D$10*1000)</f>
        <v>0</v>
      </c>
      <c r="E139" s="225">
        <f>IF(E$15=0,0,E$15/PPA!E$10*1000)</f>
        <v>0</v>
      </c>
      <c r="F139" s="225">
        <f>IF(F$15=0,0,F$15/PPA!F$10*1000)</f>
        <v>0</v>
      </c>
      <c r="G139" s="225">
        <f>IF(G$15=0,0,G$15/PPA!G$10*1000)</f>
        <v>0</v>
      </c>
      <c r="H139" s="225">
        <f>IF(H$15=0,0,H$15/PPA!H$10*1000)</f>
        <v>0</v>
      </c>
      <c r="I139" s="225">
        <f>IF(I$15=0,0,I$15/PPA!I$10*1000)</f>
        <v>0</v>
      </c>
      <c r="J139" s="225">
        <f>IF(J$15=0,0,J$15/PPA!J$10*1000)</f>
        <v>0</v>
      </c>
      <c r="K139" s="225">
        <f>IF(K$15=0,0,K$15/PPA!K$10*1000)</f>
        <v>0</v>
      </c>
      <c r="L139" s="225">
        <f>IF(L$15=0,0,L$15/PPA!L$10*1000)</f>
        <v>0</v>
      </c>
      <c r="M139" s="225">
        <f>IF(M$15=0,0,M$15/PPA!M$10*1000)</f>
        <v>0</v>
      </c>
      <c r="N139" s="225">
        <f>IF(N$15=0,0,N$15/PPA!N$10*1000)</f>
        <v>0</v>
      </c>
      <c r="O139" s="225">
        <f>IF(O$15=0,0,O$15/PPA!O$10*1000)</f>
        <v>0</v>
      </c>
      <c r="P139" s="225">
        <f>IF(P$15=0,0,P$15/PPA!P$10*1000)</f>
        <v>0</v>
      </c>
      <c r="Q139" s="225">
        <f>IF(Q$15=0,0,Q$15/PPA!Q$10*1000)</f>
        <v>0</v>
      </c>
    </row>
    <row r="140" spans="1:17" x14ac:dyDescent="0.25">
      <c r="A140" s="127" t="s">
        <v>240</v>
      </c>
      <c r="B140" s="226">
        <f>IF(B$16=0,0,B$16/PPA!B$10*1000)</f>
        <v>0</v>
      </c>
      <c r="C140" s="226">
        <f>IF(C$16=0,0,C$16/PPA!C$10*1000)</f>
        <v>0</v>
      </c>
      <c r="D140" s="226">
        <f>IF(D$16=0,0,D$16/PPA!D$10*1000)</f>
        <v>0</v>
      </c>
      <c r="E140" s="226">
        <f>IF(E$16=0,0,E$16/PPA!E$10*1000)</f>
        <v>0</v>
      </c>
      <c r="F140" s="226">
        <f>IF(F$16=0,0,F$16/PPA!F$10*1000)</f>
        <v>0</v>
      </c>
      <c r="G140" s="226">
        <f>IF(G$16=0,0,G$16/PPA!G$10*1000)</f>
        <v>0</v>
      </c>
      <c r="H140" s="226">
        <f>IF(H$16=0,0,H$16/PPA!H$10*1000)</f>
        <v>0</v>
      </c>
      <c r="I140" s="226">
        <f>IF(I$16=0,0,I$16/PPA!I$10*1000)</f>
        <v>0</v>
      </c>
      <c r="J140" s="226">
        <f>IF(J$16=0,0,J$16/PPA!J$10*1000)</f>
        <v>0</v>
      </c>
      <c r="K140" s="226">
        <f>IF(K$16=0,0,K$16/PPA!K$10*1000)</f>
        <v>0</v>
      </c>
      <c r="L140" s="226">
        <f>IF(L$16=0,0,L$16/PPA!L$10*1000)</f>
        <v>0</v>
      </c>
      <c r="M140" s="226">
        <f>IF(M$16=0,0,M$16/PPA!M$10*1000)</f>
        <v>0</v>
      </c>
      <c r="N140" s="226">
        <f>IF(N$16=0,0,N$16/PPA!N$10*1000)</f>
        <v>0</v>
      </c>
      <c r="O140" s="226">
        <f>IF(O$16=0,0,O$16/PPA!O$10*1000)</f>
        <v>0</v>
      </c>
      <c r="P140" s="226">
        <f>IF(P$16=0,0,P$16/PPA!P$10*1000)</f>
        <v>0</v>
      </c>
      <c r="Q140" s="226">
        <f>IF(Q$16=0,0,Q$16/PPA!Q$10*1000)</f>
        <v>0</v>
      </c>
    </row>
    <row r="141" spans="1:17" x14ac:dyDescent="0.25">
      <c r="A141" s="72" t="s">
        <v>239</v>
      </c>
      <c r="B141" s="258">
        <f>IF(B$29=0,0,B$29/PPA!B$10*1000)</f>
        <v>0</v>
      </c>
      <c r="C141" s="258">
        <f>IF(C$29=0,0,C$29/PPA!C$10*1000)</f>
        <v>0</v>
      </c>
      <c r="D141" s="258">
        <f>IF(D$29=0,0,D$29/PPA!D$10*1000)</f>
        <v>0</v>
      </c>
      <c r="E141" s="258">
        <f>IF(E$29=0,0,E$29/PPA!E$10*1000)</f>
        <v>0</v>
      </c>
      <c r="F141" s="258">
        <f>IF(F$29=0,0,F$29/PPA!F$10*1000)</f>
        <v>0</v>
      </c>
      <c r="G141" s="258">
        <f>IF(G$29=0,0,G$29/PPA!G$10*1000)</f>
        <v>0</v>
      </c>
      <c r="H141" s="258">
        <f>IF(H$29=0,0,H$29/PPA!H$10*1000)</f>
        <v>0</v>
      </c>
      <c r="I141" s="258">
        <f>IF(I$29=0,0,I$29/PPA!I$10*1000)</f>
        <v>0</v>
      </c>
      <c r="J141" s="258">
        <f>IF(J$29=0,0,J$29/PPA!J$10*1000)</f>
        <v>0</v>
      </c>
      <c r="K141" s="258">
        <f>IF(K$29=0,0,K$29/PPA!K$10*1000)</f>
        <v>0</v>
      </c>
      <c r="L141" s="258">
        <f>IF(L$29=0,0,L$29/PPA!L$10*1000)</f>
        <v>0</v>
      </c>
      <c r="M141" s="258">
        <f>IF(M$29=0,0,M$29/PPA!M$10*1000)</f>
        <v>0</v>
      </c>
      <c r="N141" s="258">
        <f>IF(N$29=0,0,N$29/PPA!N$10*1000)</f>
        <v>0</v>
      </c>
      <c r="O141" s="258">
        <f>IF(O$29=0,0,O$29/PPA!O$10*1000)</f>
        <v>0</v>
      </c>
      <c r="P141" s="258">
        <f>IF(P$29=0,0,P$29/PPA!P$10*1000)</f>
        <v>0</v>
      </c>
      <c r="Q141" s="258">
        <f>IF(Q$29=0,0,Q$29/PPA!Q$10*1000)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 t="shared" ref="B143:Q143" si="34">SUM(B$144:B$151)</f>
        <v>272.97631401424223</v>
      </c>
      <c r="C143" s="230">
        <f t="shared" si="34"/>
        <v>259.69238160465369</v>
      </c>
      <c r="D143" s="230">
        <f t="shared" si="34"/>
        <v>263.2966744551922</v>
      </c>
      <c r="E143" s="230">
        <f t="shared" si="34"/>
        <v>272.9718274547397</v>
      </c>
      <c r="F143" s="230">
        <f t="shared" si="34"/>
        <v>221.79892840513986</v>
      </c>
      <c r="G143" s="230">
        <f t="shared" si="34"/>
        <v>205.50300207670384</v>
      </c>
      <c r="H143" s="230">
        <f t="shared" si="34"/>
        <v>255.56340883731627</v>
      </c>
      <c r="I143" s="230">
        <f t="shared" si="34"/>
        <v>254.23454080391247</v>
      </c>
      <c r="J143" s="230">
        <f t="shared" si="34"/>
        <v>255.37895725811651</v>
      </c>
      <c r="K143" s="230">
        <f t="shared" si="34"/>
        <v>202.76221462520664</v>
      </c>
      <c r="L143" s="230">
        <f t="shared" si="34"/>
        <v>181.42181343722336</v>
      </c>
      <c r="M143" s="230">
        <f t="shared" si="34"/>
        <v>165.14481498303331</v>
      </c>
      <c r="N143" s="230">
        <f t="shared" si="34"/>
        <v>167.74269581435885</v>
      </c>
      <c r="O143" s="230">
        <f t="shared" si="34"/>
        <v>166.61711072498451</v>
      </c>
      <c r="P143" s="230">
        <f t="shared" si="34"/>
        <v>181.78902957749528</v>
      </c>
      <c r="Q143" s="230">
        <f t="shared" si="34"/>
        <v>152.81171341739625</v>
      </c>
    </row>
    <row r="144" spans="1:17" x14ac:dyDescent="0.25">
      <c r="A144" s="132" t="s">
        <v>83</v>
      </c>
      <c r="B144" s="229">
        <f>IF(B$32=0,0,B$32/PPA!B$11*1000)</f>
        <v>1.6894062056821584</v>
      </c>
      <c r="C144" s="229">
        <f>IF(C$32=0,0,C$32/PPA!C$11*1000)</f>
        <v>1.607194099003004</v>
      </c>
      <c r="D144" s="229">
        <f>IF(D$32=0,0,D$32/PPA!D$11*1000)</f>
        <v>1.6295004838290441</v>
      </c>
      <c r="E144" s="229">
        <f>IF(E$32=0,0,E$32/PPA!E$11*1000)</f>
        <v>1.6893784390918847</v>
      </c>
      <c r="F144" s="229">
        <f>IF(F$32=0,0,F$32/PPA!F$11*1000)</f>
        <v>1.372677653057276</v>
      </c>
      <c r="G144" s="229">
        <f>IF(G$32=0,0,G$32/PPA!G$11*1000)</f>
        <v>1.271824803732178</v>
      </c>
      <c r="H144" s="229">
        <f>IF(H$32=0,0,H$32/PPA!H$11*1000)</f>
        <v>1.5816405551308115</v>
      </c>
      <c r="I144" s="229">
        <f>IF(I$32=0,0,I$32/PPA!I$11*1000)</f>
        <v>1.5734164060493343</v>
      </c>
      <c r="J144" s="229">
        <f>IF(J$32=0,0,J$32/PPA!J$11*1000)</f>
        <v>1.5804990141745079</v>
      </c>
      <c r="K144" s="229">
        <f>IF(K$32=0,0,K$32/PPA!K$11*1000)</f>
        <v>1.2548625139974956</v>
      </c>
      <c r="L144" s="229">
        <f>IF(L$32=0,0,L$32/PPA!L$11*1000)</f>
        <v>1.122790226594403</v>
      </c>
      <c r="M144" s="229">
        <f>IF(M$32=0,0,M$32/PPA!M$11*1000)</f>
        <v>1.0220545188181127</v>
      </c>
      <c r="N144" s="229">
        <f>IF(N$32=0,0,N$32/PPA!N$11*1000)</f>
        <v>1.0381323826207398</v>
      </c>
      <c r="O144" s="229">
        <f>IF(O$32=0,0,O$32/PPA!O$11*1000)</f>
        <v>1.0311663187632245</v>
      </c>
      <c r="P144" s="229">
        <f>IF(P$32=0,0,P$32/PPA!P$11*1000)</f>
        <v>1.125062867824989</v>
      </c>
      <c r="Q144" s="229">
        <f>IF(Q$32=0,0,Q$32/PPA!Q$11*1000)</f>
        <v>0.94572695026867259</v>
      </c>
    </row>
    <row r="145" spans="1:17" x14ac:dyDescent="0.25">
      <c r="A145" s="76" t="s">
        <v>82</v>
      </c>
      <c r="B145" s="228">
        <f>IF(B$33=0,0,B$33/PPA!B$11*1000)</f>
        <v>2.3973943545167895</v>
      </c>
      <c r="C145" s="228">
        <f>IF(C$33=0,0,C$33/PPA!C$11*1000)</f>
        <v>2.2807291973967154</v>
      </c>
      <c r="D145" s="228">
        <f>IF(D$33=0,0,D$33/PPA!D$11*1000)</f>
        <v>2.3123836336547106</v>
      </c>
      <c r="E145" s="228">
        <f>IF(E$33=0,0,E$33/PPA!E$11*1000)</f>
        <v>2.3973549516386994</v>
      </c>
      <c r="F145" s="228">
        <f>IF(F$33=0,0,F$33/PPA!F$11*1000)</f>
        <v>1.9479327381078668</v>
      </c>
      <c r="G145" s="228">
        <f>IF(G$33=0,0,G$33/PPA!G$11*1000)</f>
        <v>1.8048149664341842</v>
      </c>
      <c r="H145" s="228">
        <f>IF(H$33=0,0,H$33/PPA!H$11*1000)</f>
        <v>2.2444667984478754</v>
      </c>
      <c r="I145" s="228">
        <f>IF(I$33=0,0,I$33/PPA!I$11*1000)</f>
        <v>2.2327961129062204</v>
      </c>
      <c r="J145" s="228">
        <f>IF(J$33=0,0,J$33/PPA!J$11*1000)</f>
        <v>2.2428468660509857</v>
      </c>
      <c r="K145" s="228">
        <f>IF(K$33=0,0,K$33/PPA!K$11*1000)</f>
        <v>1.7807442026872342</v>
      </c>
      <c r="L145" s="228">
        <f>IF(L$33=0,0,L$33/PPA!L$11*1000)</f>
        <v>1.5933237024290134</v>
      </c>
      <c r="M145" s="228">
        <f>IF(M$33=0,0,M$33/PPA!M$11*1000)</f>
        <v>1.4503721634155673</v>
      </c>
      <c r="N145" s="228">
        <f>IF(N$33=0,0,N$33/PPA!N$11*1000)</f>
        <v>1.4731878603056729</v>
      </c>
      <c r="O145" s="228">
        <f>IF(O$33=0,0,O$33/PPA!O$11*1000)</f>
        <v>1.4633024922343119</v>
      </c>
      <c r="P145" s="228">
        <f>IF(P$33=0,0,P$33/PPA!P$11*1000)</f>
        <v>1.5965487511104515</v>
      </c>
      <c r="Q145" s="228">
        <f>IF(Q$33=0,0,Q$33/PPA!Q$11*1000)</f>
        <v>1.342057608088991</v>
      </c>
    </row>
    <row r="146" spans="1:17" x14ac:dyDescent="0.25">
      <c r="A146" s="76" t="s">
        <v>81</v>
      </c>
      <c r="B146" s="228">
        <f>IF(B$34=0,0,B$34/PPA!B$11*1000)</f>
        <v>8.5308816659719042</v>
      </c>
      <c r="C146" s="228">
        <f>IF(C$34=0,0,C$34/PPA!C$11*1000)</f>
        <v>8.1157406825712126</v>
      </c>
      <c r="D146" s="228">
        <f>IF(D$34=0,0,D$34/PPA!D$11*1000)</f>
        <v>8.2283797439802129</v>
      </c>
      <c r="E146" s="228">
        <f>IF(E$34=0,0,E$34/PPA!E$11*1000)</f>
        <v>8.5307414548757841</v>
      </c>
      <c r="F146" s="228">
        <f>IF(F$34=0,0,F$34/PPA!F$11*1000)</f>
        <v>6.9315186509731479</v>
      </c>
      <c r="G146" s="228">
        <f>IF(G$34=0,0,G$34/PPA!G$11*1000)</f>
        <v>6.4222487546185878</v>
      </c>
      <c r="H146" s="228">
        <f>IF(H$34=0,0,H$34/PPA!H$11*1000)</f>
        <v>7.9867046590342481</v>
      </c>
      <c r="I146" s="228">
        <f>IF(I$34=0,0,I$34/PPA!I$11*1000)</f>
        <v>7.9451757227835005</v>
      </c>
      <c r="J146" s="228">
        <f>IF(J$34=0,0,J$34/PPA!J$11*1000)</f>
        <v>7.9809402959211422</v>
      </c>
      <c r="K146" s="228">
        <f>IF(K$34=0,0,K$34/PPA!K$11*1000)</f>
        <v>6.3365954132115245</v>
      </c>
      <c r="L146" s="228">
        <f>IF(L$34=0,0,L$34/PPA!L$11*1000)</f>
        <v>5.6696788058257512</v>
      </c>
      <c r="M146" s="228">
        <f>IF(M$34=0,0,M$34/PPA!M$11*1000)</f>
        <v>5.1610004313252515</v>
      </c>
      <c r="N146" s="228">
        <f>IF(N$34=0,0,N$34/PPA!N$11*1000)</f>
        <v>5.242187746182096</v>
      </c>
      <c r="O146" s="228">
        <f>IF(O$34=0,0,O$34/PPA!O$11*1000)</f>
        <v>5.2070116788477936</v>
      </c>
      <c r="P146" s="228">
        <f>IF(P$34=0,0,P$34/PPA!P$11*1000)</f>
        <v>5.6811548104373886</v>
      </c>
      <c r="Q146" s="228">
        <f>IF(Q$34=0,0,Q$34/PPA!Q$11*1000)</f>
        <v>4.7755742070361613</v>
      </c>
    </row>
    <row r="147" spans="1:17" x14ac:dyDescent="0.25">
      <c r="A147" s="76" t="s">
        <v>80</v>
      </c>
      <c r="B147" s="228">
        <f>IF(B$35=0,0,B$35/PPA!B$11*1000)</f>
        <v>6.7576248227286335</v>
      </c>
      <c r="C147" s="228">
        <f>IF(C$35=0,0,C$35/PPA!C$11*1000)</f>
        <v>6.4287763960120161</v>
      </c>
      <c r="D147" s="228">
        <f>IF(D$35=0,0,D$35/PPA!D$11*1000)</f>
        <v>6.5180019353161764</v>
      </c>
      <c r="E147" s="228">
        <f>IF(E$35=0,0,E$35/PPA!E$11*1000)</f>
        <v>6.7575137563675387</v>
      </c>
      <c r="F147" s="228">
        <f>IF(F$35=0,0,F$35/PPA!F$11*1000)</f>
        <v>5.4907106122291038</v>
      </c>
      <c r="G147" s="228">
        <f>IF(G$35=0,0,G$35/PPA!G$11*1000)</f>
        <v>5.087299214928712</v>
      </c>
      <c r="H147" s="228">
        <f>IF(H$35=0,0,H$35/PPA!H$11*1000)</f>
        <v>6.3265622205232459</v>
      </c>
      <c r="I147" s="228">
        <f>IF(I$35=0,0,I$35/PPA!I$11*1000)</f>
        <v>6.2936656241973372</v>
      </c>
      <c r="J147" s="228">
        <f>IF(J$35=0,0,J$35/PPA!J$11*1000)</f>
        <v>6.3219960566980316</v>
      </c>
      <c r="K147" s="228">
        <f>IF(K$35=0,0,K$35/PPA!K$11*1000)</f>
        <v>5.0194500559899824</v>
      </c>
      <c r="L147" s="228">
        <f>IF(L$35=0,0,L$35/PPA!L$11*1000)</f>
        <v>4.4911609063776119</v>
      </c>
      <c r="M147" s="228">
        <f>IF(M$35=0,0,M$35/PPA!M$11*1000)</f>
        <v>4.0882180752724508</v>
      </c>
      <c r="N147" s="228">
        <f>IF(N$35=0,0,N$35/PPA!N$11*1000)</f>
        <v>4.1525295304829593</v>
      </c>
      <c r="O147" s="228">
        <f>IF(O$35=0,0,O$35/PPA!O$11*1000)</f>
        <v>4.124665275052898</v>
      </c>
      <c r="P147" s="228">
        <f>IF(P$35=0,0,P$35/PPA!P$11*1000)</f>
        <v>4.500251471299956</v>
      </c>
      <c r="Q147" s="228">
        <f>IF(Q$35=0,0,Q$35/PPA!Q$11*1000)</f>
        <v>3.7829078010746904</v>
      </c>
    </row>
    <row r="148" spans="1:17" x14ac:dyDescent="0.25">
      <c r="A148" s="129" t="s">
        <v>79</v>
      </c>
      <c r="B148" s="227">
        <f>IF(B$36=0,0,B$36/PPA!B$11*1000)</f>
        <v>4.0545748936371799</v>
      </c>
      <c r="C148" s="227">
        <f>IF(C$36=0,0,C$36/PPA!C$11*1000)</f>
        <v>3.8572658376072093</v>
      </c>
      <c r="D148" s="227">
        <f>IF(D$36=0,0,D$36/PPA!D$11*1000)</f>
        <v>3.9108011611897058</v>
      </c>
      <c r="E148" s="227">
        <f>IF(E$36=0,0,E$36/PPA!E$11*1000)</f>
        <v>4.054508253820523</v>
      </c>
      <c r="F148" s="227">
        <f>IF(F$36=0,0,F$36/PPA!F$11*1000)</f>
        <v>3.2944263673374619</v>
      </c>
      <c r="G148" s="227">
        <f>IF(G$36=0,0,G$36/PPA!G$11*1000)</f>
        <v>3.0523795289572271</v>
      </c>
      <c r="H148" s="227">
        <f>IF(H$36=0,0,H$36/PPA!H$11*1000)</f>
        <v>3.7959373323139478</v>
      </c>
      <c r="I148" s="227">
        <f>IF(I$36=0,0,I$36/PPA!I$11*1000)</f>
        <v>3.7761993745184022</v>
      </c>
      <c r="J148" s="227">
        <f>IF(J$36=0,0,J$36/PPA!J$11*1000)</f>
        <v>3.7931976340188185</v>
      </c>
      <c r="K148" s="227">
        <f>IF(K$36=0,0,K$36/PPA!K$11*1000)</f>
        <v>3.0116700335939894</v>
      </c>
      <c r="L148" s="227">
        <f>IF(L$36=0,0,L$36/PPA!L$11*1000)</f>
        <v>2.6946965438265664</v>
      </c>
      <c r="M148" s="227">
        <f>IF(M$36=0,0,M$36/PPA!M$11*1000)</f>
        <v>2.4529308451634702</v>
      </c>
      <c r="N148" s="227">
        <f>IF(N$36=0,0,N$36/PPA!N$11*1000)</f>
        <v>2.4915177182897752</v>
      </c>
      <c r="O148" s="227">
        <f>IF(O$36=0,0,O$36/PPA!O$11*1000)</f>
        <v>2.4747991650317394</v>
      </c>
      <c r="P148" s="227">
        <f>IF(P$36=0,0,P$36/PPA!P$11*1000)</f>
        <v>2.7001508827799734</v>
      </c>
      <c r="Q148" s="227">
        <f>IF(Q$36=0,0,Q$36/PPA!Q$11*1000)</f>
        <v>2.2697446806448136</v>
      </c>
    </row>
    <row r="149" spans="1:17" x14ac:dyDescent="0.25">
      <c r="A149" s="127" t="s">
        <v>238</v>
      </c>
      <c r="B149" s="225">
        <f>IF(B$41=0,0,B$41/PPA!B$11*1000)</f>
        <v>8.3288952782354411</v>
      </c>
      <c r="C149" s="225">
        <f>IF(C$41=0,0,C$41/PPA!C$11*1000)</f>
        <v>8.987744399737597</v>
      </c>
      <c r="D149" s="225">
        <f>IF(D$41=0,0,D$41/PPA!D$11*1000)</f>
        <v>7.820281963640789</v>
      </c>
      <c r="E149" s="225">
        <f>IF(E$41=0,0,E$41/PPA!E$11*1000)</f>
        <v>8.7073839454250344</v>
      </c>
      <c r="F149" s="225">
        <f>IF(F$41=0,0,F$41/PPA!F$11*1000)</f>
        <v>14.93764042054964</v>
      </c>
      <c r="G149" s="225">
        <f>IF(G$41=0,0,G$41/PPA!G$11*1000)</f>
        <v>14.540062426393447</v>
      </c>
      <c r="H149" s="225">
        <f>IF(H$41=0,0,H$41/PPA!H$11*1000)</f>
        <v>9.9067511898089808</v>
      </c>
      <c r="I149" s="225">
        <f>IF(I$41=0,0,I$41/PPA!I$11*1000)</f>
        <v>12.547462800568939</v>
      </c>
      <c r="J149" s="225">
        <f>IF(J$41=0,0,J$41/PPA!J$11*1000)</f>
        <v>20.613457551373379</v>
      </c>
      <c r="K149" s="225">
        <f>IF(K$41=0,0,K$41/PPA!K$11*1000)</f>
        <v>18.566504213412742</v>
      </c>
      <c r="L149" s="225">
        <f>IF(L$41=0,0,L$41/PPA!L$11*1000)</f>
        <v>20.602171980571317</v>
      </c>
      <c r="M149" s="225">
        <f>IF(M$41=0,0,M$41/PPA!M$11*1000)</f>
        <v>15.314945857593834</v>
      </c>
      <c r="N149" s="225">
        <f>IF(N$41=0,0,N$41/PPA!N$11*1000)</f>
        <v>21.025853248159859</v>
      </c>
      <c r="O149" s="225">
        <f>IF(O$41=0,0,O$41/PPA!O$11*1000)</f>
        <v>19.295303624636208</v>
      </c>
      <c r="P149" s="225">
        <f>IF(P$41=0,0,P$41/PPA!P$11*1000)</f>
        <v>22.615587105072496</v>
      </c>
      <c r="Q149" s="225">
        <f>IF(Q$41=0,0,Q$41/PPA!Q$11*1000)</f>
        <v>20.434197157826027</v>
      </c>
    </row>
    <row r="150" spans="1:17" x14ac:dyDescent="0.25">
      <c r="A150" s="127" t="s">
        <v>237</v>
      </c>
      <c r="B150" s="226">
        <f>IF(B$54=0,0,B$54/PPA!B$11*1000)</f>
        <v>215.7975093171344</v>
      </c>
      <c r="C150" s="226">
        <f>IF(C$54=0,0,C$54/PPA!C$11*1000)</f>
        <v>204.1311859798509</v>
      </c>
      <c r="D150" s="226">
        <f>IF(D$54=0,0,D$54/PPA!D$11*1000)</f>
        <v>208.37887274328884</v>
      </c>
      <c r="E150" s="226">
        <f>IF(E$54=0,0,E$54/PPA!E$11*1000)</f>
        <v>215.37949382789836</v>
      </c>
      <c r="F150" s="226">
        <f>IF(F$54=0,0,F$54/PPA!F$11*1000)</f>
        <v>166.39627355385198</v>
      </c>
      <c r="G150" s="226">
        <f>IF(G$54=0,0,G$54/PPA!G$11*1000)</f>
        <v>153.4046968884505</v>
      </c>
      <c r="H150" s="226">
        <f>IF(H$54=0,0,H$54/PPA!H$11*1000)</f>
        <v>199.72317287987576</v>
      </c>
      <c r="I150" s="226">
        <f>IF(I$54=0,0,I$54/PPA!I$11*1000)</f>
        <v>195.73757289199767</v>
      </c>
      <c r="J150" s="226">
        <f>IF(J$54=0,0,J$54/PPA!J$11*1000)</f>
        <v>187.8509242087936</v>
      </c>
      <c r="K150" s="226">
        <f>IF(K$54=0,0,K$54/PPA!K$11*1000)</f>
        <v>146.73885402793252</v>
      </c>
      <c r="L150" s="226">
        <f>IF(L$54=0,0,L$54/PPA!L$11*1000)</f>
        <v>126.92736297104254</v>
      </c>
      <c r="M150" s="226">
        <f>IF(M$54=0,0,M$54/PPA!M$11*1000)</f>
        <v>119.30391551488377</v>
      </c>
      <c r="N150" s="226">
        <f>IF(N$54=0,0,N$54/PPA!N$11*1000)</f>
        <v>115.19286287809271</v>
      </c>
      <c r="O150" s="226">
        <f>IF(O$54=0,0,O$54/PPA!O$11*1000)</f>
        <v>116.15982803082068</v>
      </c>
      <c r="P150" s="226">
        <f>IF(P$54=0,0,P$54/PPA!P$11*1000)</f>
        <v>125.02590735057501</v>
      </c>
      <c r="Q150" s="226">
        <f>IF(Q$54=0,0,Q$54/PPA!Q$11*1000)</f>
        <v>103.53836273771657</v>
      </c>
    </row>
    <row r="151" spans="1:17" x14ac:dyDescent="0.25">
      <c r="A151" s="72" t="s">
        <v>236</v>
      </c>
      <c r="B151" s="258">
        <f>IF(B$67=0,0,B$67/PPA!B$11*1000)</f>
        <v>25.420027476335729</v>
      </c>
      <c r="C151" s="258">
        <f>IF(C$67=0,0,C$67/PPA!C$11*1000)</f>
        <v>24.283745012475023</v>
      </c>
      <c r="D151" s="258">
        <f>IF(D$67=0,0,D$67/PPA!D$11*1000)</f>
        <v>24.498452790292749</v>
      </c>
      <c r="E151" s="258">
        <f>IF(E$67=0,0,E$67/PPA!E$11*1000)</f>
        <v>25.455452825621879</v>
      </c>
      <c r="F151" s="258">
        <f>IF(F$67=0,0,F$67/PPA!F$11*1000)</f>
        <v>21.427748409033384</v>
      </c>
      <c r="G151" s="258">
        <f>IF(G$67=0,0,G$67/PPA!G$11*1000)</f>
        <v>19.919675493189011</v>
      </c>
      <c r="H151" s="258">
        <f>IF(H$67=0,0,H$67/PPA!H$11*1000)</f>
        <v>23.99817320218143</v>
      </c>
      <c r="I151" s="258">
        <f>IF(I$67=0,0,I$67/PPA!I$11*1000)</f>
        <v>24.128251870891059</v>
      </c>
      <c r="J151" s="258">
        <f>IF(J$67=0,0,J$67/PPA!J$11*1000)</f>
        <v>24.995095631086066</v>
      </c>
      <c r="K151" s="258">
        <f>IF(K$67=0,0,K$67/PPA!K$11*1000)</f>
        <v>20.053534164381134</v>
      </c>
      <c r="L151" s="258">
        <f>IF(L$67=0,0,L$67/PPA!L$11*1000)</f>
        <v>18.320628300556155</v>
      </c>
      <c r="M151" s="258">
        <f>IF(M$67=0,0,M$67/PPA!M$11*1000)</f>
        <v>16.351377576560836</v>
      </c>
      <c r="N151" s="258">
        <f>IF(N$67=0,0,N$67/PPA!N$11*1000)</f>
        <v>17.126424450225052</v>
      </c>
      <c r="O151" s="258">
        <f>IF(O$67=0,0,O$67/PPA!O$11*1000)</f>
        <v>16.861034139597685</v>
      </c>
      <c r="P151" s="258">
        <f>IF(P$67=0,0,P$67/PPA!P$11*1000)</f>
        <v>18.544366338395033</v>
      </c>
      <c r="Q151" s="258">
        <f>IF(Q$67=0,0,Q$67/PPA!Q$11*1000)</f>
        <v>15.723142274740328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 t="shared" ref="B153:Q153" si="35">SUM(B$154:B$159)</f>
        <v>214.86196093328698</v>
      </c>
      <c r="C153" s="230">
        <f t="shared" si="35"/>
        <v>199.93839639983287</v>
      </c>
      <c r="D153" s="230">
        <f t="shared" si="35"/>
        <v>207.26135999916971</v>
      </c>
      <c r="E153" s="230">
        <f t="shared" si="35"/>
        <v>200.23399738261125</v>
      </c>
      <c r="F153" s="230">
        <f t="shared" si="35"/>
        <v>162.69695837789152</v>
      </c>
      <c r="G153" s="230">
        <f t="shared" si="35"/>
        <v>150.7433494643991</v>
      </c>
      <c r="H153" s="230">
        <f t="shared" si="35"/>
        <v>187.87370827726949</v>
      </c>
      <c r="I153" s="230">
        <f t="shared" si="35"/>
        <v>184.28518761010343</v>
      </c>
      <c r="J153" s="230">
        <f t="shared" si="35"/>
        <v>185.11473264477962</v>
      </c>
      <c r="K153" s="230">
        <f t="shared" si="35"/>
        <v>156.66881849009985</v>
      </c>
      <c r="L153" s="230">
        <f t="shared" si="35"/>
        <v>143.36282460673738</v>
      </c>
      <c r="M153" s="230">
        <f t="shared" si="35"/>
        <v>130.50044367083257</v>
      </c>
      <c r="N153" s="230">
        <f t="shared" si="35"/>
        <v>132.55333646753829</v>
      </c>
      <c r="O153" s="230">
        <f t="shared" si="35"/>
        <v>131.66387860858134</v>
      </c>
      <c r="P153" s="230">
        <f t="shared" si="35"/>
        <v>143.65300549575585</v>
      </c>
      <c r="Q153" s="230">
        <f t="shared" si="35"/>
        <v>120.75460196021989</v>
      </c>
    </row>
    <row r="154" spans="1:17" x14ac:dyDescent="0.25">
      <c r="A154" s="132" t="s">
        <v>83</v>
      </c>
      <c r="B154" s="275">
        <f>IF(B$82=0,0,B$82/PPA!B$12*1000)</f>
        <v>8.8794833395557404</v>
      </c>
      <c r="C154" s="275">
        <f>IF(C$82=0,0,C$82/PPA!C$12*1000)</f>
        <v>8.2627453089336722</v>
      </c>
      <c r="D154" s="275">
        <f>IF(D$82=0,0,D$82/PPA!D$12*1000)</f>
        <v>8.5653774407174588</v>
      </c>
      <c r="E154" s="275">
        <f>IF(E$82=0,0,E$82/PPA!E$12*1000)</f>
        <v>8.2749614498938318</v>
      </c>
      <c r="F154" s="275">
        <f>IF(F$82=0,0,F$82/PPA!F$12*1000)</f>
        <v>6.7236886652144037</v>
      </c>
      <c r="G154" s="275">
        <f>IF(G$82=0,0,G$82/PPA!G$12*1000)</f>
        <v>6.2296883743584637</v>
      </c>
      <c r="H154" s="275">
        <f>IF(H$82=0,0,H$82/PPA!H$12*1000)</f>
        <v>7.7641545080496615</v>
      </c>
      <c r="I154" s="275">
        <f>IF(I$82=0,0,I$82/PPA!I$12*1000)</f>
        <v>7.6158536671779418</v>
      </c>
      <c r="J154" s="275">
        <f>IF(J$82=0,0,J$82/PPA!J$12*1000)</f>
        <v>7.650135823418271</v>
      </c>
      <c r="K154" s="275">
        <f>IF(K$82=0,0,K$82/PPA!K$12*1000)</f>
        <v>6.4745670083624614</v>
      </c>
      <c r="L154" s="275">
        <f>IF(L$82=0,0,L$82/PPA!L$12*1000)</f>
        <v>5.9246774397745963</v>
      </c>
      <c r="M154" s="275">
        <f>IF(M$82=0,0,M$82/PPA!M$12*1000)</f>
        <v>5.3931208220685534</v>
      </c>
      <c r="N154" s="275">
        <f>IF(N$82=0,0,N$82/PPA!N$12*1000)</f>
        <v>5.4779596055696613</v>
      </c>
      <c r="O154" s="275">
        <f>IF(O$82=0,0,O$82/PPA!O$12*1000)</f>
        <v>5.4412014646426243</v>
      </c>
      <c r="P154" s="275">
        <f>IF(P$82=0,0,P$82/PPA!P$12*1000)</f>
        <v>5.9366695874693551</v>
      </c>
      <c r="Q154" s="275">
        <f>IF(Q$82=0,0,Q$82/PPA!Q$12*1000)</f>
        <v>4.9903597250207516</v>
      </c>
    </row>
    <row r="155" spans="1:17" x14ac:dyDescent="0.25">
      <c r="A155" s="76" t="s">
        <v>82</v>
      </c>
      <c r="B155" s="274">
        <f>IF(B$83=0,0,B$83/PPA!B$12*1000)</f>
        <v>3.9152932924118371</v>
      </c>
      <c r="C155" s="274">
        <f>IF(C$83=0,0,C$83/PPA!C$12*1000)</f>
        <v>3.6433506374025111</v>
      </c>
      <c r="D155" s="274">
        <f>IF(D$83=0,0,D$83/PPA!D$12*1000)</f>
        <v>3.7767923603418359</v>
      </c>
      <c r="E155" s="274">
        <f>IF(E$83=0,0,E$83/PPA!E$12*1000)</f>
        <v>3.6487371867017706</v>
      </c>
      <c r="F155" s="274">
        <f>IF(F$83=0,0,F$83/PPA!F$12*1000)</f>
        <v>2.9647235232603708</v>
      </c>
      <c r="G155" s="274">
        <f>IF(G$83=0,0,G$83/PPA!G$12*1000)</f>
        <v>2.7469004865729088</v>
      </c>
      <c r="H155" s="274">
        <f>IF(H$83=0,0,H$83/PPA!H$12*1000)</f>
        <v>3.4235034747119526</v>
      </c>
      <c r="I155" s="274">
        <f>IF(I$83=0,0,I$83/PPA!I$12*1000)</f>
        <v>3.358112137702796</v>
      </c>
      <c r="J155" s="274">
        <f>IF(J$83=0,0,J$83/PPA!J$12*1000)</f>
        <v>3.3732284109412674</v>
      </c>
      <c r="K155" s="274">
        <f>IF(K$83=0,0,K$83/PPA!K$12*1000)</f>
        <v>2.8548765519031685</v>
      </c>
      <c r="L155" s="274">
        <f>IF(L$83=0,0,L$83/PPA!L$12*1000)</f>
        <v>2.6124098613167512</v>
      </c>
      <c r="M155" s="274">
        <f>IF(M$83=0,0,M$83/PPA!M$12*1000)</f>
        <v>2.3780268482229152</v>
      </c>
      <c r="N155" s="274">
        <f>IF(N$83=0,0,N$83/PPA!N$12*1000)</f>
        <v>2.4154354121309689</v>
      </c>
      <c r="O155" s="274">
        <f>IF(O$83=0,0,O$83/PPA!O$12*1000)</f>
        <v>2.3992273854801343</v>
      </c>
      <c r="P155" s="274">
        <f>IF(P$83=0,0,P$83/PPA!P$12*1000)</f>
        <v>2.6176976436837434</v>
      </c>
      <c r="Q155" s="274">
        <f>IF(Q$83=0,0,Q$83/PPA!Q$12*1000)</f>
        <v>2.2004345535574252</v>
      </c>
    </row>
    <row r="156" spans="1:17" x14ac:dyDescent="0.25">
      <c r="A156" s="76" t="s">
        <v>81</v>
      </c>
      <c r="B156" s="274">
        <f>IF(B$84=0,0,B$84/PPA!B$12*1000)</f>
        <v>30.369520353197778</v>
      </c>
      <c r="C156" s="274">
        <f>IF(C$84=0,0,C$84/PPA!C$12*1000)</f>
        <v>28.260159092263752</v>
      </c>
      <c r="D156" s="274">
        <f>IF(D$84=0,0,D$84/PPA!D$12*1000)</f>
        <v>29.295218490911051</v>
      </c>
      <c r="E156" s="274">
        <f>IF(E$84=0,0,E$84/PPA!E$12*1000)</f>
        <v>28.301940615730821</v>
      </c>
      <c r="F156" s="274">
        <f>IF(F$84=0,0,F$84/PPA!F$12*1000)</f>
        <v>22.99629291010195</v>
      </c>
      <c r="G156" s="274">
        <f>IF(G$84=0,0,G$84/PPA!G$12*1000)</f>
        <v>21.30671804251898</v>
      </c>
      <c r="H156" s="274">
        <f>IF(H$84=0,0,H$84/PPA!H$12*1000)</f>
        <v>26.554883808068919</v>
      </c>
      <c r="I156" s="274">
        <f>IF(I$84=0,0,I$84/PPA!I$12*1000)</f>
        <v>26.047666751285149</v>
      </c>
      <c r="J156" s="274">
        <f>IF(J$84=0,0,J$84/PPA!J$12*1000)</f>
        <v>26.164918240125072</v>
      </c>
      <c r="K156" s="274">
        <f>IF(K$84=0,0,K$84/PPA!K$12*1000)</f>
        <v>22.144249504098337</v>
      </c>
      <c r="L156" s="274">
        <f>IF(L$84=0,0,L$84/PPA!L$12*1000)</f>
        <v>20.263522686261229</v>
      </c>
      <c r="M156" s="274">
        <f>IF(M$84=0,0,M$84/PPA!M$12*1000)</f>
        <v>18.44549804417565</v>
      </c>
      <c r="N156" s="274">
        <f>IF(N$84=0,0,N$84/PPA!N$12*1000)</f>
        <v>18.735662805316622</v>
      </c>
      <c r="O156" s="274">
        <f>IF(O$84=0,0,O$84/PPA!O$12*1000)</f>
        <v>18.609942978346911</v>
      </c>
      <c r="P156" s="274">
        <f>IF(P$84=0,0,P$84/PPA!P$12*1000)</f>
        <v>20.304538110196098</v>
      </c>
      <c r="Q156" s="274">
        <f>IF(Q$84=0,0,Q$84/PPA!Q$12*1000)</f>
        <v>17.067978557227502</v>
      </c>
    </row>
    <row r="157" spans="1:17" x14ac:dyDescent="0.25">
      <c r="A157" s="76" t="s">
        <v>80</v>
      </c>
      <c r="B157" s="274">
        <f>IF(B$85=0,0,B$85/PPA!B$12*1000)</f>
        <v>13.409843109498883</v>
      </c>
      <c r="C157" s="274">
        <f>IF(C$85=0,0,C$85/PPA!C$12*1000)</f>
        <v>12.478442045490914</v>
      </c>
      <c r="D157" s="274">
        <f>IF(D$85=0,0,D$85/PPA!D$12*1000)</f>
        <v>12.935478705387029</v>
      </c>
      <c r="E157" s="274">
        <f>IF(E$85=0,0,E$85/PPA!E$12*1000)</f>
        <v>12.496890926739388</v>
      </c>
      <c r="F157" s="274">
        <f>IF(F$85=0,0,F$85/PPA!F$12*1000)</f>
        <v>10.154150491615448</v>
      </c>
      <c r="G157" s="274">
        <f>IF(G$85=0,0,G$85/PPA!G$12*1000)</f>
        <v>9.4081086169812895</v>
      </c>
      <c r="H157" s="274">
        <f>IF(H$85=0,0,H$85/PPA!H$12*1000)</f>
        <v>11.725467558122991</v>
      </c>
      <c r="I157" s="274">
        <f>IF(I$85=0,0,I$85/PPA!I$12*1000)</f>
        <v>11.501502837085967</v>
      </c>
      <c r="J157" s="274">
        <f>IF(J$85=0,0,J$85/PPA!J$12*1000)</f>
        <v>11.553275932327919</v>
      </c>
      <c r="K157" s="274">
        <f>IF(K$85=0,0,K$85/PPA!K$12*1000)</f>
        <v>9.7779256364280869</v>
      </c>
      <c r="L157" s="274">
        <f>IF(L$85=0,0,L$85/PPA!L$12*1000)</f>
        <v>8.9474794764060981</v>
      </c>
      <c r="M157" s="274">
        <f>IF(M$85=0,0,M$85/PPA!M$12*1000)</f>
        <v>8.1447198366081199</v>
      </c>
      <c r="N157" s="274">
        <f>IF(N$85=0,0,N$85/PPA!N$12*1000)</f>
        <v>8.27284382004785</v>
      </c>
      <c r="O157" s="274">
        <f>IF(O$85=0,0,O$85/PPA!O$12*1000)</f>
        <v>8.2173314795231924</v>
      </c>
      <c r="P157" s="274">
        <f>IF(P$85=0,0,P$85/PPA!P$12*1000)</f>
        <v>8.9655900818302072</v>
      </c>
      <c r="Q157" s="274">
        <f>IF(Q$85=0,0,Q$85/PPA!Q$12*1000)</f>
        <v>7.5364678792041548</v>
      </c>
    </row>
    <row r="158" spans="1:17" x14ac:dyDescent="0.25">
      <c r="A158" s="129" t="s">
        <v>79</v>
      </c>
      <c r="B158" s="273">
        <f>IF(B$86=0,0,B$86/PPA!B$12*1000)</f>
        <v>46.453466874688722</v>
      </c>
      <c r="C158" s="273">
        <f>IF(C$86=0,0,C$86/PPA!C$12*1000)</f>
        <v>43.226970627070763</v>
      </c>
      <c r="D158" s="273">
        <f>IF(D$86=0,0,D$86/PPA!D$12*1000)</f>
        <v>44.81020595410925</v>
      </c>
      <c r="E158" s="273">
        <f>IF(E$86=0,0,E$86/PPA!E$12*1000)</f>
        <v>43.290879987303605</v>
      </c>
      <c r="F158" s="273">
        <f>IF(F$86=0,0,F$86/PPA!F$12*1000)</f>
        <v>35.175317835652848</v>
      </c>
      <c r="G158" s="273">
        <f>IF(G$86=0,0,G$86/PPA!G$12*1000)</f>
        <v>32.590930290812757</v>
      </c>
      <c r="H158" s="273">
        <f>IF(H$86=0,0,H$86/PPA!H$12*1000)</f>
        <v>40.618567596489832</v>
      </c>
      <c r="I158" s="273">
        <f>IF(I$86=0,0,I$86/PPA!I$12*1000)</f>
        <v>39.842724235397654</v>
      </c>
      <c r="J158" s="273">
        <f>IF(J$86=0,0,J$86/PPA!J$12*1000)</f>
        <v>40.022073072306753</v>
      </c>
      <c r="K158" s="273">
        <f>IF(K$86=0,0,K$86/PPA!K$12*1000)</f>
        <v>33.872025268754669</v>
      </c>
      <c r="L158" s="273">
        <f>IF(L$86=0,0,L$86/PPA!L$12*1000)</f>
        <v>30.995250136429089</v>
      </c>
      <c r="M158" s="273">
        <f>IF(M$86=0,0,M$86/PPA!M$12*1000)</f>
        <v>28.214384765284116</v>
      </c>
      <c r="N158" s="273">
        <f>IF(N$86=0,0,N$86/PPA!N$12*1000)</f>
        <v>28.658223158617346</v>
      </c>
      <c r="O158" s="273">
        <f>IF(O$86=0,0,O$86/PPA!O$12*1000)</f>
        <v>28.465921082400524</v>
      </c>
      <c r="P158" s="273">
        <f>IF(P$86=0,0,P$86/PPA!P$12*1000)</f>
        <v>31.057987664547777</v>
      </c>
      <c r="Q158" s="273">
        <f>IF(Q$86=0,0,Q$86/PPA!Q$12*1000)</f>
        <v>26.107319684506631</v>
      </c>
    </row>
    <row r="159" spans="1:17" x14ac:dyDescent="0.25">
      <c r="A159" s="72" t="s">
        <v>235</v>
      </c>
      <c r="B159" s="272">
        <f>IF(B$91=0,0,B$91/PPA!B$12*1000)</f>
        <v>111.83435396393399</v>
      </c>
      <c r="C159" s="272">
        <f>IF(C$91=0,0,C$91/PPA!C$12*1000)</f>
        <v>104.06672868867123</v>
      </c>
      <c r="D159" s="272">
        <f>IF(D$91=0,0,D$91/PPA!D$12*1000)</f>
        <v>107.87828704770307</v>
      </c>
      <c r="E159" s="272">
        <f>IF(E$91=0,0,E$91/PPA!E$12*1000)</f>
        <v>104.22058721624182</v>
      </c>
      <c r="F159" s="272">
        <f>IF(F$91=0,0,F$91/PPA!F$12*1000)</f>
        <v>84.682784952046489</v>
      </c>
      <c r="G159" s="272">
        <f>IF(G$91=0,0,G$91/PPA!G$12*1000)</f>
        <v>78.461003653154691</v>
      </c>
      <c r="H159" s="272">
        <f>IF(H$91=0,0,H$91/PPA!H$12*1000)</f>
        <v>97.787131331826146</v>
      </c>
      <c r="I159" s="272">
        <f>IF(I$91=0,0,I$91/PPA!I$12*1000)</f>
        <v>95.919327981453918</v>
      </c>
      <c r="J159" s="272">
        <f>IF(J$91=0,0,J$91/PPA!J$12*1000)</f>
        <v>96.351101165660324</v>
      </c>
      <c r="K159" s="272">
        <f>IF(K$91=0,0,K$91/PPA!K$12*1000)</f>
        <v>81.545174520553118</v>
      </c>
      <c r="L159" s="272">
        <f>IF(L$91=0,0,L$91/PPA!L$12*1000)</f>
        <v>74.619485006549596</v>
      </c>
      <c r="M159" s="272">
        <f>IF(M$91=0,0,M$91/PPA!M$12*1000)</f>
        <v>67.924693354473206</v>
      </c>
      <c r="N159" s="272">
        <f>IF(N$91=0,0,N$91/PPA!N$12*1000)</f>
        <v>68.993211665855839</v>
      </c>
      <c r="O159" s="272">
        <f>IF(O$91=0,0,O$91/PPA!O$12*1000)</f>
        <v>68.530254218187935</v>
      </c>
      <c r="P159" s="272">
        <f>IF(P$91=0,0,P$91/PPA!P$12*1000)</f>
        <v>74.770522408028683</v>
      </c>
      <c r="Q159" s="272">
        <f>IF(Q$91=0,0,Q$91/PPA!Q$12*1000)</f>
        <v>62.852041560703427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</row>
    <row r="17" spans="1:17" x14ac:dyDescent="0.25">
      <c r="A17" s="152" t="s">
        <v>249</v>
      </c>
      <c r="B17" s="264">
        <v>0</v>
      </c>
      <c r="C17" s="264">
        <v>0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4">
        <v>0</v>
      </c>
      <c r="L17" s="264">
        <v>0</v>
      </c>
      <c r="M17" s="264">
        <v>0</v>
      </c>
      <c r="N17" s="264">
        <v>0</v>
      </c>
      <c r="O17" s="264">
        <v>0</v>
      </c>
      <c r="P17" s="264">
        <v>0</v>
      </c>
      <c r="Q17" s="264">
        <v>0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77.382765225869321</v>
      </c>
      <c r="C31" s="96">
        <v>74.196809471483576</v>
      </c>
      <c r="D31" s="96">
        <v>75.608893595648567</v>
      </c>
      <c r="E31" s="96">
        <v>78.670268429601563</v>
      </c>
      <c r="F31" s="96">
        <v>65.328388576150047</v>
      </c>
      <c r="G31" s="96">
        <v>60.440731325997398</v>
      </c>
      <c r="H31" s="96">
        <v>61.834078364923371</v>
      </c>
      <c r="I31" s="96">
        <v>60.603491492537813</v>
      </c>
      <c r="J31" s="96">
        <v>68.245478645421656</v>
      </c>
      <c r="K31" s="96">
        <v>64.312325032558988</v>
      </c>
      <c r="L31" s="96">
        <v>68.345325054882039</v>
      </c>
      <c r="M31" s="96">
        <v>52.861742741413899</v>
      </c>
      <c r="N31" s="96">
        <v>54.93387631978441</v>
      </c>
      <c r="O31" s="96">
        <v>54.544145983432728</v>
      </c>
      <c r="P31" s="96">
        <v>56.725067073452337</v>
      </c>
      <c r="Q31" s="96">
        <v>47.13642821426965</v>
      </c>
    </row>
    <row r="32" spans="1:17" x14ac:dyDescent="0.25">
      <c r="A32" s="132" t="s">
        <v>83</v>
      </c>
      <c r="B32" s="160">
        <v>0.31854463351789786</v>
      </c>
      <c r="C32" s="160">
        <v>0.30243222142870124</v>
      </c>
      <c r="D32" s="160">
        <v>0.30681745247545206</v>
      </c>
      <c r="E32" s="160">
        <v>0.31809182881071624</v>
      </c>
      <c r="F32" s="160">
        <v>0.26737289978753825</v>
      </c>
      <c r="G32" s="160">
        <v>0.24772858000435463</v>
      </c>
      <c r="H32" s="160">
        <v>0.24887636495373611</v>
      </c>
      <c r="I32" s="160">
        <v>0.24577948442991049</v>
      </c>
      <c r="J32" s="160">
        <v>0.27858863910892134</v>
      </c>
      <c r="K32" s="160">
        <v>0.26108657111909928</v>
      </c>
      <c r="L32" s="160">
        <v>0.28076555892337623</v>
      </c>
      <c r="M32" s="160">
        <v>0.21357884089831883</v>
      </c>
      <c r="N32" s="160">
        <v>0.22800126544832075</v>
      </c>
      <c r="O32" s="160">
        <v>0.22647133400480129</v>
      </c>
      <c r="P32" s="160">
        <v>0.23503044324245809</v>
      </c>
      <c r="Q32" s="160">
        <v>0.19756640332259243</v>
      </c>
    </row>
    <row r="33" spans="1:17" x14ac:dyDescent="0.25">
      <c r="A33" s="76" t="s">
        <v>82</v>
      </c>
      <c r="B33" s="159">
        <v>0.1179647326111132</v>
      </c>
      <c r="C33" s="159">
        <v>0.11199791922351504</v>
      </c>
      <c r="D33" s="159">
        <v>0.11362187565987059</v>
      </c>
      <c r="E33" s="159">
        <v>0.11779704814687397</v>
      </c>
      <c r="F33" s="159">
        <v>9.9014609923173472E-2</v>
      </c>
      <c r="G33" s="159">
        <v>9.1739846242622422E-2</v>
      </c>
      <c r="H33" s="159">
        <v>9.2164898591342137E-2</v>
      </c>
      <c r="I33" s="159">
        <v>9.1018049313464952E-2</v>
      </c>
      <c r="J33" s="159">
        <v>0.10316806771485396</v>
      </c>
      <c r="K33" s="159">
        <v>9.6686631352985747E-2</v>
      </c>
      <c r="L33" s="159">
        <v>0.10397423343484111</v>
      </c>
      <c r="M33" s="159">
        <v>7.909337721285474E-2</v>
      </c>
      <c r="N33" s="159">
        <v>8.4434347603270524E-2</v>
      </c>
      <c r="O33" s="159">
        <v>8.3867777224561027E-2</v>
      </c>
      <c r="P33" s="159">
        <v>8.7037421055816355E-2</v>
      </c>
      <c r="Q33" s="159">
        <v>7.3163586790042368E-2</v>
      </c>
    </row>
    <row r="34" spans="1:17" x14ac:dyDescent="0.25">
      <c r="A34" s="76" t="s">
        <v>81</v>
      </c>
      <c r="B34" s="159">
        <v>2.3061523452469666</v>
      </c>
      <c r="C34" s="159">
        <v>2.189504086204805</v>
      </c>
      <c r="D34" s="159">
        <v>2.2212516336402444</v>
      </c>
      <c r="E34" s="159">
        <v>2.3028741966689372</v>
      </c>
      <c r="F34" s="159">
        <v>1.9356867924314567</v>
      </c>
      <c r="G34" s="159">
        <v>1.793468750210931</v>
      </c>
      <c r="H34" s="159">
        <v>1.8017783140030534</v>
      </c>
      <c r="I34" s="159">
        <v>1.779357976218368</v>
      </c>
      <c r="J34" s="159">
        <v>2.0168848438757392</v>
      </c>
      <c r="K34" s="159">
        <v>1.8901759594859719</v>
      </c>
      <c r="L34" s="159">
        <v>2.0326449861204132</v>
      </c>
      <c r="M34" s="159">
        <v>1.5462365176059778</v>
      </c>
      <c r="N34" s="159">
        <v>1.6506498547035737</v>
      </c>
      <c r="O34" s="159">
        <v>1.6395736832183576</v>
      </c>
      <c r="P34" s="159">
        <v>1.7015386569291397</v>
      </c>
      <c r="Q34" s="159">
        <v>1.4303120392665638</v>
      </c>
    </row>
    <row r="35" spans="1:17" x14ac:dyDescent="0.25">
      <c r="A35" s="76" t="s">
        <v>80</v>
      </c>
      <c r="B35" s="159">
        <v>1.2845906471669895</v>
      </c>
      <c r="C35" s="159">
        <v>1.2196143402535682</v>
      </c>
      <c r="D35" s="159">
        <v>1.2372986023493096</v>
      </c>
      <c r="E35" s="159">
        <v>1.2827646277316127</v>
      </c>
      <c r="F35" s="159">
        <v>1.0782310867393416</v>
      </c>
      <c r="G35" s="159">
        <v>0.99901170330553712</v>
      </c>
      <c r="H35" s="159">
        <v>1.0036403601899786</v>
      </c>
      <c r="I35" s="159">
        <v>0.99115161187120826</v>
      </c>
      <c r="J35" s="159">
        <v>1.1234606474266429</v>
      </c>
      <c r="K35" s="159">
        <v>1.0528802939059707</v>
      </c>
      <c r="L35" s="159">
        <v>1.1322394826008479</v>
      </c>
      <c r="M35" s="159">
        <v>0.86129651101258176</v>
      </c>
      <c r="N35" s="159">
        <v>0.91945762797066433</v>
      </c>
      <c r="O35" s="159">
        <v>0.91328789407357336</v>
      </c>
      <c r="P35" s="159">
        <v>0.94780409845394553</v>
      </c>
      <c r="Q35" s="159">
        <v>0.79672336997120952</v>
      </c>
    </row>
    <row r="36" spans="1:17" x14ac:dyDescent="0.25">
      <c r="A36" s="129" t="s">
        <v>79</v>
      </c>
      <c r="B36" s="158">
        <v>1.2502546960849146</v>
      </c>
      <c r="C36" s="158">
        <v>1.1693328350056809</v>
      </c>
      <c r="D36" s="158">
        <v>1.1739083247582285</v>
      </c>
      <c r="E36" s="158">
        <v>1.2154167458784739</v>
      </c>
      <c r="F36" s="158">
        <v>1.0474647062574867</v>
      </c>
      <c r="G36" s="158">
        <v>0.97071005839498192</v>
      </c>
      <c r="H36" s="158">
        <v>0.96884089904960202</v>
      </c>
      <c r="I36" s="158">
        <v>0.96754660659221492</v>
      </c>
      <c r="J36" s="158">
        <v>1.086999925637242</v>
      </c>
      <c r="K36" s="158">
        <v>1.0154101373423454</v>
      </c>
      <c r="L36" s="158">
        <v>1.1023762496297953</v>
      </c>
      <c r="M36" s="158">
        <v>0.82049444130674465</v>
      </c>
      <c r="N36" s="158">
        <v>0.90417937581743102</v>
      </c>
      <c r="O36" s="158">
        <v>0.8956461564251994</v>
      </c>
      <c r="P36" s="158">
        <v>0.92651812262334943</v>
      </c>
      <c r="Q36" s="158">
        <v>0.79061526766121726</v>
      </c>
    </row>
    <row r="37" spans="1:17" x14ac:dyDescent="0.25">
      <c r="A37" s="92" t="s">
        <v>125</v>
      </c>
      <c r="B37" s="91">
        <v>0.1516439905694226</v>
      </c>
      <c r="C37" s="91">
        <v>0.13279573982324536</v>
      </c>
      <c r="D37" s="91">
        <v>0.1276005792421338</v>
      </c>
      <c r="E37" s="91">
        <v>0.15336712297203964</v>
      </c>
      <c r="F37" s="91">
        <v>1.9810654664950866E-2</v>
      </c>
      <c r="G37" s="91">
        <v>3.0735157241232793E-2</v>
      </c>
      <c r="H37" s="91">
        <v>2.7423831744559698E-2</v>
      </c>
      <c r="I37" s="91">
        <v>2.6356114523164456E-2</v>
      </c>
      <c r="J37" s="91">
        <v>2.9703891401073698E-2</v>
      </c>
      <c r="K37" s="91">
        <v>2.8660584904956998E-2</v>
      </c>
      <c r="L37" s="91">
        <v>2.9611189917814595E-2</v>
      </c>
      <c r="M37" s="91">
        <v>9.9499843949762412E-3</v>
      </c>
      <c r="N37" s="91">
        <v>0</v>
      </c>
      <c r="O37" s="91">
        <v>1.0190701130333013E-2</v>
      </c>
      <c r="P37" s="91">
        <v>0</v>
      </c>
      <c r="Q37" s="91">
        <v>0</v>
      </c>
    </row>
    <row r="38" spans="1:17" x14ac:dyDescent="0.25">
      <c r="A38" s="92" t="s">
        <v>26</v>
      </c>
      <c r="B38" s="91">
        <v>0.19807595432215994</v>
      </c>
      <c r="C38" s="91">
        <v>0.27730531337787134</v>
      </c>
      <c r="D38" s="91">
        <v>0.34271456378835469</v>
      </c>
      <c r="E38" s="91">
        <v>0.3291679725802461</v>
      </c>
      <c r="F38" s="91">
        <v>0.34120039371156019</v>
      </c>
      <c r="G38" s="91">
        <v>0.29606064761729362</v>
      </c>
      <c r="H38" s="91">
        <v>0.32867967450895097</v>
      </c>
      <c r="I38" s="91">
        <v>0.28197532453826779</v>
      </c>
      <c r="J38" s="91">
        <v>0.3593292514034403</v>
      </c>
      <c r="K38" s="91">
        <v>0.34889008929833126</v>
      </c>
      <c r="L38" s="91">
        <v>0.33466605089911777</v>
      </c>
      <c r="M38" s="91">
        <v>0.34763825789288855</v>
      </c>
      <c r="N38" s="91">
        <v>0.27267176643923768</v>
      </c>
      <c r="O38" s="91">
        <v>0.26502778291925411</v>
      </c>
      <c r="P38" s="91">
        <v>0.30358393178364407</v>
      </c>
      <c r="Q38" s="91">
        <v>0.20728877435470777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0.90053475119333204</v>
      </c>
      <c r="C40" s="157">
        <v>0.75923178180456408</v>
      </c>
      <c r="D40" s="157">
        <v>0.70359318172773999</v>
      </c>
      <c r="E40" s="157">
        <v>0.73288165032618813</v>
      </c>
      <c r="F40" s="157">
        <v>0.68645365788097557</v>
      </c>
      <c r="G40" s="157">
        <v>0.64391425353645559</v>
      </c>
      <c r="H40" s="157">
        <v>0.61273739279609141</v>
      </c>
      <c r="I40" s="157">
        <v>0.65921516753078269</v>
      </c>
      <c r="J40" s="157">
        <v>0.69796678283272806</v>
      </c>
      <c r="K40" s="157">
        <v>0.63785946313905717</v>
      </c>
      <c r="L40" s="157">
        <v>0.73809900881286294</v>
      </c>
      <c r="M40" s="157">
        <v>0.46290619901887986</v>
      </c>
      <c r="N40" s="157">
        <v>0.63150760937819339</v>
      </c>
      <c r="O40" s="157">
        <v>0.62042767237561225</v>
      </c>
      <c r="P40" s="157">
        <v>0.62293419083970536</v>
      </c>
      <c r="Q40" s="157">
        <v>0.58332649330650943</v>
      </c>
    </row>
    <row r="41" spans="1:17" x14ac:dyDescent="0.25">
      <c r="A41" s="156" t="s">
        <v>238</v>
      </c>
      <c r="B41" s="204">
        <v>2.2554769559837884</v>
      </c>
      <c r="C41" s="204">
        <v>2.4263233066969097</v>
      </c>
      <c r="D41" s="204">
        <v>2.1498070697427329</v>
      </c>
      <c r="E41" s="204">
        <v>2.385745476505722</v>
      </c>
      <c r="F41" s="204">
        <v>4.0049927504453624</v>
      </c>
      <c r="G41" s="204">
        <v>3.8883396181649093</v>
      </c>
      <c r="H41" s="204">
        <v>2.2384714745343484</v>
      </c>
      <c r="I41" s="204">
        <v>2.7529630683039366</v>
      </c>
      <c r="J41" s="204">
        <v>4.9726682581532362</v>
      </c>
      <c r="K41" s="204">
        <v>5.2745566151383851</v>
      </c>
      <c r="L41" s="204">
        <v>6.9668562646728045</v>
      </c>
      <c r="M41" s="204">
        <v>4.3752453984332664</v>
      </c>
      <c r="N41" s="204">
        <v>6.2151045637578228</v>
      </c>
      <c r="O41" s="204">
        <v>5.7119237310601534</v>
      </c>
      <c r="P41" s="204">
        <v>6.3624016762464688</v>
      </c>
      <c r="Q41" s="204">
        <v>5.7255680116482912</v>
      </c>
    </row>
    <row r="42" spans="1:17" x14ac:dyDescent="0.25">
      <c r="A42" s="152" t="s">
        <v>247</v>
      </c>
      <c r="B42" s="151">
        <v>1.9532984938352751</v>
      </c>
      <c r="C42" s="151">
        <v>1.8465314756304727</v>
      </c>
      <c r="D42" s="151">
        <v>1.9174903495191538</v>
      </c>
      <c r="E42" s="151">
        <v>1.9797204358904363</v>
      </c>
      <c r="F42" s="151">
        <v>1.4236248104173566</v>
      </c>
      <c r="G42" s="151">
        <v>1.2972206462896496</v>
      </c>
      <c r="H42" s="151">
        <v>1.5169454375349123</v>
      </c>
      <c r="I42" s="151">
        <v>1.4252914561664674</v>
      </c>
      <c r="J42" s="151">
        <v>1.402743554386551</v>
      </c>
      <c r="K42" s="151">
        <v>1.2593575492361606</v>
      </c>
      <c r="L42" s="151">
        <v>1.1897277387272376</v>
      </c>
      <c r="M42" s="151">
        <v>1.0316707164075418</v>
      </c>
      <c r="N42" s="151">
        <v>0.888550393563867</v>
      </c>
      <c r="O42" s="151">
        <v>0.93171559380822333</v>
      </c>
      <c r="P42" s="151">
        <v>0.92385732003190657</v>
      </c>
      <c r="Q42" s="151">
        <v>0.71895101580425025</v>
      </c>
    </row>
    <row r="43" spans="1:17" x14ac:dyDescent="0.25">
      <c r="A43" s="150" t="s">
        <v>33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0.4198331525569472</v>
      </c>
      <c r="C45" s="87">
        <v>0.41989442138017113</v>
      </c>
      <c r="D45" s="87">
        <v>0.38367030265415564</v>
      </c>
      <c r="E45" s="87">
        <v>0.38411476055875365</v>
      </c>
      <c r="F45" s="87">
        <v>0.19183410431199044</v>
      </c>
      <c r="G45" s="87">
        <v>0.19172992756415166</v>
      </c>
      <c r="H45" s="87">
        <v>0.2493522271429075</v>
      </c>
      <c r="I45" s="87">
        <v>0.2302206439585345</v>
      </c>
      <c r="J45" s="87">
        <v>0.23018713947573785</v>
      </c>
      <c r="K45" s="87">
        <v>0.24023186001082267</v>
      </c>
      <c r="L45" s="87">
        <v>0.22719823594649649</v>
      </c>
      <c r="M45" s="87">
        <v>0.14457746373662803</v>
      </c>
      <c r="N45" s="87">
        <v>0.12395494721073107</v>
      </c>
      <c r="O45" s="87">
        <v>0.10324692709493179</v>
      </c>
      <c r="P45" s="87">
        <v>8.261678296737951E-2</v>
      </c>
      <c r="Q45" s="87">
        <v>8.2617194101233235E-2</v>
      </c>
    </row>
    <row r="46" spans="1:17" x14ac:dyDescent="0.25">
      <c r="A46" s="150" t="s">
        <v>125</v>
      </c>
      <c r="B46" s="87">
        <v>0.14919553048112205</v>
      </c>
      <c r="C46" s="87">
        <v>0.15189116616274598</v>
      </c>
      <c r="D46" s="87">
        <v>0.15309366539140767</v>
      </c>
      <c r="E46" s="87">
        <v>0.21501849992989247</v>
      </c>
      <c r="F46" s="87">
        <v>3.1047956633967113E-2</v>
      </c>
      <c r="G46" s="87">
        <v>4.792829015012226E-2</v>
      </c>
      <c r="H46" s="87">
        <v>4.6411786018854019E-2</v>
      </c>
      <c r="I46" s="87">
        <v>4.6391222376289287E-2</v>
      </c>
      <c r="J46" s="87">
        <v>4.8969972849534311E-2</v>
      </c>
      <c r="K46" s="87">
        <v>5.1617424806152029E-2</v>
      </c>
      <c r="L46" s="87">
        <v>5.3434874113196695E-2</v>
      </c>
      <c r="M46" s="87">
        <v>1.798184848435095E-2</v>
      </c>
      <c r="N46" s="87">
        <v>0</v>
      </c>
      <c r="O46" s="87">
        <v>1.7932175942261267E-2</v>
      </c>
      <c r="P46" s="87">
        <v>0</v>
      </c>
      <c r="Q46" s="87">
        <v>0</v>
      </c>
    </row>
    <row r="47" spans="1:17" x14ac:dyDescent="0.25">
      <c r="A47" s="150" t="s">
        <v>29</v>
      </c>
      <c r="B47" s="87">
        <v>1.1832690241594921</v>
      </c>
      <c r="C47" s="87">
        <v>0.96412410373295288</v>
      </c>
      <c r="D47" s="87">
        <v>0.98327213574124017</v>
      </c>
      <c r="E47" s="87">
        <v>0.93961679730272418</v>
      </c>
      <c r="F47" s="87">
        <v>0.68977674500165631</v>
      </c>
      <c r="G47" s="87">
        <v>0.61641325635749822</v>
      </c>
      <c r="H47" s="87">
        <v>0.68965937996565096</v>
      </c>
      <c r="I47" s="87">
        <v>0.6744225102519753</v>
      </c>
      <c r="J47" s="87">
        <v>0.55753307915671235</v>
      </c>
      <c r="K47" s="87">
        <v>0.3670978663369015</v>
      </c>
      <c r="L47" s="87">
        <v>0.33202412383828089</v>
      </c>
      <c r="M47" s="87">
        <v>0.26878452824348181</v>
      </c>
      <c r="N47" s="87">
        <v>0.30047272047344586</v>
      </c>
      <c r="O47" s="87">
        <v>0.31612781838257797</v>
      </c>
      <c r="P47" s="87">
        <v>0.268787848832029</v>
      </c>
      <c r="Q47" s="87">
        <v>0.23715025531472891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0.18621328126612607</v>
      </c>
      <c r="C49" s="87">
        <v>0.30307830668462715</v>
      </c>
      <c r="D49" s="87">
        <v>0.3929030706915248</v>
      </c>
      <c r="E49" s="87">
        <v>0.44097037809906614</v>
      </c>
      <c r="F49" s="87">
        <v>0.51096600446974261</v>
      </c>
      <c r="G49" s="87">
        <v>0.44114917221787764</v>
      </c>
      <c r="H49" s="87">
        <v>0.53152204440749973</v>
      </c>
      <c r="I49" s="87">
        <v>0.47425707957966834</v>
      </c>
      <c r="J49" s="87">
        <v>0.56605336290456654</v>
      </c>
      <c r="K49" s="87">
        <v>0.60041039808228436</v>
      </c>
      <c r="L49" s="87">
        <v>0.57707050482926359</v>
      </c>
      <c r="M49" s="87">
        <v>0.60032687594308098</v>
      </c>
      <c r="N49" s="87">
        <v>0.46412272587969</v>
      </c>
      <c r="O49" s="87">
        <v>0.44562404585867715</v>
      </c>
      <c r="P49" s="87">
        <v>0.53536833313342791</v>
      </c>
      <c r="Q49" s="87">
        <v>0.3539020934098826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1.4787505371587654E-2</v>
      </c>
      <c r="C51" s="87">
        <v>7.543477669975332E-3</v>
      </c>
      <c r="D51" s="87">
        <v>4.5511750408253875E-3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4.8784626529775124E-2</v>
      </c>
      <c r="P51" s="87">
        <v>3.7084355099070182E-2</v>
      </c>
      <c r="Q51" s="87">
        <v>4.5281472978405408E-2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0.3021784621485134</v>
      </c>
      <c r="C53" s="151">
        <v>0.57979183106643717</v>
      </c>
      <c r="D53" s="151">
        <v>0.23231672022357924</v>
      </c>
      <c r="E53" s="151">
        <v>0.40602504061528571</v>
      </c>
      <c r="F53" s="151">
        <v>2.5813679400280054</v>
      </c>
      <c r="G53" s="151">
        <v>2.5911189718752596</v>
      </c>
      <c r="H53" s="151">
        <v>0.72152603699943585</v>
      </c>
      <c r="I53" s="151">
        <v>1.3276716121374692</v>
      </c>
      <c r="J53" s="151">
        <v>3.5699247037666852</v>
      </c>
      <c r="K53" s="151">
        <v>4.0151990659022241</v>
      </c>
      <c r="L53" s="151">
        <v>5.7771285259455674</v>
      </c>
      <c r="M53" s="151">
        <v>3.3435746820257251</v>
      </c>
      <c r="N53" s="151">
        <v>5.3265541701939556</v>
      </c>
      <c r="O53" s="151">
        <v>4.7802081372519298</v>
      </c>
      <c r="P53" s="151">
        <v>5.4385443562145621</v>
      </c>
      <c r="Q53" s="151">
        <v>5.0066169958440412</v>
      </c>
    </row>
    <row r="54" spans="1:17" x14ac:dyDescent="0.25">
      <c r="A54" s="156" t="s">
        <v>237</v>
      </c>
      <c r="B54" s="204">
        <v>62.67122967003818</v>
      </c>
      <c r="C54" s="204">
        <v>59.854253360983407</v>
      </c>
      <c r="D54" s="204">
        <v>61.389234306529083</v>
      </c>
      <c r="E54" s="204">
        <v>63.725397609706498</v>
      </c>
      <c r="F54" s="204">
        <v>50.562473981506884</v>
      </c>
      <c r="G54" s="204">
        <v>46.567460038281077</v>
      </c>
      <c r="H54" s="204">
        <v>49.678330831781459</v>
      </c>
      <c r="I54" s="204">
        <v>48.021225231060789</v>
      </c>
      <c r="J54" s="204">
        <v>51.944740868527845</v>
      </c>
      <c r="K54" s="204">
        <v>48.311502795705167</v>
      </c>
      <c r="L54" s="204">
        <v>49.745574152027004</v>
      </c>
      <c r="M54" s="204">
        <v>39.689350474169693</v>
      </c>
      <c r="N54" s="204">
        <v>39.246421236699526</v>
      </c>
      <c r="O54" s="204">
        <v>39.48703412622644</v>
      </c>
      <c r="P54" s="204">
        <v>40.59966911092144</v>
      </c>
      <c r="Q54" s="204">
        <v>33.19712246590035</v>
      </c>
    </row>
    <row r="55" spans="1:17" x14ac:dyDescent="0.25">
      <c r="A55" s="152" t="s">
        <v>245</v>
      </c>
      <c r="B55" s="151">
        <v>62.045952157120524</v>
      </c>
      <c r="C55" s="151">
        <v>58.654529225909158</v>
      </c>
      <c r="D55" s="151">
        <v>60.90851698472607</v>
      </c>
      <c r="E55" s="151">
        <v>62.885237375343273</v>
      </c>
      <c r="F55" s="151">
        <v>45.221023389727804</v>
      </c>
      <c r="G55" s="151">
        <v>41.205832293906539</v>
      </c>
      <c r="H55" s="151">
        <v>48.18532566287368</v>
      </c>
      <c r="I55" s="151">
        <v>45.273963901758371</v>
      </c>
      <c r="J55" s="151">
        <v>44.557736433455162</v>
      </c>
      <c r="K55" s="151">
        <v>40.003122152207453</v>
      </c>
      <c r="L55" s="151">
        <v>37.791351700747562</v>
      </c>
      <c r="M55" s="151">
        <v>32.770716874121923</v>
      </c>
      <c r="N55" s="151">
        <v>28.224541913205194</v>
      </c>
      <c r="O55" s="151">
        <v>29.595671803320048</v>
      </c>
      <c r="P55" s="151">
        <v>29.346056048072331</v>
      </c>
      <c r="Q55" s="151">
        <v>22.837267560840893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13.33587661063244</v>
      </c>
      <c r="C58" s="87">
        <v>13.337822796781909</v>
      </c>
      <c r="D58" s="87">
        <v>12.187174319602592</v>
      </c>
      <c r="E58" s="87">
        <v>12.201292394219236</v>
      </c>
      <c r="F58" s="87">
        <v>6.0935539016749898</v>
      </c>
      <c r="G58" s="87">
        <v>6.0902447579201127</v>
      </c>
      <c r="H58" s="87">
        <v>7.920600156304122</v>
      </c>
      <c r="I58" s="87">
        <v>7.3128910433887411</v>
      </c>
      <c r="J58" s="87">
        <v>7.3118267833469677</v>
      </c>
      <c r="K58" s="87">
        <v>7.630894376814366</v>
      </c>
      <c r="L58" s="87">
        <v>7.2168851418298896</v>
      </c>
      <c r="M58" s="87">
        <v>4.5924606128105374</v>
      </c>
      <c r="N58" s="87">
        <v>3.937392440811458</v>
      </c>
      <c r="O58" s="87">
        <v>3.2796082724272457</v>
      </c>
      <c r="P58" s="87">
        <v>2.6242978119049969</v>
      </c>
      <c r="Q58" s="87">
        <v>2.6243108714509384</v>
      </c>
    </row>
    <row r="59" spans="1:17" x14ac:dyDescent="0.25">
      <c r="A59" s="150" t="s">
        <v>125</v>
      </c>
      <c r="B59" s="87">
        <v>4.7391521446944669</v>
      </c>
      <c r="C59" s="87">
        <v>4.8247782192872259</v>
      </c>
      <c r="D59" s="87">
        <v>4.8629752536094184</v>
      </c>
      <c r="E59" s="87">
        <v>6.8299994095377601</v>
      </c>
      <c r="F59" s="87">
        <v>0.98622921072601433</v>
      </c>
      <c r="G59" s="87">
        <v>1.5224280400627075</v>
      </c>
      <c r="H59" s="87">
        <v>1.474256732363598</v>
      </c>
      <c r="I59" s="87">
        <v>1.4736035343056595</v>
      </c>
      <c r="J59" s="87">
        <v>1.5555167846322666</v>
      </c>
      <c r="K59" s="87">
        <v>1.6396123173718882</v>
      </c>
      <c r="L59" s="87">
        <v>1.6973430600662482</v>
      </c>
      <c r="M59" s="87">
        <v>0.57118812832644206</v>
      </c>
      <c r="N59" s="87">
        <v>0</v>
      </c>
      <c r="O59" s="87">
        <v>0.56961029463653445</v>
      </c>
      <c r="P59" s="87">
        <v>0</v>
      </c>
      <c r="Q59" s="87">
        <v>0</v>
      </c>
    </row>
    <row r="60" spans="1:17" x14ac:dyDescent="0.25">
      <c r="A60" s="150" t="s">
        <v>29</v>
      </c>
      <c r="B60" s="87">
        <v>37.586192532125061</v>
      </c>
      <c r="C60" s="87">
        <v>30.625118589164405</v>
      </c>
      <c r="D60" s="87">
        <v>31.233350194133518</v>
      </c>
      <c r="E60" s="87">
        <v>29.846651208439475</v>
      </c>
      <c r="F60" s="87">
        <v>21.910555429464385</v>
      </c>
      <c r="G60" s="87">
        <v>19.580185790179367</v>
      </c>
      <c r="H60" s="87">
        <v>21.906827363614795</v>
      </c>
      <c r="I60" s="87">
        <v>21.422832678592155</v>
      </c>
      <c r="J60" s="87">
        <v>17.709874279095573</v>
      </c>
      <c r="K60" s="87">
        <v>11.660755754230991</v>
      </c>
      <c r="L60" s="87">
        <v>10.546648639568925</v>
      </c>
      <c r="M60" s="87">
        <v>8.5378614853811889</v>
      </c>
      <c r="N60" s="87">
        <v>9.5444275915094607</v>
      </c>
      <c r="O60" s="87">
        <v>10.04170717215248</v>
      </c>
      <c r="P60" s="87">
        <v>8.5379669628997465</v>
      </c>
      <c r="Q60" s="87">
        <v>7.5330081099972723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5.9150101108063602</v>
      </c>
      <c r="C62" s="87">
        <v>9.6271932711587489</v>
      </c>
      <c r="D62" s="87">
        <v>12.480450480789612</v>
      </c>
      <c r="E62" s="87">
        <v>14.007294363146805</v>
      </c>
      <c r="F62" s="87">
        <v>16.23068484786242</v>
      </c>
      <c r="G62" s="87">
        <v>14.012973705744352</v>
      </c>
      <c r="H62" s="87">
        <v>16.883641410591171</v>
      </c>
      <c r="I62" s="87">
        <v>15.064636645471817</v>
      </c>
      <c r="J62" s="87">
        <v>17.980518586380352</v>
      </c>
      <c r="K62" s="87">
        <v>19.071859703790214</v>
      </c>
      <c r="L62" s="87">
        <v>18.330474859282496</v>
      </c>
      <c r="M62" s="87">
        <v>19.069206647603753</v>
      </c>
      <c r="N62" s="87">
        <v>14.742721880884275</v>
      </c>
      <c r="O62" s="87">
        <v>14.155116750805044</v>
      </c>
      <c r="P62" s="87">
        <v>17.005817640708887</v>
      </c>
      <c r="Q62" s="87">
        <v>11.24159590831392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0.46972075886219611</v>
      </c>
      <c r="C64" s="87">
        <v>0.23961634951686356</v>
      </c>
      <c r="D64" s="87">
        <v>0.14456673659092406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1.5496293132987398</v>
      </c>
      <c r="P64" s="87">
        <v>1.1779736325587</v>
      </c>
      <c r="Q64" s="87">
        <v>1.4383526710787602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0.62527751291765321</v>
      </c>
      <c r="C66" s="151">
        <v>1.1997241350742498</v>
      </c>
      <c r="D66" s="151">
        <v>0.48071732180301086</v>
      </c>
      <c r="E66" s="151">
        <v>0.84016023436322562</v>
      </c>
      <c r="F66" s="151">
        <v>5.3414505917790827</v>
      </c>
      <c r="G66" s="151">
        <v>5.3616277443745401</v>
      </c>
      <c r="H66" s="151">
        <v>1.493005168907781</v>
      </c>
      <c r="I66" s="151">
        <v>2.7472613293024164</v>
      </c>
      <c r="J66" s="151">
        <v>7.3870044350726811</v>
      </c>
      <c r="K66" s="151">
        <v>8.3083806434977134</v>
      </c>
      <c r="L66" s="151">
        <v>11.954222451279445</v>
      </c>
      <c r="M66" s="151">
        <v>6.9186336000477704</v>
      </c>
      <c r="N66" s="151">
        <v>11.021879323494334</v>
      </c>
      <c r="O66" s="151">
        <v>9.8913623229063923</v>
      </c>
      <c r="P66" s="151">
        <v>11.253613062849107</v>
      </c>
      <c r="Q66" s="151">
        <v>10.359854905059455</v>
      </c>
    </row>
    <row r="67" spans="1:17" x14ac:dyDescent="0.25">
      <c r="A67" s="156" t="s">
        <v>236</v>
      </c>
      <c r="B67" s="204">
        <v>7.1785515452194675</v>
      </c>
      <c r="C67" s="204">
        <v>6.9233514016869968</v>
      </c>
      <c r="D67" s="204">
        <v>7.0169543304936619</v>
      </c>
      <c r="E67" s="204">
        <v>7.3221808961527142</v>
      </c>
      <c r="F67" s="204">
        <v>6.3331517490587892</v>
      </c>
      <c r="G67" s="204">
        <v>5.8822727313929768</v>
      </c>
      <c r="H67" s="204">
        <v>5.801975221819851</v>
      </c>
      <c r="I67" s="204">
        <v>5.7544494647479194</v>
      </c>
      <c r="J67" s="204">
        <v>6.7189673949771826</v>
      </c>
      <c r="K67" s="204">
        <v>6.4100260285090531</v>
      </c>
      <c r="L67" s="204">
        <v>6.9808941274729577</v>
      </c>
      <c r="M67" s="204">
        <v>5.276447180774464</v>
      </c>
      <c r="N67" s="204">
        <v>5.685628047783803</v>
      </c>
      <c r="O67" s="204">
        <v>5.5863412811996458</v>
      </c>
      <c r="P67" s="204">
        <v>5.8650675439797322</v>
      </c>
      <c r="Q67" s="204">
        <v>4.9253570697093823</v>
      </c>
    </row>
    <row r="68" spans="1:17" x14ac:dyDescent="0.25">
      <c r="A68" s="152" t="s">
        <v>243</v>
      </c>
      <c r="B68" s="151">
        <v>7.0376195733770937</v>
      </c>
      <c r="C68" s="151">
        <v>6.6529442871980278</v>
      </c>
      <c r="D68" s="151">
        <v>6.9086049357675385</v>
      </c>
      <c r="E68" s="151">
        <v>7.1328162763699545</v>
      </c>
      <c r="F68" s="151">
        <v>5.129236449297828</v>
      </c>
      <c r="G68" s="151">
        <v>4.6738096814847685</v>
      </c>
      <c r="H68" s="151">
        <v>5.4654651793537274</v>
      </c>
      <c r="I68" s="151">
        <v>5.1352412758938897</v>
      </c>
      <c r="J68" s="151">
        <v>5.0540025121280152</v>
      </c>
      <c r="K68" s="151">
        <v>4.5373911700420493</v>
      </c>
      <c r="L68" s="151">
        <v>4.2865190586496063</v>
      </c>
      <c r="M68" s="151">
        <v>3.7170489047036432</v>
      </c>
      <c r="N68" s="151">
        <v>3.2013948003404034</v>
      </c>
      <c r="O68" s="151">
        <v>3.3569164776913927</v>
      </c>
      <c r="P68" s="151">
        <v>3.3286035795267224</v>
      </c>
      <c r="Q68" s="151">
        <v>2.5903382187064894</v>
      </c>
    </row>
    <row r="69" spans="1:17" x14ac:dyDescent="0.25">
      <c r="A69" s="150" t="s">
        <v>33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1.5126341525948828</v>
      </c>
      <c r="C71" s="87">
        <v>1.5128549005609111</v>
      </c>
      <c r="D71" s="87">
        <v>1.3823415316215899</v>
      </c>
      <c r="E71" s="87">
        <v>1.3839428873072741</v>
      </c>
      <c r="F71" s="87">
        <v>0.69116699347702437</v>
      </c>
      <c r="G71" s="87">
        <v>0.6907916507826054</v>
      </c>
      <c r="H71" s="87">
        <v>0.89840140661782841</v>
      </c>
      <c r="I71" s="87">
        <v>0.82947143779177857</v>
      </c>
      <c r="J71" s="87">
        <v>0.82935072311111446</v>
      </c>
      <c r="K71" s="87">
        <v>0.86554126033311096</v>
      </c>
      <c r="L71" s="87">
        <v>0.81858187951311234</v>
      </c>
      <c r="M71" s="87">
        <v>0.52090409728638032</v>
      </c>
      <c r="N71" s="87">
        <v>0.44660238333278102</v>
      </c>
      <c r="O71" s="87">
        <v>0.37199260497438658</v>
      </c>
      <c r="P71" s="87">
        <v>0.29766340922070561</v>
      </c>
      <c r="Q71" s="87">
        <v>0.29766489051179623</v>
      </c>
    </row>
    <row r="72" spans="1:17" x14ac:dyDescent="0.25">
      <c r="A72" s="150" t="s">
        <v>125</v>
      </c>
      <c r="B72" s="87">
        <v>0.53754272011580739</v>
      </c>
      <c r="C72" s="87">
        <v>0.54725493690989369</v>
      </c>
      <c r="D72" s="87">
        <v>0.55158747089551285</v>
      </c>
      <c r="E72" s="87">
        <v>0.77469900710034778</v>
      </c>
      <c r="F72" s="87">
        <v>0.11186396140179325</v>
      </c>
      <c r="G72" s="87">
        <v>0.17268281009970521</v>
      </c>
      <c r="H72" s="87">
        <v>0.16721893492087103</v>
      </c>
      <c r="I72" s="87">
        <v>0.16714484532633636</v>
      </c>
      <c r="J72" s="87">
        <v>0.17643593159023394</v>
      </c>
      <c r="K72" s="87">
        <v>0.18597454525745949</v>
      </c>
      <c r="L72" s="87">
        <v>0.19252270820195863</v>
      </c>
      <c r="M72" s="87">
        <v>6.4787542333323275E-2</v>
      </c>
      <c r="N72" s="87">
        <v>0</v>
      </c>
      <c r="O72" s="87">
        <v>6.4608575086088374E-2</v>
      </c>
      <c r="P72" s="87">
        <v>0</v>
      </c>
      <c r="Q72" s="87">
        <v>0</v>
      </c>
    </row>
    <row r="73" spans="1:17" x14ac:dyDescent="0.25">
      <c r="A73" s="150" t="s">
        <v>29</v>
      </c>
      <c r="B73" s="87">
        <v>4.2632486899864057</v>
      </c>
      <c r="C73" s="87">
        <v>3.4736824325672577</v>
      </c>
      <c r="D73" s="87">
        <v>3.5426716655382919</v>
      </c>
      <c r="E73" s="87">
        <v>3.3853840491054035</v>
      </c>
      <c r="F73" s="87">
        <v>2.4852250371383207</v>
      </c>
      <c r="G73" s="87">
        <v>2.2209007030527514</v>
      </c>
      <c r="H73" s="87">
        <v>2.4848021778174187</v>
      </c>
      <c r="I73" s="87">
        <v>2.4299046325254992</v>
      </c>
      <c r="J73" s="87">
        <v>2.0087588881381553</v>
      </c>
      <c r="K73" s="87">
        <v>1.3226320184197189</v>
      </c>
      <c r="L73" s="87">
        <v>1.1962633873585122</v>
      </c>
      <c r="M73" s="87">
        <v>0.96841484440666248</v>
      </c>
      <c r="N73" s="87">
        <v>1.0825855369999153</v>
      </c>
      <c r="O73" s="87">
        <v>1.138989933878406</v>
      </c>
      <c r="P73" s="87">
        <v>0.96842680829186922</v>
      </c>
      <c r="Q73" s="87">
        <v>0.85443841988394975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0.6709154986794249</v>
      </c>
      <c r="C75" s="87">
        <v>1.0919733108490244</v>
      </c>
      <c r="D75" s="87">
        <v>1.4156066517562287</v>
      </c>
      <c r="E75" s="87">
        <v>1.5887903328569293</v>
      </c>
      <c r="F75" s="87">
        <v>1.8409804572806903</v>
      </c>
      <c r="G75" s="87">
        <v>1.5894345175497064</v>
      </c>
      <c r="H75" s="87">
        <v>1.9150426599976091</v>
      </c>
      <c r="I75" s="87">
        <v>1.7087203602502754</v>
      </c>
      <c r="J75" s="87">
        <v>2.0394569692885121</v>
      </c>
      <c r="K75" s="87">
        <v>2.1632433460317597</v>
      </c>
      <c r="L75" s="87">
        <v>2.0791510835760234</v>
      </c>
      <c r="M75" s="87">
        <v>2.1629424206772772</v>
      </c>
      <c r="N75" s="87">
        <v>1.672206880007707</v>
      </c>
      <c r="O75" s="87">
        <v>1.6055572240496454</v>
      </c>
      <c r="P75" s="87">
        <v>1.9289006120248502</v>
      </c>
      <c r="Q75" s="87">
        <v>1.2750884247856065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5.327851200057316E-2</v>
      </c>
      <c r="C77" s="87">
        <v>2.7178706310940541E-2</v>
      </c>
      <c r="D77" s="87">
        <v>1.6397615955914997E-2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0.17576813970286626</v>
      </c>
      <c r="P77" s="87">
        <v>0.13361274998929698</v>
      </c>
      <c r="Q77" s="87">
        <v>0.16314648352513716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0.14093197184237374</v>
      </c>
      <c r="C79" s="148">
        <v>0.27040711448896876</v>
      </c>
      <c r="D79" s="148">
        <v>0.10834939472612297</v>
      </c>
      <c r="E79" s="148">
        <v>0.18936461978275951</v>
      </c>
      <c r="F79" s="148">
        <v>1.2039152997609608</v>
      </c>
      <c r="G79" s="148">
        <v>1.2084630499082087</v>
      </c>
      <c r="H79" s="148">
        <v>0.33651004246612382</v>
      </c>
      <c r="I79" s="148">
        <v>0.61920818885402962</v>
      </c>
      <c r="J79" s="148">
        <v>1.6649648828491677</v>
      </c>
      <c r="K79" s="148">
        <v>1.8726348584670041</v>
      </c>
      <c r="L79" s="148">
        <v>2.6943750688233514</v>
      </c>
      <c r="M79" s="148">
        <v>1.5593982760708207</v>
      </c>
      <c r="N79" s="148">
        <v>2.4842332474433997</v>
      </c>
      <c r="O79" s="148">
        <v>2.2294248035082527</v>
      </c>
      <c r="P79" s="148">
        <v>2.5364639644530098</v>
      </c>
      <c r="Q79" s="148">
        <v>2.3350188510028929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18.919611416397597</v>
      </c>
      <c r="C81" s="96">
        <v>17.35907049953898</v>
      </c>
      <c r="D81" s="96">
        <v>18.071621031488526</v>
      </c>
      <c r="E81" s="96">
        <v>23.195274390266519</v>
      </c>
      <c r="F81" s="96">
        <v>15.162752459460767</v>
      </c>
      <c r="G81" s="96">
        <v>13.287053556359675</v>
      </c>
      <c r="H81" s="96">
        <v>24.368775413274882</v>
      </c>
      <c r="I81" s="96">
        <v>25.678404878654391</v>
      </c>
      <c r="J81" s="96">
        <v>12.881128596006512</v>
      </c>
      <c r="K81" s="96">
        <v>10.44071338553762</v>
      </c>
      <c r="L81" s="96">
        <v>6.8149708583896764</v>
      </c>
      <c r="M81" s="96">
        <v>4.8253428866092012</v>
      </c>
      <c r="N81" s="96">
        <v>3.8009747243683116</v>
      </c>
      <c r="O81" s="96">
        <v>5.4585751151074371</v>
      </c>
      <c r="P81" s="96">
        <v>3.8595404838604206</v>
      </c>
      <c r="Q81" s="96">
        <v>3.4797971892673294</v>
      </c>
    </row>
    <row r="82" spans="1:17" x14ac:dyDescent="0.25">
      <c r="A82" s="132" t="s">
        <v>83</v>
      </c>
      <c r="B82" s="160">
        <v>0.55887966523333077</v>
      </c>
      <c r="C82" s="160">
        <v>0.51480242120361963</v>
      </c>
      <c r="D82" s="160">
        <v>0.53739531542532781</v>
      </c>
      <c r="E82" s="160">
        <v>0.68999595806107894</v>
      </c>
      <c r="F82" s="160">
        <v>0.44812216140547251</v>
      </c>
      <c r="G82" s="160">
        <v>0.39266573850491032</v>
      </c>
      <c r="H82" s="160">
        <v>0.72139786842645859</v>
      </c>
      <c r="I82" s="160">
        <v>0.75793459210596326</v>
      </c>
      <c r="J82" s="160">
        <v>0.38109534408249696</v>
      </c>
      <c r="K82" s="160">
        <v>0.30915704783660941</v>
      </c>
      <c r="L82" s="160">
        <v>0.20129292479904265</v>
      </c>
      <c r="M82" s="160">
        <v>0.14334030117385374</v>
      </c>
      <c r="N82" s="160">
        <v>0.11197310062317357</v>
      </c>
      <c r="O82" s="160">
        <v>0.16092174620985161</v>
      </c>
      <c r="P82" s="160">
        <v>0.113877999050087</v>
      </c>
      <c r="Q82" s="160">
        <v>0.10226439975143811</v>
      </c>
    </row>
    <row r="83" spans="1:17" x14ac:dyDescent="0.25">
      <c r="A83" s="76" t="s">
        <v>82</v>
      </c>
      <c r="B83" s="159">
        <v>6.4584745964707022E-2</v>
      </c>
      <c r="C83" s="159">
        <v>5.9491131389743365E-2</v>
      </c>
      <c r="D83" s="159">
        <v>6.2101990980255276E-2</v>
      </c>
      <c r="E83" s="159">
        <v>7.9736688307391543E-2</v>
      </c>
      <c r="F83" s="159">
        <v>5.1785487567247108E-2</v>
      </c>
      <c r="G83" s="159">
        <v>4.5376882624269192E-2</v>
      </c>
      <c r="H83" s="159">
        <v>8.3365527447401805E-2</v>
      </c>
      <c r="I83" s="159">
        <v>8.7587751235483846E-2</v>
      </c>
      <c r="J83" s="159">
        <v>4.4039795177777383E-2</v>
      </c>
      <c r="K83" s="159">
        <v>3.5726526906986487E-2</v>
      </c>
      <c r="L83" s="159">
        <v>2.3261630761268422E-2</v>
      </c>
      <c r="M83" s="159">
        <v>1.656456212976172E-2</v>
      </c>
      <c r="N83" s="159">
        <v>1.2939734093937741E-2</v>
      </c>
      <c r="O83" s="159">
        <v>1.8596293165938024E-2</v>
      </c>
      <c r="P83" s="159">
        <v>1.3159866241596775E-2</v>
      </c>
      <c r="Q83" s="159">
        <v>1.181778599230735E-2</v>
      </c>
    </row>
    <row r="84" spans="1:17" x14ac:dyDescent="0.25">
      <c r="A84" s="76" t="s">
        <v>81</v>
      </c>
      <c r="B84" s="159">
        <v>2.8156650403424068</v>
      </c>
      <c r="C84" s="159">
        <v>2.593601575146756</v>
      </c>
      <c r="D84" s="159">
        <v>2.7074257601681579</v>
      </c>
      <c r="E84" s="159">
        <v>3.4762357944782853</v>
      </c>
      <c r="F84" s="159">
        <v>2.2576629320468906</v>
      </c>
      <c r="G84" s="159">
        <v>1.9782705673982932</v>
      </c>
      <c r="H84" s="159">
        <v>3.6344402644492066</v>
      </c>
      <c r="I84" s="159">
        <v>3.818514192975631</v>
      </c>
      <c r="J84" s="159">
        <v>1.919978313976332</v>
      </c>
      <c r="K84" s="159">
        <v>1.5575494077165648</v>
      </c>
      <c r="L84" s="159">
        <v>1.0141243034639864</v>
      </c>
      <c r="M84" s="159">
        <v>0.72215594875664413</v>
      </c>
      <c r="N84" s="159">
        <v>0.56412634865107203</v>
      </c>
      <c r="O84" s="159">
        <v>0.81073219016613107</v>
      </c>
      <c r="P84" s="159">
        <v>0.57372332674800131</v>
      </c>
      <c r="Q84" s="159">
        <v>0.51521340489550627</v>
      </c>
    </row>
    <row r="85" spans="1:17" x14ac:dyDescent="0.25">
      <c r="A85" s="76" t="s">
        <v>80</v>
      </c>
      <c r="B85" s="159">
        <v>0.87356204200087417</v>
      </c>
      <c r="C85" s="159">
        <v>0.80466669708921057</v>
      </c>
      <c r="D85" s="159">
        <v>0.83998072985650662</v>
      </c>
      <c r="E85" s="159">
        <v>1.0785045790573493</v>
      </c>
      <c r="F85" s="159">
        <v>0.70044149883280382</v>
      </c>
      <c r="G85" s="159">
        <v>0.61375982289304021</v>
      </c>
      <c r="H85" s="159">
        <v>1.1275876261745794</v>
      </c>
      <c r="I85" s="159">
        <v>1.1846966908462462</v>
      </c>
      <c r="J85" s="159">
        <v>0.59567461062435079</v>
      </c>
      <c r="K85" s="159">
        <v>0.48323078975213363</v>
      </c>
      <c r="L85" s="159">
        <v>0.31463277225226399</v>
      </c>
      <c r="M85" s="159">
        <v>0.22404938662811139</v>
      </c>
      <c r="N85" s="159">
        <v>0.17502059300853459</v>
      </c>
      <c r="O85" s="159">
        <v>0.25153022728557256</v>
      </c>
      <c r="P85" s="159">
        <v>0.17799806215464145</v>
      </c>
      <c r="Q85" s="159">
        <v>0.15984531810360847</v>
      </c>
    </row>
    <row r="86" spans="1:17" x14ac:dyDescent="0.25">
      <c r="A86" s="129" t="s">
        <v>79</v>
      </c>
      <c r="B86" s="158">
        <v>4.9852142432603461</v>
      </c>
      <c r="C86" s="158">
        <v>4.5236394595689928</v>
      </c>
      <c r="D86" s="158">
        <v>4.672887404288911</v>
      </c>
      <c r="E86" s="158">
        <v>5.9917897663120483</v>
      </c>
      <c r="F86" s="158">
        <v>3.989842497704355</v>
      </c>
      <c r="G86" s="158">
        <v>3.4968237502236579</v>
      </c>
      <c r="H86" s="158">
        <v>6.3823553593047695</v>
      </c>
      <c r="I86" s="158">
        <v>6.7810244680521716</v>
      </c>
      <c r="J86" s="158">
        <v>3.3793803385137942</v>
      </c>
      <c r="K86" s="158">
        <v>2.7325834222988163</v>
      </c>
      <c r="L86" s="158">
        <v>1.7961882173693182</v>
      </c>
      <c r="M86" s="158">
        <v>1.251477506054163</v>
      </c>
      <c r="N86" s="158">
        <v>1.0091793633051196</v>
      </c>
      <c r="O86" s="158">
        <v>1.4463562691297578</v>
      </c>
      <c r="P86" s="158">
        <v>1.0202507999468626</v>
      </c>
      <c r="Q86" s="158">
        <v>0.93006626961741468</v>
      </c>
    </row>
    <row r="87" spans="1:17" x14ac:dyDescent="0.25">
      <c r="A87" s="92" t="s">
        <v>125</v>
      </c>
      <c r="B87" s="91">
        <v>0.6046590219247443</v>
      </c>
      <c r="C87" s="91">
        <v>0.5137288808999978</v>
      </c>
      <c r="D87" s="91">
        <v>0.50792990129219773</v>
      </c>
      <c r="E87" s="91">
        <v>0.75607281290862782</v>
      </c>
      <c r="F87" s="91">
        <v>7.5459718515934512E-2</v>
      </c>
      <c r="G87" s="91">
        <v>0.11071836217058104</v>
      </c>
      <c r="H87" s="91">
        <v>0.18065777330339755</v>
      </c>
      <c r="I87" s="91">
        <v>0.18471612245516134</v>
      </c>
      <c r="J87" s="91">
        <v>9.2346599305690169E-2</v>
      </c>
      <c r="K87" s="91">
        <v>7.7128872663862785E-2</v>
      </c>
      <c r="L87" s="91">
        <v>4.8247837750972307E-2</v>
      </c>
      <c r="M87" s="91">
        <v>1.5176436340106065E-2</v>
      </c>
      <c r="N87" s="91">
        <v>0</v>
      </c>
      <c r="O87" s="91">
        <v>1.6456704872730436E-2</v>
      </c>
      <c r="P87" s="91">
        <v>0</v>
      </c>
      <c r="Q87" s="91">
        <v>0</v>
      </c>
    </row>
    <row r="88" spans="1:17" x14ac:dyDescent="0.25">
      <c r="A88" s="92" t="s">
        <v>26</v>
      </c>
      <c r="B88" s="91">
        <v>0.78979992782778718</v>
      </c>
      <c r="C88" s="91">
        <v>1.072773482785327</v>
      </c>
      <c r="D88" s="91">
        <v>1.3642177456427875</v>
      </c>
      <c r="E88" s="91">
        <v>1.622739933600692</v>
      </c>
      <c r="F88" s="91">
        <v>1.2996484014509588</v>
      </c>
      <c r="G88" s="91">
        <v>1.0665099172934474</v>
      </c>
      <c r="H88" s="91">
        <v>2.1652166874401861</v>
      </c>
      <c r="I88" s="91">
        <v>1.9762165068362629</v>
      </c>
      <c r="J88" s="91">
        <v>1.1171207822611304</v>
      </c>
      <c r="K88" s="91">
        <v>0.93890265535092321</v>
      </c>
      <c r="L88" s="91">
        <v>0.54529768541402057</v>
      </c>
      <c r="M88" s="91">
        <v>0.5302430316333574</v>
      </c>
      <c r="N88" s="91">
        <v>0.30433642594165367</v>
      </c>
      <c r="O88" s="91">
        <v>0.42798664692403832</v>
      </c>
      <c r="P88" s="91">
        <v>0.33429648237888776</v>
      </c>
      <c r="Q88" s="91">
        <v>0.24385096643524679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3.5907552935078142</v>
      </c>
      <c r="C90" s="157">
        <v>2.937137095883668</v>
      </c>
      <c r="D90" s="157">
        <v>2.8007397573539259</v>
      </c>
      <c r="E90" s="157">
        <v>3.6129770198027282</v>
      </c>
      <c r="F90" s="157">
        <v>2.6147343777374616</v>
      </c>
      <c r="G90" s="157">
        <v>2.3195954707596296</v>
      </c>
      <c r="H90" s="157">
        <v>4.0364808985611864</v>
      </c>
      <c r="I90" s="157">
        <v>4.6200918387607475</v>
      </c>
      <c r="J90" s="157">
        <v>2.1699129569469737</v>
      </c>
      <c r="K90" s="157">
        <v>1.7165518942840303</v>
      </c>
      <c r="L90" s="157">
        <v>1.2026426942043253</v>
      </c>
      <c r="M90" s="157">
        <v>0.70605803808069945</v>
      </c>
      <c r="N90" s="157">
        <v>0.70484293736346593</v>
      </c>
      <c r="O90" s="157">
        <v>1.001912917332989</v>
      </c>
      <c r="P90" s="157">
        <v>0.68595431756797487</v>
      </c>
      <c r="Q90" s="157">
        <v>0.68621530318216795</v>
      </c>
    </row>
    <row r="91" spans="1:17" x14ac:dyDescent="0.25">
      <c r="A91" s="243" t="s">
        <v>235</v>
      </c>
      <c r="B91" s="242">
        <v>9.6217056795959319</v>
      </c>
      <c r="C91" s="242">
        <v>8.8628692151406572</v>
      </c>
      <c r="D91" s="242">
        <v>9.2518298307693652</v>
      </c>
      <c r="E91" s="242">
        <v>11.879011604050367</v>
      </c>
      <c r="F91" s="242">
        <v>7.7148978819039993</v>
      </c>
      <c r="G91" s="242">
        <v>6.7601567947155043</v>
      </c>
      <c r="H91" s="242">
        <v>12.419628767472464</v>
      </c>
      <c r="I91" s="242">
        <v>13.048647183438895</v>
      </c>
      <c r="J91" s="242">
        <v>6.5609601936317601</v>
      </c>
      <c r="K91" s="242">
        <v>5.3224661910265096</v>
      </c>
      <c r="L91" s="242">
        <v>3.4654710097437964</v>
      </c>
      <c r="M91" s="242">
        <v>2.467755181866667</v>
      </c>
      <c r="N91" s="242">
        <v>1.9277355846864741</v>
      </c>
      <c r="O91" s="242">
        <v>2.7704383891501863</v>
      </c>
      <c r="P91" s="242">
        <v>1.9605304297192316</v>
      </c>
      <c r="Q91" s="242">
        <v>1.7605900109070547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129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0</v>
      </c>
      <c r="C95" s="77">
        <f t="shared" si="0"/>
        <v>0</v>
      </c>
      <c r="D95" s="77">
        <f t="shared" si="0"/>
        <v>0</v>
      </c>
      <c r="E95" s="77">
        <f t="shared" si="0"/>
        <v>0</v>
      </c>
      <c r="F95" s="77">
        <f t="shared" si="0"/>
        <v>0</v>
      </c>
      <c r="G95" s="77">
        <f t="shared" si="0"/>
        <v>0</v>
      </c>
      <c r="H95" s="77">
        <f t="shared" si="0"/>
        <v>0</v>
      </c>
      <c r="I95" s="77">
        <f t="shared" si="0"/>
        <v>0</v>
      </c>
      <c r="J95" s="77">
        <f t="shared" si="0"/>
        <v>0</v>
      </c>
      <c r="K95" s="77">
        <f t="shared" si="0"/>
        <v>0</v>
      </c>
      <c r="L95" s="77">
        <f t="shared" si="0"/>
        <v>0</v>
      </c>
      <c r="M95" s="77">
        <f t="shared" si="0"/>
        <v>0</v>
      </c>
      <c r="N95" s="77">
        <f t="shared" si="0"/>
        <v>0</v>
      </c>
      <c r="O95" s="77">
        <f t="shared" si="0"/>
        <v>0</v>
      </c>
      <c r="P95" s="77">
        <f t="shared" si="0"/>
        <v>0</v>
      </c>
      <c r="Q95" s="77">
        <f t="shared" si="0"/>
        <v>0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0</v>
      </c>
      <c r="C100" s="238">
        <f t="shared" si="5"/>
        <v>0</v>
      </c>
      <c r="D100" s="238">
        <f t="shared" si="5"/>
        <v>0</v>
      </c>
      <c r="E100" s="238">
        <f t="shared" si="5"/>
        <v>0</v>
      </c>
      <c r="F100" s="238">
        <f t="shared" si="5"/>
        <v>0</v>
      </c>
      <c r="G100" s="238">
        <f t="shared" si="5"/>
        <v>0</v>
      </c>
      <c r="H100" s="238">
        <f t="shared" si="5"/>
        <v>0</v>
      </c>
      <c r="I100" s="238">
        <f t="shared" si="5"/>
        <v>0</v>
      </c>
      <c r="J100" s="238">
        <f t="shared" si="5"/>
        <v>0</v>
      </c>
      <c r="K100" s="238">
        <f t="shared" si="5"/>
        <v>0</v>
      </c>
      <c r="L100" s="238">
        <f t="shared" si="5"/>
        <v>0</v>
      </c>
      <c r="M100" s="238">
        <f t="shared" si="5"/>
        <v>0</v>
      </c>
      <c r="N100" s="238">
        <f t="shared" si="5"/>
        <v>0</v>
      </c>
      <c r="O100" s="238">
        <f t="shared" si="5"/>
        <v>0</v>
      </c>
      <c r="P100" s="238">
        <f t="shared" si="5"/>
        <v>0</v>
      </c>
      <c r="Q100" s="238">
        <f t="shared" si="5"/>
        <v>0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</v>
      </c>
      <c r="C102" s="237">
        <f t="shared" si="7"/>
        <v>0</v>
      </c>
      <c r="D102" s="237">
        <f t="shared" si="7"/>
        <v>0</v>
      </c>
      <c r="E102" s="237">
        <f t="shared" si="7"/>
        <v>0</v>
      </c>
      <c r="F102" s="237">
        <f t="shared" si="7"/>
        <v>0</v>
      </c>
      <c r="G102" s="237">
        <f t="shared" si="7"/>
        <v>0</v>
      </c>
      <c r="H102" s="237">
        <f t="shared" si="7"/>
        <v>0</v>
      </c>
      <c r="I102" s="237">
        <f t="shared" si="7"/>
        <v>0</v>
      </c>
      <c r="J102" s="237">
        <f t="shared" si="7"/>
        <v>0</v>
      </c>
      <c r="K102" s="237">
        <f t="shared" si="7"/>
        <v>0</v>
      </c>
      <c r="L102" s="237">
        <f t="shared" si="7"/>
        <v>0</v>
      </c>
      <c r="M102" s="237">
        <f t="shared" si="7"/>
        <v>0</v>
      </c>
      <c r="N102" s="237">
        <f t="shared" si="7"/>
        <v>0</v>
      </c>
      <c r="O102" s="237">
        <f t="shared" si="7"/>
        <v>0</v>
      </c>
      <c r="P102" s="237">
        <f t="shared" si="7"/>
        <v>0</v>
      </c>
      <c r="Q102" s="237">
        <f t="shared" si="7"/>
        <v>0</v>
      </c>
    </row>
    <row r="103" spans="1:17" x14ac:dyDescent="0.25">
      <c r="A103" s="142" t="s">
        <v>249</v>
      </c>
      <c r="B103" s="235">
        <f t="shared" ref="B103:Q103" si="8">IF(B$17=0,0,B$17/B$5)</f>
        <v>0</v>
      </c>
      <c r="C103" s="235">
        <f t="shared" si="8"/>
        <v>0</v>
      </c>
      <c r="D103" s="235">
        <f t="shared" si="8"/>
        <v>0</v>
      </c>
      <c r="E103" s="235">
        <f t="shared" si="8"/>
        <v>0</v>
      </c>
      <c r="F103" s="235">
        <f t="shared" si="8"/>
        <v>0</v>
      </c>
      <c r="G103" s="235">
        <f t="shared" si="8"/>
        <v>0</v>
      </c>
      <c r="H103" s="235">
        <f t="shared" si="8"/>
        <v>0</v>
      </c>
      <c r="I103" s="235">
        <f t="shared" si="8"/>
        <v>0</v>
      </c>
      <c r="J103" s="235">
        <f t="shared" si="8"/>
        <v>0</v>
      </c>
      <c r="K103" s="235">
        <f t="shared" si="8"/>
        <v>0</v>
      </c>
      <c r="L103" s="235">
        <f t="shared" si="8"/>
        <v>0</v>
      </c>
      <c r="M103" s="235">
        <f t="shared" si="8"/>
        <v>0</v>
      </c>
      <c r="N103" s="235">
        <f t="shared" si="8"/>
        <v>0</v>
      </c>
      <c r="O103" s="235">
        <f t="shared" si="8"/>
        <v>0</v>
      </c>
      <c r="P103" s="235">
        <f t="shared" si="8"/>
        <v>0</v>
      </c>
      <c r="Q103" s="235">
        <f t="shared" si="8"/>
        <v>0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</v>
      </c>
      <c r="C107" s="77">
        <f t="shared" si="11"/>
        <v>1.0000000000000002</v>
      </c>
      <c r="D107" s="77">
        <f t="shared" si="11"/>
        <v>1</v>
      </c>
      <c r="E107" s="77">
        <f t="shared" si="11"/>
        <v>0.99999999999999978</v>
      </c>
      <c r="F107" s="77">
        <f t="shared" si="11"/>
        <v>0.99999999999999989</v>
      </c>
      <c r="G107" s="77">
        <f t="shared" si="11"/>
        <v>0.99999999999999989</v>
      </c>
      <c r="H107" s="77">
        <f t="shared" si="11"/>
        <v>1</v>
      </c>
      <c r="I107" s="77">
        <f t="shared" si="11"/>
        <v>1</v>
      </c>
      <c r="J107" s="77">
        <f t="shared" si="11"/>
        <v>1</v>
      </c>
      <c r="K107" s="77">
        <f t="shared" si="11"/>
        <v>0.99999999999999978</v>
      </c>
      <c r="L107" s="77">
        <f t="shared" si="11"/>
        <v>1</v>
      </c>
      <c r="M107" s="77">
        <f t="shared" si="11"/>
        <v>1.0000000000000002</v>
      </c>
      <c r="N107" s="77">
        <f t="shared" si="11"/>
        <v>1</v>
      </c>
      <c r="O107" s="77">
        <f t="shared" si="11"/>
        <v>1</v>
      </c>
      <c r="P107" s="77">
        <f t="shared" si="11"/>
        <v>1.0000000000000002</v>
      </c>
      <c r="Q107" s="77">
        <f t="shared" si="11"/>
        <v>0.99999999999999989</v>
      </c>
    </row>
    <row r="108" spans="1:17" x14ac:dyDescent="0.25">
      <c r="A108" s="132" t="s">
        <v>83</v>
      </c>
      <c r="B108" s="203">
        <f t="shared" ref="B108:Q108" si="12">IF(B$32=0,0,B$32/B$31)</f>
        <v>4.1164803634001863E-3</v>
      </c>
      <c r="C108" s="203">
        <f t="shared" si="12"/>
        <v>4.0760812167393327E-3</v>
      </c>
      <c r="D108" s="203">
        <f t="shared" si="12"/>
        <v>4.057954532654476E-3</v>
      </c>
      <c r="E108" s="203">
        <f t="shared" si="12"/>
        <v>4.0433550712409491E-3</v>
      </c>
      <c r="F108" s="203">
        <f t="shared" si="12"/>
        <v>4.092752103870969E-3</v>
      </c>
      <c r="G108" s="203">
        <f t="shared" si="12"/>
        <v>4.0987025565291102E-3</v>
      </c>
      <c r="H108" s="203">
        <f t="shared" si="12"/>
        <v>4.0249061930696817E-3</v>
      </c>
      <c r="I108" s="203">
        <f t="shared" si="12"/>
        <v>4.0555334086679416E-3</v>
      </c>
      <c r="J108" s="203">
        <f t="shared" si="12"/>
        <v>4.0821552524580446E-3</v>
      </c>
      <c r="K108" s="203">
        <f t="shared" si="12"/>
        <v>4.0596661835335711E-3</v>
      </c>
      <c r="L108" s="203">
        <f t="shared" si="12"/>
        <v>4.1080433621161127E-3</v>
      </c>
      <c r="M108" s="203">
        <f t="shared" si="12"/>
        <v>4.0403291647627248E-3</v>
      </c>
      <c r="N108" s="203">
        <f t="shared" si="12"/>
        <v>4.1504674478288397E-3</v>
      </c>
      <c r="O108" s="203">
        <f t="shared" si="12"/>
        <v>4.152074066272664E-3</v>
      </c>
      <c r="P108" s="203">
        <f t="shared" si="12"/>
        <v>4.1433259644827062E-3</v>
      </c>
      <c r="Q108" s="203">
        <f t="shared" si="12"/>
        <v>4.1913740774864863E-3</v>
      </c>
    </row>
    <row r="109" spans="1:17" x14ac:dyDescent="0.25">
      <c r="A109" s="76" t="s">
        <v>82</v>
      </c>
      <c r="B109" s="202">
        <f t="shared" ref="B109:Q109" si="13">IF(B$33=0,0,B$33/B$31)</f>
        <v>1.524431600070001E-3</v>
      </c>
      <c r="C109" s="202">
        <f t="shared" si="13"/>
        <v>1.5094708252456563E-3</v>
      </c>
      <c r="D109" s="202">
        <f t="shared" si="13"/>
        <v>1.5027580785338954E-3</v>
      </c>
      <c r="E109" s="202">
        <f t="shared" si="13"/>
        <v>1.4973515471386142E-3</v>
      </c>
      <c r="F109" s="202">
        <f t="shared" si="13"/>
        <v>1.5156444553619606E-3</v>
      </c>
      <c r="G109" s="202">
        <f t="shared" si="13"/>
        <v>1.5178480509742331E-3</v>
      </c>
      <c r="H109" s="202">
        <f t="shared" si="13"/>
        <v>1.4905194842141374E-3</v>
      </c>
      <c r="I109" s="202">
        <f t="shared" si="13"/>
        <v>1.5018614781406139E-3</v>
      </c>
      <c r="J109" s="202">
        <f t="shared" si="13"/>
        <v>1.5117201866350325E-3</v>
      </c>
      <c r="K109" s="202">
        <f t="shared" si="13"/>
        <v>1.5033919439864261E-3</v>
      </c>
      <c r="L109" s="202">
        <f t="shared" si="13"/>
        <v>1.5213071757482852E-3</v>
      </c>
      <c r="M109" s="202">
        <f t="shared" si="13"/>
        <v>1.4962309812553717E-3</v>
      </c>
      <c r="N109" s="202">
        <f t="shared" si="13"/>
        <v>1.5370178341640444E-3</v>
      </c>
      <c r="O109" s="202">
        <f t="shared" si="13"/>
        <v>1.537612803581801E-3</v>
      </c>
      <c r="P109" s="202">
        <f t="shared" si="13"/>
        <v>1.534373171266824E-3</v>
      </c>
      <c r="Q109" s="202">
        <f t="shared" si="13"/>
        <v>1.5521665421372231E-3</v>
      </c>
    </row>
    <row r="110" spans="1:17" x14ac:dyDescent="0.25">
      <c r="A110" s="76" t="s">
        <v>81</v>
      </c>
      <c r="B110" s="202">
        <f t="shared" ref="B110:Q110" si="14">IF(B$34=0,0,B$34/B$31)</f>
        <v>2.9801885969254715E-2</v>
      </c>
      <c r="C110" s="202">
        <f t="shared" si="14"/>
        <v>2.9509410199724393E-2</v>
      </c>
      <c r="D110" s="202">
        <f t="shared" si="14"/>
        <v>2.937817931207079E-2</v>
      </c>
      <c r="E110" s="202">
        <f t="shared" si="14"/>
        <v>2.9272484289661147E-2</v>
      </c>
      <c r="F110" s="202">
        <f t="shared" si="14"/>
        <v>2.9630101623815856E-2</v>
      </c>
      <c r="G110" s="202">
        <f t="shared" si="14"/>
        <v>2.9673180831276697E-2</v>
      </c>
      <c r="H110" s="202">
        <f t="shared" si="14"/>
        <v>2.9138920828892769E-2</v>
      </c>
      <c r="I110" s="202">
        <f t="shared" si="14"/>
        <v>2.9360651216563366E-2</v>
      </c>
      <c r="J110" s="202">
        <f t="shared" si="14"/>
        <v>2.9553384105557075E-2</v>
      </c>
      <c r="K110" s="202">
        <f t="shared" si="14"/>
        <v>2.9390571069060942E-2</v>
      </c>
      <c r="L110" s="202">
        <f t="shared" si="14"/>
        <v>2.974080501465429E-2</v>
      </c>
      <c r="M110" s="202">
        <f t="shared" si="14"/>
        <v>2.9250577779279256E-2</v>
      </c>
      <c r="N110" s="202">
        <f t="shared" si="14"/>
        <v>3.0047940638572648E-2</v>
      </c>
      <c r="O110" s="202">
        <f t="shared" si="14"/>
        <v>3.0059571997265531E-2</v>
      </c>
      <c r="P110" s="202">
        <f t="shared" si="14"/>
        <v>2.9996238783214588E-2</v>
      </c>
      <c r="Q110" s="202">
        <f t="shared" si="14"/>
        <v>3.0344090408478686E-2</v>
      </c>
    </row>
    <row r="111" spans="1:17" x14ac:dyDescent="0.25">
      <c r="A111" s="76" t="s">
        <v>80</v>
      </c>
      <c r="B111" s="202">
        <f t="shared" ref="B111:Q111" si="15">IF(B$35=0,0,B$35/B$31)</f>
        <v>1.6600474839810281E-2</v>
      </c>
      <c r="C111" s="202">
        <f t="shared" si="15"/>
        <v>1.6437557745960875E-2</v>
      </c>
      <c r="D111" s="202">
        <f t="shared" si="15"/>
        <v>1.6364458511538362E-2</v>
      </c>
      <c r="E111" s="202">
        <f t="shared" si="15"/>
        <v>1.6305583460408557E-2</v>
      </c>
      <c r="F111" s="202">
        <f t="shared" si="15"/>
        <v>1.6504786207645415E-2</v>
      </c>
      <c r="G111" s="202">
        <f t="shared" si="15"/>
        <v>1.6528782517822246E-2</v>
      </c>
      <c r="H111" s="202">
        <f t="shared" si="15"/>
        <v>1.6231184918239418E-2</v>
      </c>
      <c r="I111" s="202">
        <f t="shared" si="15"/>
        <v>1.6354694877493157E-2</v>
      </c>
      <c r="J111" s="202">
        <f t="shared" si="15"/>
        <v>1.6462052427879216E-2</v>
      </c>
      <c r="K111" s="202">
        <f t="shared" si="15"/>
        <v>1.6371361062952332E-2</v>
      </c>
      <c r="L111" s="202">
        <f t="shared" si="15"/>
        <v>1.6566451058527373E-2</v>
      </c>
      <c r="M111" s="202">
        <f t="shared" si="15"/>
        <v>1.629338092816621E-2</v>
      </c>
      <c r="N111" s="202">
        <f t="shared" si="15"/>
        <v>1.6737534096779586E-2</v>
      </c>
      <c r="O111" s="202">
        <f t="shared" si="15"/>
        <v>1.6744013085308478E-2</v>
      </c>
      <c r="P111" s="202">
        <f t="shared" si="15"/>
        <v>1.6708734733211508E-2</v>
      </c>
      <c r="Q111" s="202">
        <f t="shared" si="15"/>
        <v>1.6902497710465401E-2</v>
      </c>
    </row>
    <row r="112" spans="1:17" x14ac:dyDescent="0.25">
      <c r="A112" s="129" t="s">
        <v>79</v>
      </c>
      <c r="B112" s="201">
        <f t="shared" ref="B112:Q112" si="16">IF(B$36=0,0,B$36/B$31)</f>
        <v>1.6156759097915387E-2</v>
      </c>
      <c r="C112" s="201">
        <f t="shared" si="16"/>
        <v>1.5759880287778361E-2</v>
      </c>
      <c r="D112" s="201">
        <f t="shared" si="16"/>
        <v>1.5526061405371354E-2</v>
      </c>
      <c r="E112" s="201">
        <f t="shared" si="16"/>
        <v>1.5449505513840911E-2</v>
      </c>
      <c r="F112" s="201">
        <f t="shared" si="16"/>
        <v>1.6033836576827689E-2</v>
      </c>
      <c r="G112" s="201">
        <f t="shared" si="16"/>
        <v>1.6060528009816617E-2</v>
      </c>
      <c r="H112" s="201">
        <f t="shared" si="16"/>
        <v>1.5668397179494416E-2</v>
      </c>
      <c r="I112" s="201">
        <f t="shared" si="16"/>
        <v>1.5965195779377665E-2</v>
      </c>
      <c r="J112" s="201">
        <f t="shared" si="16"/>
        <v>1.5927794005004974E-2</v>
      </c>
      <c r="K112" s="201">
        <f t="shared" si="16"/>
        <v>1.5788733136739813E-2</v>
      </c>
      <c r="L112" s="201">
        <f t="shared" si="16"/>
        <v>1.6129504816087641E-2</v>
      </c>
      <c r="M112" s="201">
        <f t="shared" si="16"/>
        <v>1.5521517051005927E-2</v>
      </c>
      <c r="N112" s="201">
        <f t="shared" si="16"/>
        <v>1.645941332364691E-2</v>
      </c>
      <c r="O112" s="201">
        <f t="shared" si="16"/>
        <v>1.6420573469006987E-2</v>
      </c>
      <c r="P112" s="201">
        <f t="shared" si="16"/>
        <v>1.6333486594623442E-2</v>
      </c>
      <c r="Q112" s="201">
        <f t="shared" si="16"/>
        <v>1.6772914232433794E-2</v>
      </c>
    </row>
    <row r="113" spans="1:17" x14ac:dyDescent="0.25">
      <c r="A113" s="127" t="s">
        <v>238</v>
      </c>
      <c r="B113" s="200">
        <f t="shared" ref="B113:Q113" si="17">IF(B$41=0,0,B$41/B$31)</f>
        <v>2.914701935760981E-2</v>
      </c>
      <c r="C113" s="200">
        <f t="shared" si="17"/>
        <v>3.2701181142154506E-2</v>
      </c>
      <c r="D113" s="200">
        <f t="shared" si="17"/>
        <v>2.8433256558940818E-2</v>
      </c>
      <c r="E113" s="200">
        <f t="shared" si="17"/>
        <v>3.032588453210398E-2</v>
      </c>
      <c r="F113" s="200">
        <f t="shared" si="17"/>
        <v>6.1305549359708174E-2</v>
      </c>
      <c r="G113" s="200">
        <f t="shared" si="17"/>
        <v>6.4333100094247475E-2</v>
      </c>
      <c r="H113" s="200">
        <f t="shared" si="17"/>
        <v>3.620125881595037E-2</v>
      </c>
      <c r="I113" s="200">
        <f t="shared" si="17"/>
        <v>4.5425816244315104E-2</v>
      </c>
      <c r="J113" s="200">
        <f t="shared" si="17"/>
        <v>7.286443522492364E-2</v>
      </c>
      <c r="K113" s="200">
        <f t="shared" si="17"/>
        <v>8.2014708883065099E-2</v>
      </c>
      <c r="L113" s="200">
        <f t="shared" si="17"/>
        <v>0.10193610549190224</v>
      </c>
      <c r="M113" s="200">
        <f t="shared" si="17"/>
        <v>8.2767710096805655E-2</v>
      </c>
      <c r="N113" s="200">
        <f t="shared" si="17"/>
        <v>0.1131379210813029</v>
      </c>
      <c r="O113" s="200">
        <f t="shared" si="17"/>
        <v>0.10472111402743563</v>
      </c>
      <c r="P113" s="200">
        <f t="shared" si="17"/>
        <v>0.11216208291138557</v>
      </c>
      <c r="Q113" s="200">
        <f t="shared" si="17"/>
        <v>0.12146800741077333</v>
      </c>
    </row>
    <row r="114" spans="1:17" x14ac:dyDescent="0.25">
      <c r="A114" s="142" t="s">
        <v>247</v>
      </c>
      <c r="B114" s="199">
        <f t="shared" ref="B114:Q114" si="18">IF(B$42=0,0,B$42/B$31)</f>
        <v>2.5242035330914753E-2</v>
      </c>
      <c r="C114" s="199">
        <f t="shared" si="18"/>
        <v>2.4886939058210572E-2</v>
      </c>
      <c r="D114" s="199">
        <f t="shared" si="18"/>
        <v>2.5360645531645618E-2</v>
      </c>
      <c r="E114" s="199">
        <f t="shared" si="18"/>
        <v>2.5164785571591103E-2</v>
      </c>
      <c r="F114" s="199">
        <f t="shared" si="18"/>
        <v>2.1791824985211566E-2</v>
      </c>
      <c r="G114" s="199">
        <f t="shared" si="18"/>
        <v>2.1462689445183394E-2</v>
      </c>
      <c r="H114" s="199">
        <f t="shared" si="18"/>
        <v>2.4532514717570855E-2</v>
      </c>
      <c r="I114" s="199">
        <f t="shared" si="18"/>
        <v>2.351830597651235E-2</v>
      </c>
      <c r="J114" s="199">
        <f t="shared" si="18"/>
        <v>2.0554380776999004E-2</v>
      </c>
      <c r="K114" s="199">
        <f t="shared" si="18"/>
        <v>1.9581900492613099E-2</v>
      </c>
      <c r="L114" s="199">
        <f t="shared" si="18"/>
        <v>1.7407595000416973E-2</v>
      </c>
      <c r="M114" s="199">
        <f t="shared" si="18"/>
        <v>1.9516396223526165E-2</v>
      </c>
      <c r="N114" s="199">
        <f t="shared" si="18"/>
        <v>1.6174907963737779E-2</v>
      </c>
      <c r="O114" s="199">
        <f t="shared" si="18"/>
        <v>1.7081862352216922E-2</v>
      </c>
      <c r="P114" s="199">
        <f t="shared" si="18"/>
        <v>1.6286579596911172E-2</v>
      </c>
      <c r="Q114" s="199">
        <f t="shared" si="18"/>
        <v>1.5252556102386256E-2</v>
      </c>
    </row>
    <row r="115" spans="1:17" x14ac:dyDescent="0.25">
      <c r="A115" s="142" t="s">
        <v>246</v>
      </c>
      <c r="B115" s="199">
        <f t="shared" ref="B115:Q115" si="19">IF(B$53=0,0,B$53/B$31)</f>
        <v>3.904984026695057E-3</v>
      </c>
      <c r="C115" s="199">
        <f t="shared" si="19"/>
        <v>7.8142420839439376E-3</v>
      </c>
      <c r="D115" s="199">
        <f t="shared" si="19"/>
        <v>3.0726110272952002E-3</v>
      </c>
      <c r="E115" s="199">
        <f t="shared" si="19"/>
        <v>5.1610989605128778E-3</v>
      </c>
      <c r="F115" s="199">
        <f t="shared" si="19"/>
        <v>3.95137243744966E-2</v>
      </c>
      <c r="G115" s="199">
        <f t="shared" si="19"/>
        <v>4.2870410649064078E-2</v>
      </c>
      <c r="H115" s="199">
        <f t="shared" si="19"/>
        <v>1.1668744098379511E-2</v>
      </c>
      <c r="I115" s="199">
        <f t="shared" si="19"/>
        <v>2.1907510267802757E-2</v>
      </c>
      <c r="J115" s="199">
        <f t="shared" si="19"/>
        <v>5.2310054447924643E-2</v>
      </c>
      <c r="K115" s="199">
        <f t="shared" si="19"/>
        <v>6.243280839045199E-2</v>
      </c>
      <c r="L115" s="199">
        <f t="shared" si="19"/>
        <v>8.452851049148527E-2</v>
      </c>
      <c r="M115" s="199">
        <f t="shared" si="19"/>
        <v>6.3251313873279508E-2</v>
      </c>
      <c r="N115" s="199">
        <f t="shared" si="19"/>
        <v>9.6963013117565125E-2</v>
      </c>
      <c r="O115" s="199">
        <f t="shared" si="19"/>
        <v>8.7639251675218702E-2</v>
      </c>
      <c r="P115" s="199">
        <f t="shared" si="19"/>
        <v>9.5875503314474406E-2</v>
      </c>
      <c r="Q115" s="199">
        <f t="shared" si="19"/>
        <v>0.10621545130838708</v>
      </c>
    </row>
    <row r="116" spans="1:17" x14ac:dyDescent="0.25">
      <c r="A116" s="127" t="s">
        <v>237</v>
      </c>
      <c r="B116" s="200">
        <f t="shared" ref="B116:Q116" si="20">IF(B$54=0,0,B$54/B$31)</f>
        <v>0.8098861482541978</v>
      </c>
      <c r="C116" s="200">
        <f t="shared" si="20"/>
        <v>0.80669578365074424</v>
      </c>
      <c r="D116" s="200">
        <f t="shared" si="20"/>
        <v>0.81193139308233642</v>
      </c>
      <c r="E116" s="200">
        <f t="shared" si="20"/>
        <v>0.81003152629041109</v>
      </c>
      <c r="F116" s="200">
        <f t="shared" si="20"/>
        <v>0.77397399635181152</v>
      </c>
      <c r="G116" s="200">
        <f t="shared" si="20"/>
        <v>0.77046486726164076</v>
      </c>
      <c r="H116" s="200">
        <f t="shared" si="20"/>
        <v>0.80341345978502521</v>
      </c>
      <c r="I116" s="200">
        <f t="shared" si="20"/>
        <v>0.79238380575768819</v>
      </c>
      <c r="J116" s="200">
        <f t="shared" si="20"/>
        <v>0.76114552787318801</v>
      </c>
      <c r="K116" s="200">
        <f t="shared" si="20"/>
        <v>0.7512013097216873</v>
      </c>
      <c r="L116" s="200">
        <f t="shared" si="20"/>
        <v>0.72785628149519765</v>
      </c>
      <c r="M116" s="200">
        <f t="shared" si="20"/>
        <v>0.75081426407600349</v>
      </c>
      <c r="N116" s="200">
        <f t="shared" si="20"/>
        <v>0.71443021803587792</v>
      </c>
      <c r="O116" s="200">
        <f t="shared" si="20"/>
        <v>0.72394632667308156</v>
      </c>
      <c r="P116" s="200">
        <f t="shared" si="20"/>
        <v>0.71572712392476523</v>
      </c>
      <c r="Q116" s="200">
        <f t="shared" si="20"/>
        <v>0.70427742880718647</v>
      </c>
    </row>
    <row r="117" spans="1:17" x14ac:dyDescent="0.25">
      <c r="A117" s="142" t="s">
        <v>245</v>
      </c>
      <c r="B117" s="199">
        <f t="shared" ref="B117:Q117" si="21">IF(B$55=0,0,B$55/B$31)</f>
        <v>0.80180582815846901</v>
      </c>
      <c r="C117" s="199">
        <f t="shared" si="21"/>
        <v>0.79052629949610087</v>
      </c>
      <c r="D117" s="199">
        <f t="shared" si="21"/>
        <v>0.80557344629933147</v>
      </c>
      <c r="E117" s="199">
        <f t="shared" si="21"/>
        <v>0.79935201227407027</v>
      </c>
      <c r="F117" s="199">
        <f t="shared" si="21"/>
        <v>0.69221091129495582</v>
      </c>
      <c r="G117" s="199">
        <f t="shared" si="21"/>
        <v>0.68175601767053162</v>
      </c>
      <c r="H117" s="199">
        <f t="shared" si="21"/>
        <v>0.77926811455813305</v>
      </c>
      <c r="I117" s="199">
        <f t="shared" si="21"/>
        <v>0.74705207219509806</v>
      </c>
      <c r="J117" s="199">
        <f t="shared" si="21"/>
        <v>0.65290385997526268</v>
      </c>
      <c r="K117" s="199">
        <f t="shared" si="21"/>
        <v>0.62201330976535729</v>
      </c>
      <c r="L117" s="199">
        <f t="shared" si="21"/>
        <v>0.55294713530736295</v>
      </c>
      <c r="M117" s="199">
        <f t="shared" si="21"/>
        <v>0.61993258592377243</v>
      </c>
      <c r="N117" s="199">
        <f t="shared" si="21"/>
        <v>0.51379119414225893</v>
      </c>
      <c r="O117" s="199">
        <f t="shared" si="21"/>
        <v>0.54260033354100834</v>
      </c>
      <c r="P117" s="199">
        <f t="shared" si="21"/>
        <v>0.51733841072541376</v>
      </c>
      <c r="Q117" s="199">
        <f t="shared" si="21"/>
        <v>0.48449295854638702</v>
      </c>
    </row>
    <row r="118" spans="1:17" x14ac:dyDescent="0.25">
      <c r="A118" s="142" t="s">
        <v>244</v>
      </c>
      <c r="B118" s="199">
        <f t="shared" ref="B118:Q118" si="22">IF(B$66=0,0,B$66/B$31)</f>
        <v>8.0803200957287689E-3</v>
      </c>
      <c r="C118" s="199">
        <f t="shared" si="22"/>
        <v>1.6169484154643411E-2</v>
      </c>
      <c r="D118" s="199">
        <f t="shared" si="22"/>
        <v>6.3579467830048638E-3</v>
      </c>
      <c r="E118" s="199">
        <f t="shared" si="22"/>
        <v>1.0679514016340833E-2</v>
      </c>
      <c r="F118" s="199">
        <f t="shared" si="22"/>
        <v>8.1763085056855797E-2</v>
      </c>
      <c r="G118" s="199">
        <f t="shared" si="22"/>
        <v>8.8708849591109112E-2</v>
      </c>
      <c r="H118" s="199">
        <f t="shared" si="22"/>
        <v>2.4145345226892205E-2</v>
      </c>
      <c r="I118" s="199">
        <f t="shared" si="22"/>
        <v>4.5331733562590043E-2</v>
      </c>
      <c r="J118" s="199">
        <f t="shared" si="22"/>
        <v>0.10824166789792526</v>
      </c>
      <c r="K118" s="199">
        <f t="shared" si="22"/>
        <v>0.12918799995633004</v>
      </c>
      <c r="L118" s="199">
        <f t="shared" si="22"/>
        <v>0.17490914618783471</v>
      </c>
      <c r="M118" s="199">
        <f t="shared" si="22"/>
        <v>0.13088167815223106</v>
      </c>
      <c r="N118" s="199">
        <f t="shared" si="22"/>
        <v>0.20063902389361898</v>
      </c>
      <c r="O118" s="199">
        <f t="shared" si="22"/>
        <v>0.18134599313207325</v>
      </c>
      <c r="P118" s="199">
        <f t="shared" si="22"/>
        <v>0.19838871319935139</v>
      </c>
      <c r="Q118" s="199">
        <f t="shared" si="22"/>
        <v>0.21978447026079945</v>
      </c>
    </row>
    <row r="119" spans="1:17" x14ac:dyDescent="0.25">
      <c r="A119" s="127" t="s">
        <v>236</v>
      </c>
      <c r="B119" s="200">
        <f t="shared" ref="B119:Q119" si="23">IF(B$67=0,0,B$67/B$31)</f>
        <v>9.2766800517741818E-2</v>
      </c>
      <c r="C119" s="200">
        <f t="shared" si="23"/>
        <v>9.3310634931652717E-2</v>
      </c>
      <c r="D119" s="200">
        <f t="shared" si="23"/>
        <v>9.2805938518554135E-2</v>
      </c>
      <c r="E119" s="200">
        <f t="shared" si="23"/>
        <v>9.3074309295194543E-2</v>
      </c>
      <c r="F119" s="200">
        <f t="shared" si="23"/>
        <v>9.6943333320958155E-2</v>
      </c>
      <c r="G119" s="200">
        <f t="shared" si="23"/>
        <v>9.7322990677692747E-2</v>
      </c>
      <c r="H119" s="200">
        <f t="shared" si="23"/>
        <v>9.3831352795114009E-2</v>
      </c>
      <c r="I119" s="200">
        <f t="shared" si="23"/>
        <v>9.4952441237753968E-2</v>
      </c>
      <c r="J119" s="200">
        <f t="shared" si="23"/>
        <v>9.8452930924354129E-2</v>
      </c>
      <c r="K119" s="200">
        <f t="shared" si="23"/>
        <v>9.9670257998974388E-2</v>
      </c>
      <c r="L119" s="200">
        <f t="shared" si="23"/>
        <v>0.10214150158576646</v>
      </c>
      <c r="M119" s="200">
        <f t="shared" si="23"/>
        <v>9.9815989922721463E-2</v>
      </c>
      <c r="N119" s="200">
        <f t="shared" si="23"/>
        <v>0.10349948754182721</v>
      </c>
      <c r="O119" s="200">
        <f t="shared" si="23"/>
        <v>0.10241871387804742</v>
      </c>
      <c r="P119" s="200">
        <f t="shared" si="23"/>
        <v>0.10339463391705037</v>
      </c>
      <c r="Q119" s="200">
        <f t="shared" si="23"/>
        <v>0.10449152081103856</v>
      </c>
    </row>
    <row r="120" spans="1:17" x14ac:dyDescent="0.25">
      <c r="A120" s="142" t="s">
        <v>243</v>
      </c>
      <c r="B120" s="199">
        <f t="shared" ref="B120:Q120" si="24">IF(B$68=0,0,B$68/B$31)</f>
        <v>9.0945568471678159E-2</v>
      </c>
      <c r="C120" s="199">
        <f t="shared" si="24"/>
        <v>8.9666177489141047E-2</v>
      </c>
      <c r="D120" s="199">
        <f t="shared" si="24"/>
        <v>9.1372914047840814E-2</v>
      </c>
      <c r="E120" s="199">
        <f t="shared" si="24"/>
        <v>9.066724213293853E-2</v>
      </c>
      <c r="F120" s="199">
        <f t="shared" si="24"/>
        <v>7.8514663549659316E-2</v>
      </c>
      <c r="G120" s="199">
        <f t="shared" si="24"/>
        <v>7.7328807559851956E-2</v>
      </c>
      <c r="H120" s="199">
        <f t="shared" si="24"/>
        <v>8.8389207438306749E-2</v>
      </c>
      <c r="I120" s="199">
        <f t="shared" si="24"/>
        <v>8.4735073003610675E-2</v>
      </c>
      <c r="J120" s="199">
        <f t="shared" si="24"/>
        <v>7.405622485830525E-2</v>
      </c>
      <c r="K120" s="199">
        <f t="shared" si="24"/>
        <v>7.0552435598385435E-2</v>
      </c>
      <c r="L120" s="199">
        <f t="shared" si="24"/>
        <v>6.2718540810325865E-2</v>
      </c>
      <c r="M120" s="199">
        <f t="shared" si="24"/>
        <v>7.0316427570057502E-2</v>
      </c>
      <c r="N120" s="199">
        <f t="shared" si="24"/>
        <v>5.8277241928172879E-2</v>
      </c>
      <c r="O120" s="199">
        <f t="shared" si="24"/>
        <v>6.1544945239605083E-2</v>
      </c>
      <c r="P120" s="199">
        <f t="shared" si="24"/>
        <v>5.8679588253577018E-2</v>
      </c>
      <c r="Q120" s="199">
        <f t="shared" si="24"/>
        <v>5.4954062427715181E-2</v>
      </c>
    </row>
    <row r="121" spans="1:17" x14ac:dyDescent="0.25">
      <c r="A121" s="140" t="s">
        <v>242</v>
      </c>
      <c r="B121" s="198">
        <f t="shared" ref="B121:Q121" si="25">IF(B$79=0,0,B$79/B$31)</f>
        <v>1.8212320460636591E-3</v>
      </c>
      <c r="C121" s="198">
        <f t="shared" si="25"/>
        <v>3.6444574425116708E-3</v>
      </c>
      <c r="D121" s="198">
        <f t="shared" si="25"/>
        <v>1.4330244707133062E-3</v>
      </c>
      <c r="E121" s="198">
        <f t="shared" si="25"/>
        <v>2.4070671622560087E-3</v>
      </c>
      <c r="F121" s="198">
        <f t="shared" si="25"/>
        <v>1.8428669771298839E-2</v>
      </c>
      <c r="G121" s="198">
        <f t="shared" si="25"/>
        <v>1.9994183117840798E-2</v>
      </c>
      <c r="H121" s="198">
        <f t="shared" si="25"/>
        <v>5.4421453568072571E-3</v>
      </c>
      <c r="I121" s="198">
        <f t="shared" si="25"/>
        <v>1.0217368234143301E-2</v>
      </c>
      <c r="J121" s="198">
        <f t="shared" si="25"/>
        <v>2.4396706066048879E-2</v>
      </c>
      <c r="K121" s="198">
        <f t="shared" si="25"/>
        <v>2.9117822400588956E-2</v>
      </c>
      <c r="L121" s="198">
        <f t="shared" si="25"/>
        <v>3.9422960775440587E-2</v>
      </c>
      <c r="M121" s="198">
        <f t="shared" si="25"/>
        <v>2.9499562352663957E-2</v>
      </c>
      <c r="N121" s="198">
        <f t="shared" si="25"/>
        <v>4.5222245613654323E-2</v>
      </c>
      <c r="O121" s="198">
        <f t="shared" si="25"/>
        <v>4.0873768638442325E-2</v>
      </c>
      <c r="P121" s="198">
        <f t="shared" si="25"/>
        <v>4.4715045663473348E-2</v>
      </c>
      <c r="Q121" s="198">
        <f t="shared" si="25"/>
        <v>4.9537458383323379E-2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0.99999999999999989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0.99999999999999978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0.99999999999999989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2.953970105056971E-2</v>
      </c>
      <c r="C124" s="203">
        <f t="shared" si="27"/>
        <v>2.9656105216998324E-2</v>
      </c>
      <c r="D124" s="203">
        <f t="shared" si="27"/>
        <v>2.9736973483947805E-2</v>
      </c>
      <c r="E124" s="203">
        <f t="shared" si="27"/>
        <v>2.9747264311329871E-2</v>
      </c>
      <c r="F124" s="203">
        <f t="shared" si="27"/>
        <v>2.9554143458028138E-2</v>
      </c>
      <c r="G124" s="203">
        <f t="shared" si="27"/>
        <v>2.9552506644105907E-2</v>
      </c>
      <c r="H124" s="203">
        <f t="shared" si="27"/>
        <v>2.9603369729997896E-2</v>
      </c>
      <c r="I124" s="203">
        <f t="shared" si="27"/>
        <v>2.9516420341826187E-2</v>
      </c>
      <c r="J124" s="203">
        <f t="shared" si="27"/>
        <v>2.9585555430340669E-2</v>
      </c>
      <c r="K124" s="203">
        <f t="shared" si="27"/>
        <v>2.9610720687424569E-2</v>
      </c>
      <c r="L124" s="203">
        <f t="shared" si="27"/>
        <v>2.9536872421286709E-2</v>
      </c>
      <c r="M124" s="203">
        <f t="shared" si="27"/>
        <v>2.970572341535295E-2</v>
      </c>
      <c r="N124" s="203">
        <f t="shared" si="27"/>
        <v>2.9459048992172006E-2</v>
      </c>
      <c r="O124" s="203">
        <f t="shared" si="27"/>
        <v>2.9480540766852543E-2</v>
      </c>
      <c r="P124" s="203">
        <f t="shared" si="27"/>
        <v>2.9505584803759598E-2</v>
      </c>
      <c r="Q124" s="203">
        <f t="shared" si="27"/>
        <v>2.9388034471333618E-2</v>
      </c>
    </row>
    <row r="125" spans="1:17" x14ac:dyDescent="0.25">
      <c r="A125" s="76" t="s">
        <v>82</v>
      </c>
      <c r="B125" s="202">
        <f t="shared" ref="B125:Q125" si="28">IF(B$83=0,0,B$83/B$81)</f>
        <v>3.4136401928811034E-3</v>
      </c>
      <c r="C125" s="202">
        <f t="shared" si="28"/>
        <v>3.4270919857905596E-3</v>
      </c>
      <c r="D125" s="202">
        <f t="shared" si="28"/>
        <v>3.4364372112522133E-3</v>
      </c>
      <c r="E125" s="202">
        <f t="shared" si="28"/>
        <v>3.437626430530678E-3</v>
      </c>
      <c r="F125" s="202">
        <f t="shared" si="28"/>
        <v>3.4153091732982599E-3</v>
      </c>
      <c r="G125" s="202">
        <f t="shared" si="28"/>
        <v>3.4151200212894557E-3</v>
      </c>
      <c r="H125" s="202">
        <f t="shared" si="28"/>
        <v>3.4209978151790287E-3</v>
      </c>
      <c r="I125" s="202">
        <f t="shared" si="28"/>
        <v>3.4109498486914447E-3</v>
      </c>
      <c r="J125" s="202">
        <f t="shared" si="28"/>
        <v>3.4189391752078987E-3</v>
      </c>
      <c r="K125" s="202">
        <f t="shared" si="28"/>
        <v>3.4218472998669364E-3</v>
      </c>
      <c r="L125" s="202">
        <f t="shared" si="28"/>
        <v>3.4133133133844333E-3</v>
      </c>
      <c r="M125" s="202">
        <f t="shared" si="28"/>
        <v>3.4328259191134377E-3</v>
      </c>
      <c r="N125" s="202">
        <f t="shared" si="28"/>
        <v>3.4043199527163943E-3</v>
      </c>
      <c r="O125" s="202">
        <f t="shared" si="28"/>
        <v>3.4068035657272449E-3</v>
      </c>
      <c r="P125" s="202">
        <f t="shared" si="28"/>
        <v>3.4096976820499388E-3</v>
      </c>
      <c r="Q125" s="202">
        <f t="shared" si="28"/>
        <v>3.3961134369430257E-3</v>
      </c>
    </row>
    <row r="126" spans="1:17" x14ac:dyDescent="0.25">
      <c r="A126" s="76" t="s">
        <v>81</v>
      </c>
      <c r="B126" s="202">
        <f t="shared" ref="B126:Q126" si="29">IF(B$84=0,0,B$84/B$81)</f>
        <v>0.14882256185780193</v>
      </c>
      <c r="C126" s="202">
        <f t="shared" si="29"/>
        <v>0.14940901214818136</v>
      </c>
      <c r="D126" s="202">
        <f t="shared" si="29"/>
        <v>0.14981643071480191</v>
      </c>
      <c r="E126" s="202">
        <f t="shared" si="29"/>
        <v>0.14986827644242162</v>
      </c>
      <c r="F126" s="202">
        <f t="shared" si="29"/>
        <v>0.14889532346340104</v>
      </c>
      <c r="G126" s="202">
        <f t="shared" si="29"/>
        <v>0.14888707710908713</v>
      </c>
      <c r="H126" s="202">
        <f t="shared" si="29"/>
        <v>0.14914332800118246</v>
      </c>
      <c r="I126" s="202">
        <f t="shared" si="29"/>
        <v>0.14870527242717618</v>
      </c>
      <c r="J126" s="202">
        <f t="shared" si="29"/>
        <v>0.149053578625989</v>
      </c>
      <c r="K126" s="202">
        <f t="shared" si="29"/>
        <v>0.14918036250990932</v>
      </c>
      <c r="L126" s="202">
        <f t="shared" si="29"/>
        <v>0.14880831107524589</v>
      </c>
      <c r="M126" s="202">
        <f t="shared" si="29"/>
        <v>0.14965899123162782</v>
      </c>
      <c r="N126" s="202">
        <f t="shared" si="29"/>
        <v>0.14841623256119515</v>
      </c>
      <c r="O126" s="202">
        <f t="shared" si="29"/>
        <v>0.14852450924826635</v>
      </c>
      <c r="P126" s="202">
        <f t="shared" si="29"/>
        <v>0.14865068241858345</v>
      </c>
      <c r="Q126" s="202">
        <f t="shared" si="29"/>
        <v>0.1480584576838469</v>
      </c>
    </row>
    <row r="127" spans="1:17" x14ac:dyDescent="0.25">
      <c r="A127" s="76" t="s">
        <v>80</v>
      </c>
      <c r="B127" s="202">
        <f t="shared" ref="B127:Q127" si="30">IF(B$85=0,0,B$85/B$81)</f>
        <v>4.6172303583558769E-2</v>
      </c>
      <c r="C127" s="202">
        <f t="shared" si="30"/>
        <v>4.635425019505398E-2</v>
      </c>
      <c r="D127" s="202">
        <f t="shared" si="30"/>
        <v>4.6480652089422383E-2</v>
      </c>
      <c r="E127" s="202">
        <f t="shared" si="30"/>
        <v>4.6496737262566049E-2</v>
      </c>
      <c r="F127" s="202">
        <f t="shared" si="30"/>
        <v>4.6194877922429239E-2</v>
      </c>
      <c r="G127" s="202">
        <f t="shared" si="30"/>
        <v>4.6192319485253527E-2</v>
      </c>
      <c r="H127" s="202">
        <f t="shared" si="30"/>
        <v>4.6271821503198161E-2</v>
      </c>
      <c r="I127" s="202">
        <f t="shared" si="30"/>
        <v>4.613591445592656E-2</v>
      </c>
      <c r="J127" s="202">
        <f t="shared" si="30"/>
        <v>4.6243976696966255E-2</v>
      </c>
      <c r="K127" s="202">
        <f t="shared" si="30"/>
        <v>4.628331148535314E-2</v>
      </c>
      <c r="L127" s="202">
        <f t="shared" si="30"/>
        <v>4.6167882268334341E-2</v>
      </c>
      <c r="M127" s="202">
        <f t="shared" si="30"/>
        <v>4.6431806379992259E-2</v>
      </c>
      <c r="N127" s="202">
        <f t="shared" si="30"/>
        <v>4.6046239635971653E-2</v>
      </c>
      <c r="O127" s="202">
        <f t="shared" si="30"/>
        <v>4.6079832553631878E-2</v>
      </c>
      <c r="P127" s="202">
        <f t="shared" si="30"/>
        <v>4.6118977867697558E-2</v>
      </c>
      <c r="Q127" s="202">
        <f t="shared" si="30"/>
        <v>4.5935239730814273E-2</v>
      </c>
    </row>
    <row r="128" spans="1:17" x14ac:dyDescent="0.25">
      <c r="A128" s="129" t="s">
        <v>79</v>
      </c>
      <c r="B128" s="201">
        <f t="shared" ref="B128:Q128" si="31">IF(B$86=0,0,B$86/B$81)</f>
        <v>0.26349453662349898</v>
      </c>
      <c r="C128" s="201">
        <f t="shared" si="31"/>
        <v>0.26059226268417601</v>
      </c>
      <c r="D128" s="201">
        <f t="shared" si="31"/>
        <v>0.25857599581945273</v>
      </c>
      <c r="E128" s="201">
        <f t="shared" si="31"/>
        <v>0.25831941737349723</v>
      </c>
      <c r="F128" s="201">
        <f t="shared" si="31"/>
        <v>0.26313444794219409</v>
      </c>
      <c r="G128" s="201">
        <f t="shared" si="31"/>
        <v>0.26317525818581117</v>
      </c>
      <c r="H128" s="201">
        <f t="shared" si="31"/>
        <v>0.26190710247294507</v>
      </c>
      <c r="I128" s="201">
        <f t="shared" si="31"/>
        <v>0.26407498830618614</v>
      </c>
      <c r="J128" s="201">
        <f t="shared" si="31"/>
        <v>0.26235126164034189</v>
      </c>
      <c r="K128" s="201">
        <f t="shared" si="31"/>
        <v>0.26172382301806751</v>
      </c>
      <c r="L128" s="201">
        <f t="shared" si="31"/>
        <v>0.26356506208065333</v>
      </c>
      <c r="M128" s="201">
        <f t="shared" si="31"/>
        <v>0.25935514541922722</v>
      </c>
      <c r="N128" s="201">
        <f t="shared" si="31"/>
        <v>0.26550541281824397</v>
      </c>
      <c r="O128" s="201">
        <f t="shared" si="31"/>
        <v>0.26496956414994577</v>
      </c>
      <c r="P128" s="201">
        <f t="shared" si="31"/>
        <v>0.26434514787790986</v>
      </c>
      <c r="Q128" s="201">
        <f t="shared" si="31"/>
        <v>0.26727599886740522</v>
      </c>
    </row>
    <row r="129" spans="1:17" x14ac:dyDescent="0.25">
      <c r="A129" s="72" t="s">
        <v>235</v>
      </c>
      <c r="B129" s="276">
        <f t="shared" ref="B129:Q129" si="32">IF(B$91=0,0,B$91/B$81)</f>
        <v>0.5085572566916895</v>
      </c>
      <c r="C129" s="276">
        <f t="shared" si="32"/>
        <v>0.51056127776979976</v>
      </c>
      <c r="D129" s="276">
        <f t="shared" si="32"/>
        <v>0.51195351068112283</v>
      </c>
      <c r="E129" s="276">
        <f t="shared" si="32"/>
        <v>0.51213067817965463</v>
      </c>
      <c r="F129" s="276">
        <f t="shared" si="32"/>
        <v>0.50880589804064924</v>
      </c>
      <c r="G129" s="276">
        <f t="shared" si="32"/>
        <v>0.50877771855445286</v>
      </c>
      <c r="H129" s="276">
        <f t="shared" si="32"/>
        <v>0.5096533804774972</v>
      </c>
      <c r="I129" s="276">
        <f t="shared" si="32"/>
        <v>0.50815645462019354</v>
      </c>
      <c r="J129" s="276">
        <f t="shared" si="32"/>
        <v>0.50934668843115427</v>
      </c>
      <c r="K129" s="276">
        <f t="shared" si="32"/>
        <v>0.50977993499937857</v>
      </c>
      <c r="L129" s="276">
        <f t="shared" si="32"/>
        <v>0.50850855884109525</v>
      </c>
      <c r="M129" s="276">
        <f t="shared" si="32"/>
        <v>0.51141550763468624</v>
      </c>
      <c r="N129" s="276">
        <f t="shared" si="32"/>
        <v>0.50716874603970086</v>
      </c>
      <c r="O129" s="276">
        <f t="shared" si="32"/>
        <v>0.50753874971557622</v>
      </c>
      <c r="P129" s="276">
        <f t="shared" si="32"/>
        <v>0.50796990934999964</v>
      </c>
      <c r="Q129" s="276">
        <f t="shared" si="32"/>
        <v>0.50594615580965696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128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53">
        <f>IF(B$5=0,0,B$5/PPA_fec!B$5)</f>
        <v>0</v>
      </c>
      <c r="C133" s="253">
        <f>IF(C$5=0,0,C$5/PPA_fec!C$5)</f>
        <v>0</v>
      </c>
      <c r="D133" s="253">
        <f>IF(D$5=0,0,D$5/PPA_fec!D$5)</f>
        <v>0</v>
      </c>
      <c r="E133" s="253">
        <f>IF(E$5=0,0,E$5/PPA_fec!E$5)</f>
        <v>0</v>
      </c>
      <c r="F133" s="253">
        <f>IF(F$5=0,0,F$5/PPA_fec!F$5)</f>
        <v>0</v>
      </c>
      <c r="G133" s="253">
        <f>IF(G$5=0,0,G$5/PPA_fec!G$5)</f>
        <v>0</v>
      </c>
      <c r="H133" s="253">
        <f>IF(H$5=0,0,H$5/PPA_fec!H$5)</f>
        <v>0</v>
      </c>
      <c r="I133" s="253">
        <f>IF(I$5=0,0,I$5/PPA_fec!I$5)</f>
        <v>0</v>
      </c>
      <c r="J133" s="253">
        <f>IF(J$5=0,0,J$5/PPA_fec!J$5)</f>
        <v>0</v>
      </c>
      <c r="K133" s="253">
        <f>IF(K$5=0,0,K$5/PPA_fec!K$5)</f>
        <v>0</v>
      </c>
      <c r="L133" s="253">
        <f>IF(L$5=0,0,L$5/PPA_fec!L$5)</f>
        <v>0</v>
      </c>
      <c r="M133" s="253">
        <f>IF(M$5=0,0,M$5/PPA_fec!M$5)</f>
        <v>0</v>
      </c>
      <c r="N133" s="253">
        <f>IF(N$5=0,0,N$5/PPA_fec!N$5)</f>
        <v>0</v>
      </c>
      <c r="O133" s="253">
        <f>IF(O$5=0,0,O$5/PPA_fec!O$5)</f>
        <v>0</v>
      </c>
      <c r="P133" s="253">
        <f>IF(P$5=0,0,P$5/PPA_fec!P$5)</f>
        <v>0</v>
      </c>
      <c r="Q133" s="253">
        <f>IF(Q$5=0,0,Q$5/PPA_fec!Q$5)</f>
        <v>0</v>
      </c>
    </row>
    <row r="134" spans="1:17" x14ac:dyDescent="0.25">
      <c r="A134" s="132" t="s">
        <v>83</v>
      </c>
      <c r="B134" s="252">
        <f>IF(B$6=0,0,B$6/PPA_fec!B$6)</f>
        <v>0</v>
      </c>
      <c r="C134" s="252">
        <f>IF(C$6=0,0,C$6/PPA_fec!C$6)</f>
        <v>0</v>
      </c>
      <c r="D134" s="252">
        <f>IF(D$6=0,0,D$6/PPA_fec!D$6)</f>
        <v>0</v>
      </c>
      <c r="E134" s="252">
        <f>IF(E$6=0,0,E$6/PPA_fec!E$6)</f>
        <v>0</v>
      </c>
      <c r="F134" s="252">
        <f>IF(F$6=0,0,F$6/PPA_fec!F$6)</f>
        <v>0</v>
      </c>
      <c r="G134" s="252">
        <f>IF(G$6=0,0,G$6/PPA_fec!G$6)</f>
        <v>0</v>
      </c>
      <c r="H134" s="252">
        <f>IF(H$6=0,0,H$6/PPA_fec!H$6)</f>
        <v>0</v>
      </c>
      <c r="I134" s="252">
        <f>IF(I$6=0,0,I$6/PPA_fec!I$6)</f>
        <v>0</v>
      </c>
      <c r="J134" s="252">
        <f>IF(J$6=0,0,J$6/PPA_fec!J$6)</f>
        <v>0</v>
      </c>
      <c r="K134" s="252">
        <f>IF(K$6=0,0,K$6/PPA_fec!K$6)</f>
        <v>0</v>
      </c>
      <c r="L134" s="252">
        <f>IF(L$6=0,0,L$6/PPA_fec!L$6)</f>
        <v>0</v>
      </c>
      <c r="M134" s="252">
        <f>IF(M$6=0,0,M$6/PPA_fec!M$6)</f>
        <v>0</v>
      </c>
      <c r="N134" s="252">
        <f>IF(N$6=0,0,N$6/PPA_fec!N$6)</f>
        <v>0</v>
      </c>
      <c r="O134" s="252">
        <f>IF(O$6=0,0,O$6/PPA_fec!O$6)</f>
        <v>0</v>
      </c>
      <c r="P134" s="252">
        <f>IF(P$6=0,0,P$6/PPA_fec!P$6)</f>
        <v>0</v>
      </c>
      <c r="Q134" s="252">
        <f>IF(Q$6=0,0,Q$6/PPA_fec!Q$6)</f>
        <v>0</v>
      </c>
    </row>
    <row r="135" spans="1:17" x14ac:dyDescent="0.25">
      <c r="A135" s="76" t="s">
        <v>82</v>
      </c>
      <c r="B135" s="251">
        <f>IF(B$7=0,0,B$7/PPA_fec!B$7)</f>
        <v>0</v>
      </c>
      <c r="C135" s="251">
        <f>IF(C$7=0,0,C$7/PPA_fec!C$7)</f>
        <v>0</v>
      </c>
      <c r="D135" s="251">
        <f>IF(D$7=0,0,D$7/PPA_fec!D$7)</f>
        <v>0</v>
      </c>
      <c r="E135" s="251">
        <f>IF(E$7=0,0,E$7/PPA_fec!E$7)</f>
        <v>0</v>
      </c>
      <c r="F135" s="251">
        <f>IF(F$7=0,0,F$7/PPA_fec!F$7)</f>
        <v>0</v>
      </c>
      <c r="G135" s="251">
        <f>IF(G$7=0,0,G$7/PPA_fec!G$7)</f>
        <v>0</v>
      </c>
      <c r="H135" s="251">
        <f>IF(H$7=0,0,H$7/PPA_fec!H$7)</f>
        <v>0</v>
      </c>
      <c r="I135" s="251">
        <f>IF(I$7=0,0,I$7/PPA_fec!I$7)</f>
        <v>0</v>
      </c>
      <c r="J135" s="251">
        <f>IF(J$7=0,0,J$7/PPA_fec!J$7)</f>
        <v>0</v>
      </c>
      <c r="K135" s="251">
        <f>IF(K$7=0,0,K$7/PPA_fec!K$7)</f>
        <v>0</v>
      </c>
      <c r="L135" s="251">
        <f>IF(L$7=0,0,L$7/PPA_fec!L$7)</f>
        <v>0</v>
      </c>
      <c r="M135" s="251">
        <f>IF(M$7=0,0,M$7/PPA_fec!M$7)</f>
        <v>0</v>
      </c>
      <c r="N135" s="251">
        <f>IF(N$7=0,0,N$7/PPA_fec!N$7)</f>
        <v>0</v>
      </c>
      <c r="O135" s="251">
        <f>IF(O$7=0,0,O$7/PPA_fec!O$7)</f>
        <v>0</v>
      </c>
      <c r="P135" s="251">
        <f>IF(P$7=0,0,P$7/PPA_fec!P$7)</f>
        <v>0</v>
      </c>
      <c r="Q135" s="251">
        <f>IF(Q$7=0,0,Q$7/PPA_fec!Q$7)</f>
        <v>0</v>
      </c>
    </row>
    <row r="136" spans="1:17" x14ac:dyDescent="0.25">
      <c r="A136" s="76" t="s">
        <v>81</v>
      </c>
      <c r="B136" s="251">
        <f>IF(B$8=0,0,B$8/PPA_fec!B$8)</f>
        <v>0</v>
      </c>
      <c r="C136" s="251">
        <f>IF(C$8=0,0,C$8/PPA_fec!C$8)</f>
        <v>0</v>
      </c>
      <c r="D136" s="251">
        <f>IF(D$8=0,0,D$8/PPA_fec!D$8)</f>
        <v>0</v>
      </c>
      <c r="E136" s="251">
        <f>IF(E$8=0,0,E$8/PPA_fec!E$8)</f>
        <v>0</v>
      </c>
      <c r="F136" s="251">
        <f>IF(F$8=0,0,F$8/PPA_fec!F$8)</f>
        <v>0</v>
      </c>
      <c r="G136" s="251">
        <f>IF(G$8=0,0,G$8/PPA_fec!G$8)</f>
        <v>0</v>
      </c>
      <c r="H136" s="251">
        <f>IF(H$8=0,0,H$8/PPA_fec!H$8)</f>
        <v>0</v>
      </c>
      <c r="I136" s="251">
        <f>IF(I$8=0,0,I$8/PPA_fec!I$8)</f>
        <v>0</v>
      </c>
      <c r="J136" s="251">
        <f>IF(J$8=0,0,J$8/PPA_fec!J$8)</f>
        <v>0</v>
      </c>
      <c r="K136" s="251">
        <f>IF(K$8=0,0,K$8/PPA_fec!K$8)</f>
        <v>0</v>
      </c>
      <c r="L136" s="251">
        <f>IF(L$8=0,0,L$8/PPA_fec!L$8)</f>
        <v>0</v>
      </c>
      <c r="M136" s="251">
        <f>IF(M$8=0,0,M$8/PPA_fec!M$8)</f>
        <v>0</v>
      </c>
      <c r="N136" s="251">
        <f>IF(N$8=0,0,N$8/PPA_fec!N$8)</f>
        <v>0</v>
      </c>
      <c r="O136" s="251">
        <f>IF(O$8=0,0,O$8/PPA_fec!O$8)</f>
        <v>0</v>
      </c>
      <c r="P136" s="251">
        <f>IF(P$8=0,0,P$8/PPA_fec!P$8)</f>
        <v>0</v>
      </c>
      <c r="Q136" s="251">
        <f>IF(Q$8=0,0,Q$8/PPA_fec!Q$8)</f>
        <v>0</v>
      </c>
    </row>
    <row r="137" spans="1:17" x14ac:dyDescent="0.25">
      <c r="A137" s="76" t="s">
        <v>80</v>
      </c>
      <c r="B137" s="251">
        <f>IF(B$9=0,0,B$9/PPA_fec!B$9)</f>
        <v>0</v>
      </c>
      <c r="C137" s="251">
        <f>IF(C$9=0,0,C$9/PPA_fec!C$9)</f>
        <v>0</v>
      </c>
      <c r="D137" s="251">
        <f>IF(D$9=0,0,D$9/PPA_fec!D$9)</f>
        <v>0</v>
      </c>
      <c r="E137" s="251">
        <f>IF(E$9=0,0,E$9/PPA_fec!E$9)</f>
        <v>0</v>
      </c>
      <c r="F137" s="251">
        <f>IF(F$9=0,0,F$9/PPA_fec!F$9)</f>
        <v>0</v>
      </c>
      <c r="G137" s="251">
        <f>IF(G$9=0,0,G$9/PPA_fec!G$9)</f>
        <v>0</v>
      </c>
      <c r="H137" s="251">
        <f>IF(H$9=0,0,H$9/PPA_fec!H$9)</f>
        <v>0</v>
      </c>
      <c r="I137" s="251">
        <f>IF(I$9=0,0,I$9/PPA_fec!I$9)</f>
        <v>0</v>
      </c>
      <c r="J137" s="251">
        <f>IF(J$9=0,0,J$9/PPA_fec!J$9)</f>
        <v>0</v>
      </c>
      <c r="K137" s="251">
        <f>IF(K$9=0,0,K$9/PPA_fec!K$9)</f>
        <v>0</v>
      </c>
      <c r="L137" s="251">
        <f>IF(L$9=0,0,L$9/PPA_fec!L$9)</f>
        <v>0</v>
      </c>
      <c r="M137" s="251">
        <f>IF(M$9=0,0,M$9/PPA_fec!M$9)</f>
        <v>0</v>
      </c>
      <c r="N137" s="251">
        <f>IF(N$9=0,0,N$9/PPA_fec!N$9)</f>
        <v>0</v>
      </c>
      <c r="O137" s="251">
        <f>IF(O$9=0,0,O$9/PPA_fec!O$9)</f>
        <v>0</v>
      </c>
      <c r="P137" s="251">
        <f>IF(P$9=0,0,P$9/PPA_fec!P$9)</f>
        <v>0</v>
      </c>
      <c r="Q137" s="251">
        <f>IF(Q$9=0,0,Q$9/PPA_fec!Q$9)</f>
        <v>0</v>
      </c>
    </row>
    <row r="138" spans="1:17" x14ac:dyDescent="0.25">
      <c r="A138" s="129" t="s">
        <v>79</v>
      </c>
      <c r="B138" s="250">
        <f>IF(B$10=0,0,B$10/PPA_fec!B$10)</f>
        <v>0</v>
      </c>
      <c r="C138" s="250">
        <f>IF(C$10=0,0,C$10/PPA_fec!C$10)</f>
        <v>0</v>
      </c>
      <c r="D138" s="250">
        <f>IF(D$10=0,0,D$10/PPA_fec!D$10)</f>
        <v>0</v>
      </c>
      <c r="E138" s="250">
        <f>IF(E$10=0,0,E$10/PPA_fec!E$10)</f>
        <v>0</v>
      </c>
      <c r="F138" s="250">
        <f>IF(F$10=0,0,F$10/PPA_fec!F$10)</f>
        <v>0</v>
      </c>
      <c r="G138" s="250">
        <f>IF(G$10=0,0,G$10/PPA_fec!G$10)</f>
        <v>0</v>
      </c>
      <c r="H138" s="250">
        <f>IF(H$10=0,0,H$10/PPA_fec!H$10)</f>
        <v>0</v>
      </c>
      <c r="I138" s="250">
        <f>IF(I$10=0,0,I$10/PPA_fec!I$10)</f>
        <v>0</v>
      </c>
      <c r="J138" s="250">
        <f>IF(J$10=0,0,J$10/PPA_fec!J$10)</f>
        <v>0</v>
      </c>
      <c r="K138" s="250">
        <f>IF(K$10=0,0,K$10/PPA_fec!K$10)</f>
        <v>0</v>
      </c>
      <c r="L138" s="250">
        <f>IF(L$10=0,0,L$10/PPA_fec!L$10)</f>
        <v>0</v>
      </c>
      <c r="M138" s="250">
        <f>IF(M$10=0,0,M$10/PPA_fec!M$10)</f>
        <v>0</v>
      </c>
      <c r="N138" s="250">
        <f>IF(N$10=0,0,N$10/PPA_fec!N$10)</f>
        <v>0</v>
      </c>
      <c r="O138" s="250">
        <f>IF(O$10=0,0,O$10/PPA_fec!O$10)</f>
        <v>0</v>
      </c>
      <c r="P138" s="250">
        <f>IF(P$10=0,0,P$10/PPA_fec!P$10)</f>
        <v>0</v>
      </c>
      <c r="Q138" s="250">
        <f>IF(Q$10=0,0,Q$10/PPA_fec!Q$10)</f>
        <v>0</v>
      </c>
    </row>
    <row r="139" spans="1:17" x14ac:dyDescent="0.25">
      <c r="A139" s="127" t="s">
        <v>241</v>
      </c>
      <c r="B139" s="248">
        <f>IF(B$15=0,0,B$15/PPA_fec!B$15)</f>
        <v>0</v>
      </c>
      <c r="C139" s="248">
        <f>IF(C$15=0,0,C$15/PPA_fec!C$15)</f>
        <v>0</v>
      </c>
      <c r="D139" s="248">
        <f>IF(D$15=0,0,D$15/PPA_fec!D$15)</f>
        <v>0</v>
      </c>
      <c r="E139" s="248">
        <f>IF(E$15=0,0,E$15/PPA_fec!E$15)</f>
        <v>0</v>
      </c>
      <c r="F139" s="248">
        <f>IF(F$15=0,0,F$15/PPA_fec!F$15)</f>
        <v>0</v>
      </c>
      <c r="G139" s="248">
        <f>IF(G$15=0,0,G$15/PPA_fec!G$15)</f>
        <v>0</v>
      </c>
      <c r="H139" s="248">
        <f>IF(H$15=0,0,H$15/PPA_fec!H$15)</f>
        <v>0</v>
      </c>
      <c r="I139" s="248">
        <f>IF(I$15=0,0,I$15/PPA_fec!I$15)</f>
        <v>0</v>
      </c>
      <c r="J139" s="248">
        <f>IF(J$15=0,0,J$15/PPA_fec!J$15)</f>
        <v>0</v>
      </c>
      <c r="K139" s="248">
        <f>IF(K$15=0,0,K$15/PPA_fec!K$15)</f>
        <v>0</v>
      </c>
      <c r="L139" s="248">
        <f>IF(L$15=0,0,L$15/PPA_fec!L$15)</f>
        <v>0</v>
      </c>
      <c r="M139" s="248">
        <f>IF(M$15=0,0,M$15/PPA_fec!M$15)</f>
        <v>0</v>
      </c>
      <c r="N139" s="248">
        <f>IF(N$15=0,0,N$15/PPA_fec!N$15)</f>
        <v>0</v>
      </c>
      <c r="O139" s="248">
        <f>IF(O$15=0,0,O$15/PPA_fec!O$15)</f>
        <v>0</v>
      </c>
      <c r="P139" s="248">
        <f>IF(P$15=0,0,P$15/PPA_fec!P$15)</f>
        <v>0</v>
      </c>
      <c r="Q139" s="248">
        <f>IF(Q$15=0,0,Q$15/PPA_fec!Q$15)</f>
        <v>0</v>
      </c>
    </row>
    <row r="140" spans="1:17" x14ac:dyDescent="0.25">
      <c r="A140" s="127" t="s">
        <v>240</v>
      </c>
      <c r="B140" s="249">
        <f>IF(B$16=0,0,B$16/PPA_fec!B$16)</f>
        <v>0</v>
      </c>
      <c r="C140" s="249">
        <f>IF(C$16=0,0,C$16/PPA_fec!C$16)</f>
        <v>0</v>
      </c>
      <c r="D140" s="249">
        <f>IF(D$16=0,0,D$16/PPA_fec!D$16)</f>
        <v>0</v>
      </c>
      <c r="E140" s="249">
        <f>IF(E$16=0,0,E$16/PPA_fec!E$16)</f>
        <v>0</v>
      </c>
      <c r="F140" s="249">
        <f>IF(F$16=0,0,F$16/PPA_fec!F$16)</f>
        <v>0</v>
      </c>
      <c r="G140" s="249">
        <f>IF(G$16=0,0,G$16/PPA_fec!G$16)</f>
        <v>0</v>
      </c>
      <c r="H140" s="249">
        <f>IF(H$16=0,0,H$16/PPA_fec!H$16)</f>
        <v>0</v>
      </c>
      <c r="I140" s="249">
        <f>IF(I$16=0,0,I$16/PPA_fec!I$16)</f>
        <v>0</v>
      </c>
      <c r="J140" s="249">
        <f>IF(J$16=0,0,J$16/PPA_fec!J$16)</f>
        <v>0</v>
      </c>
      <c r="K140" s="249">
        <f>IF(K$16=0,0,K$16/PPA_fec!K$16)</f>
        <v>0</v>
      </c>
      <c r="L140" s="249">
        <f>IF(L$16=0,0,L$16/PPA_fec!L$16)</f>
        <v>0</v>
      </c>
      <c r="M140" s="249">
        <f>IF(M$16=0,0,M$16/PPA_fec!M$16)</f>
        <v>0</v>
      </c>
      <c r="N140" s="249">
        <f>IF(N$16=0,0,N$16/PPA_fec!N$16)</f>
        <v>0</v>
      </c>
      <c r="O140" s="249">
        <f>IF(O$16=0,0,O$16/PPA_fec!O$16)</f>
        <v>0</v>
      </c>
      <c r="P140" s="249">
        <f>IF(P$16=0,0,P$16/PPA_fec!P$16)</f>
        <v>0</v>
      </c>
      <c r="Q140" s="249">
        <f>IF(Q$16=0,0,Q$16/PPA_fec!Q$16)</f>
        <v>0</v>
      </c>
    </row>
    <row r="141" spans="1:17" x14ac:dyDescent="0.25">
      <c r="A141" s="72" t="s">
        <v>239</v>
      </c>
      <c r="B141" s="265">
        <f>IF(B$29=0,0,B$29/PPA_fec!B$29)</f>
        <v>0</v>
      </c>
      <c r="C141" s="265">
        <f>IF(C$29=0,0,C$29/PPA_fec!C$29)</f>
        <v>0</v>
      </c>
      <c r="D141" s="265">
        <f>IF(D$29=0,0,D$29/PPA_fec!D$29)</f>
        <v>0</v>
      </c>
      <c r="E141" s="265">
        <f>IF(E$29=0,0,E$29/PPA_fec!E$29)</f>
        <v>0</v>
      </c>
      <c r="F141" s="265">
        <f>IF(F$29=0,0,F$29/PPA_fec!F$29)</f>
        <v>0</v>
      </c>
      <c r="G141" s="265">
        <f>IF(G$29=0,0,G$29/PPA_fec!G$29)</f>
        <v>0</v>
      </c>
      <c r="H141" s="265">
        <f>IF(H$29=0,0,H$29/PPA_fec!H$29)</f>
        <v>0</v>
      </c>
      <c r="I141" s="265">
        <f>IF(I$29=0,0,I$29/PPA_fec!I$29)</f>
        <v>0</v>
      </c>
      <c r="J141" s="265">
        <f>IF(J$29=0,0,J$29/PPA_fec!J$29)</f>
        <v>0</v>
      </c>
      <c r="K141" s="265">
        <f>IF(K$29=0,0,K$29/PPA_fec!K$29)</f>
        <v>0</v>
      </c>
      <c r="L141" s="265">
        <f>IF(L$29=0,0,L$29/PPA_fec!L$29)</f>
        <v>0</v>
      </c>
      <c r="M141" s="265">
        <f>IF(M$29=0,0,M$29/PPA_fec!M$29)</f>
        <v>0</v>
      </c>
      <c r="N141" s="265">
        <f>IF(N$29=0,0,N$29/PPA_fec!N$29)</f>
        <v>0</v>
      </c>
      <c r="O141" s="265">
        <f>IF(O$29=0,0,O$29/PPA_fec!O$29)</f>
        <v>0</v>
      </c>
      <c r="P141" s="265">
        <f>IF(P$29=0,0,P$29/PPA_fec!P$29)</f>
        <v>0</v>
      </c>
      <c r="Q141" s="265">
        <f>IF(Q$29=0,0,Q$29/PPA_fec!Q$29)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53">
        <f>IF(B$31=0,0,B$31/PPA_fec!B$31)</f>
        <v>0.57152812005566567</v>
      </c>
      <c r="C143" s="253">
        <f>IF(C$31=0,0,C$31/PPA_fec!C$31)</f>
        <v>0.57719269029241893</v>
      </c>
      <c r="D143" s="253">
        <f>IF(D$31=0,0,D$31/PPA_fec!D$31)</f>
        <v>0.58247942572338973</v>
      </c>
      <c r="E143" s="253">
        <f>IF(E$31=0,0,E$31/PPA_fec!E$31)</f>
        <v>0.58458260136594131</v>
      </c>
      <c r="F143" s="253">
        <f>IF(F$31=0,0,F$31/PPA_fec!F$31)</f>
        <v>0.57752704434666746</v>
      </c>
      <c r="G143" s="253">
        <f>IF(G$31=0,0,G$31/PPA_fec!G$31)</f>
        <v>0.57668859674311868</v>
      </c>
      <c r="H143" s="253">
        <f>IF(H$31=0,0,H$31/PPA_fec!H$31)</f>
        <v>0.58726214038531366</v>
      </c>
      <c r="I143" s="253">
        <f>IF(I$31=0,0,I$31/PPA_fec!I$31)</f>
        <v>0.58282716170955284</v>
      </c>
      <c r="J143" s="253">
        <f>IF(J$31=0,0,J$31/PPA_fec!J$31)</f>
        <v>0.57902624462137542</v>
      </c>
      <c r="K143" s="253">
        <f>IF(K$31=0,0,K$31/PPA_fec!K$31)</f>
        <v>0.60794091766017533</v>
      </c>
      <c r="L143" s="253">
        <f>IF(L$31=0,0,L$31/PPA_fec!L$31)</f>
        <v>0.61984064436883923</v>
      </c>
      <c r="M143" s="253">
        <f>IF(M$31=0,0,M$31/PPA_fec!M$31)</f>
        <v>0.63022890978208757</v>
      </c>
      <c r="N143" s="253">
        <f>IF(N$31=0,0,N$31/PPA_fec!N$31)</f>
        <v>0.61350493087259395</v>
      </c>
      <c r="O143" s="253">
        <f>IF(O$31=0,0,O$31/PPA_fec!O$31)</f>
        <v>0.61326753907235532</v>
      </c>
      <c r="P143" s="253">
        <f>IF(P$31=0,0,P$31/PPA_fec!P$31)</f>
        <v>0.61456237488838128</v>
      </c>
      <c r="Q143" s="253">
        <f>IF(Q$31=0,0,Q$31/PPA_fec!Q$31)</f>
        <v>0.60751729566361878</v>
      </c>
    </row>
    <row r="144" spans="1:17" x14ac:dyDescent="0.25">
      <c r="A144" s="132" t="s">
        <v>83</v>
      </c>
      <c r="B144" s="252">
        <f>IF(B$32=0,0,B$32/PPA_fec!B$32)</f>
        <v>0.3801495943044183</v>
      </c>
      <c r="C144" s="252">
        <f>IF(C$32=0,0,C$32/PPA_fec!C$32)</f>
        <v>0.38014959430441825</v>
      </c>
      <c r="D144" s="252">
        <f>IF(D$32=0,0,D$32/PPA_fec!D$32)</f>
        <v>0.38192549186697317</v>
      </c>
      <c r="E144" s="252">
        <f>IF(E$32=0,0,E$32/PPA_fec!E$32)</f>
        <v>0.38192549186697311</v>
      </c>
      <c r="F144" s="252">
        <f>IF(F$32=0,0,F$32/PPA_fec!F$32)</f>
        <v>0.38192549186697317</v>
      </c>
      <c r="G144" s="252">
        <f>IF(G$32=0,0,G$32/PPA_fec!G$32)</f>
        <v>0.38192549186697317</v>
      </c>
      <c r="H144" s="252">
        <f>IF(H$32=0,0,H$32/PPA_fec!H$32)</f>
        <v>0.38192549186697317</v>
      </c>
      <c r="I144" s="252">
        <f>IF(I$32=0,0,I$32/PPA_fec!I$32)</f>
        <v>0.38192549186697317</v>
      </c>
      <c r="J144" s="252">
        <f>IF(J$32=0,0,J$32/PPA_fec!J$32)</f>
        <v>0.38192549186697305</v>
      </c>
      <c r="K144" s="252">
        <f>IF(K$32=0,0,K$32/PPA_fec!K$32)</f>
        <v>0.39878845676576402</v>
      </c>
      <c r="L144" s="252">
        <f>IF(L$32=0,0,L$32/PPA_fec!L$32)</f>
        <v>0.41143946794296199</v>
      </c>
      <c r="M144" s="252">
        <f>IF(M$32=0,0,M$32/PPA_fec!M$32)</f>
        <v>0.41143946794296199</v>
      </c>
      <c r="N144" s="252">
        <f>IF(N$32=0,0,N$32/PPA_fec!N$32)</f>
        <v>0.41143946794296199</v>
      </c>
      <c r="O144" s="252">
        <f>IF(O$32=0,0,O$32/PPA_fec!O$32)</f>
        <v>0.41143946794296199</v>
      </c>
      <c r="P144" s="252">
        <f>IF(P$32=0,0,P$32/PPA_fec!P$32)</f>
        <v>0.41143946794296199</v>
      </c>
      <c r="Q144" s="252">
        <f>IF(Q$32=0,0,Q$32/PPA_fec!Q$32)</f>
        <v>0.41143946794296199</v>
      </c>
    </row>
    <row r="145" spans="1:17" x14ac:dyDescent="0.25">
      <c r="A145" s="76" t="s">
        <v>82</v>
      </c>
      <c r="B145" s="251">
        <f>IF(B$33=0,0,B$33/PPA_fec!B$33)</f>
        <v>9.9204422397900255E-2</v>
      </c>
      <c r="C145" s="251">
        <f>IF(C$33=0,0,C$33/PPA_fec!C$33)</f>
        <v>9.9204422397900255E-2</v>
      </c>
      <c r="D145" s="251">
        <f>IF(D$33=0,0,D$33/PPA_fec!D$33)</f>
        <v>9.9667863355277719E-2</v>
      </c>
      <c r="E145" s="251">
        <f>IF(E$33=0,0,E$33/PPA_fec!E$33)</f>
        <v>9.9667863355277705E-2</v>
      </c>
      <c r="F145" s="251">
        <f>IF(F$33=0,0,F$33/PPA_fec!F$33)</f>
        <v>9.9667863355277705E-2</v>
      </c>
      <c r="G145" s="251">
        <f>IF(G$33=0,0,G$33/PPA_fec!G$33)</f>
        <v>9.9667863355277719E-2</v>
      </c>
      <c r="H145" s="251">
        <f>IF(H$33=0,0,H$33/PPA_fec!H$33)</f>
        <v>9.9667863355277719E-2</v>
      </c>
      <c r="I145" s="251">
        <f>IF(I$33=0,0,I$33/PPA_fec!I$33)</f>
        <v>9.9667863355277705E-2</v>
      </c>
      <c r="J145" s="251">
        <f>IF(J$33=0,0,J$33/PPA_fec!J$33)</f>
        <v>9.9667863355277705E-2</v>
      </c>
      <c r="K145" s="251">
        <f>IF(K$33=0,0,K$33/PPA_fec!K$33)</f>
        <v>0.10406844859268034</v>
      </c>
      <c r="L145" s="251">
        <f>IF(L$33=0,0,L$33/PPA_fec!L$33)</f>
        <v>0.10736987591336369</v>
      </c>
      <c r="M145" s="251">
        <f>IF(M$33=0,0,M$33/PPA_fec!M$33)</f>
        <v>0.10736987591336369</v>
      </c>
      <c r="N145" s="251">
        <f>IF(N$33=0,0,N$33/PPA_fec!N$33)</f>
        <v>0.10736987591336372</v>
      </c>
      <c r="O145" s="251">
        <f>IF(O$33=0,0,O$33/PPA_fec!O$33)</f>
        <v>0.10736987591336369</v>
      </c>
      <c r="P145" s="251">
        <f>IF(P$33=0,0,P$33/PPA_fec!P$33)</f>
        <v>0.10736987591336371</v>
      </c>
      <c r="Q145" s="251">
        <f>IF(Q$33=0,0,Q$33/PPA_fec!Q$33)</f>
        <v>0.10736987591336369</v>
      </c>
    </row>
    <row r="146" spans="1:17" x14ac:dyDescent="0.25">
      <c r="A146" s="76" t="s">
        <v>81</v>
      </c>
      <c r="B146" s="251">
        <f>IF(B$34=0,0,B$34/PPA_fec!B$34)</f>
        <v>0.54501994965050593</v>
      </c>
      <c r="C146" s="251">
        <f>IF(C$34=0,0,C$34/PPA_fec!C$34)</f>
        <v>0.54501994965050593</v>
      </c>
      <c r="D146" s="251">
        <f>IF(D$34=0,0,D$34/PPA_fec!D$34)</f>
        <v>0.54756605153941929</v>
      </c>
      <c r="E146" s="251">
        <f>IF(E$34=0,0,E$34/PPA_fec!E$34)</f>
        <v>0.54756605153941929</v>
      </c>
      <c r="F146" s="251">
        <f>IF(F$34=0,0,F$34/PPA_fec!F$34)</f>
        <v>0.54756605153941929</v>
      </c>
      <c r="G146" s="251">
        <f>IF(G$34=0,0,G$34/PPA_fec!G$34)</f>
        <v>0.54756605153941929</v>
      </c>
      <c r="H146" s="251">
        <f>IF(H$34=0,0,H$34/PPA_fec!H$34)</f>
        <v>0.54756605153941929</v>
      </c>
      <c r="I146" s="251">
        <f>IF(I$34=0,0,I$34/PPA_fec!I$34)</f>
        <v>0.54756605153941929</v>
      </c>
      <c r="J146" s="251">
        <f>IF(J$34=0,0,J$34/PPA_fec!J$34)</f>
        <v>0.54756605153941929</v>
      </c>
      <c r="K146" s="251">
        <f>IF(K$34=0,0,K$34/PPA_fec!K$34)</f>
        <v>0.57174246108396698</v>
      </c>
      <c r="L146" s="251">
        <f>IF(L$34=0,0,L$34/PPA_fec!L$34)</f>
        <v>0.58988019838036132</v>
      </c>
      <c r="M146" s="251">
        <f>IF(M$34=0,0,M$34/PPA_fec!M$34)</f>
        <v>0.58988019838036132</v>
      </c>
      <c r="N146" s="251">
        <f>IF(N$34=0,0,N$34/PPA_fec!N$34)</f>
        <v>0.58988019838036132</v>
      </c>
      <c r="O146" s="251">
        <f>IF(O$34=0,0,O$34/PPA_fec!O$34)</f>
        <v>0.58988019838036132</v>
      </c>
      <c r="P146" s="251">
        <f>IF(P$34=0,0,P$34/PPA_fec!P$34)</f>
        <v>0.58988019838036132</v>
      </c>
      <c r="Q146" s="251">
        <f>IF(Q$34=0,0,Q$34/PPA_fec!Q$34)</f>
        <v>0.58988019838036132</v>
      </c>
    </row>
    <row r="147" spans="1:17" x14ac:dyDescent="0.25">
      <c r="A147" s="76" t="s">
        <v>80</v>
      </c>
      <c r="B147" s="251">
        <f>IF(B$35=0,0,B$35/PPA_fec!B$35)</f>
        <v>0.38325603540605824</v>
      </c>
      <c r="C147" s="251">
        <f>IF(C$35=0,0,C$35/PPA_fec!C$35)</f>
        <v>0.38325603540605818</v>
      </c>
      <c r="D147" s="251">
        <f>IF(D$35=0,0,D$35/PPA_fec!D$35)</f>
        <v>0.38504644494301288</v>
      </c>
      <c r="E147" s="251">
        <f>IF(E$35=0,0,E$35/PPA_fec!E$35)</f>
        <v>0.38504644494301282</v>
      </c>
      <c r="F147" s="251">
        <f>IF(F$35=0,0,F$35/PPA_fec!F$35)</f>
        <v>0.38504644494301277</v>
      </c>
      <c r="G147" s="251">
        <f>IF(G$35=0,0,G$35/PPA_fec!G$35)</f>
        <v>0.38504644494301282</v>
      </c>
      <c r="H147" s="251">
        <f>IF(H$35=0,0,H$35/PPA_fec!H$35)</f>
        <v>0.38504644494301282</v>
      </c>
      <c r="I147" s="251">
        <f>IF(I$35=0,0,I$35/PPA_fec!I$35)</f>
        <v>0.38504644494301288</v>
      </c>
      <c r="J147" s="251">
        <f>IF(J$35=0,0,J$35/PPA_fec!J$35)</f>
        <v>0.38504644494301277</v>
      </c>
      <c r="K147" s="251">
        <f>IF(K$35=0,0,K$35/PPA_fec!K$35)</f>
        <v>0.40204720771938135</v>
      </c>
      <c r="L147" s="251">
        <f>IF(L$35=0,0,L$35/PPA_fec!L$35)</f>
        <v>0.41480159825482915</v>
      </c>
      <c r="M147" s="251">
        <f>IF(M$35=0,0,M$35/PPA_fec!M$35)</f>
        <v>0.41480159825482921</v>
      </c>
      <c r="N147" s="251">
        <f>IF(N$35=0,0,N$35/PPA_fec!N$35)</f>
        <v>0.41480159825482915</v>
      </c>
      <c r="O147" s="251">
        <f>IF(O$35=0,0,O$35/PPA_fec!O$35)</f>
        <v>0.41480159825482915</v>
      </c>
      <c r="P147" s="251">
        <f>IF(P$35=0,0,P$35/PPA_fec!P$35)</f>
        <v>0.41480159825482915</v>
      </c>
      <c r="Q147" s="251">
        <f>IF(Q$35=0,0,Q$35/PPA_fec!Q$35)</f>
        <v>0.41480159825482915</v>
      </c>
    </row>
    <row r="148" spans="1:17" x14ac:dyDescent="0.25">
      <c r="A148" s="129" t="s">
        <v>79</v>
      </c>
      <c r="B148" s="250">
        <f>IF(B$36=0,0,B$36/PPA_fec!B$36)</f>
        <v>0.62168657790720772</v>
      </c>
      <c r="C148" s="250">
        <f>IF(C$36=0,0,C$36/PPA_fec!C$36)</f>
        <v>0.61242565460109399</v>
      </c>
      <c r="D148" s="250">
        <f>IF(D$36=0,0,D$36/PPA_fec!D$36)</f>
        <v>0.60886572607845746</v>
      </c>
      <c r="E148" s="250">
        <f>IF(E$36=0,0,E$36/PPA_fec!E$36)</f>
        <v>0.60805114075147848</v>
      </c>
      <c r="F148" s="250">
        <f>IF(F$36=0,0,F$36/PPA_fec!F$36)</f>
        <v>0.62343246932869556</v>
      </c>
      <c r="G148" s="250">
        <f>IF(G$36=0,0,G$36/PPA_fec!G$36)</f>
        <v>0.62356369436361359</v>
      </c>
      <c r="H148" s="250">
        <f>IF(H$36=0,0,H$36/PPA_fec!H$36)</f>
        <v>0.61949272981912129</v>
      </c>
      <c r="I148" s="250">
        <f>IF(I$36=0,0,I$36/PPA_fec!I$36)</f>
        <v>0.62646046733735905</v>
      </c>
      <c r="J148" s="250">
        <f>IF(J$36=0,0,J$36/PPA_fec!J$36)</f>
        <v>0.62091695271902936</v>
      </c>
      <c r="K148" s="250">
        <f>IF(K$36=0,0,K$36/PPA_fec!K$36)</f>
        <v>0.6462317586835159</v>
      </c>
      <c r="L148" s="250">
        <f>IF(L$36=0,0,L$36/PPA_fec!L$36)</f>
        <v>0.6731017557849488</v>
      </c>
      <c r="M148" s="250">
        <f>IF(M$36=0,0,M$36/PPA_fec!M$36)</f>
        <v>0.65858544117619056</v>
      </c>
      <c r="N148" s="250">
        <f>IF(N$36=0,0,N$36/PPA_fec!N$36)</f>
        <v>0.67984834897704594</v>
      </c>
      <c r="O148" s="250">
        <f>IF(O$36=0,0,O$36/PPA_fec!O$36)</f>
        <v>0.67798164479271816</v>
      </c>
      <c r="P148" s="250">
        <f>IF(P$36=0,0,P$36/PPA_fec!P$36)</f>
        <v>0.67580983366909608</v>
      </c>
      <c r="Q148" s="250">
        <f>IF(Q$36=0,0,Q$36/PPA_fec!Q$36)</f>
        <v>0.68603585006423107</v>
      </c>
    </row>
    <row r="149" spans="1:17" x14ac:dyDescent="0.25">
      <c r="A149" s="127" t="s">
        <v>238</v>
      </c>
      <c r="B149" s="248">
        <f>IF(B$41=0,0,B$41/PPA_fec!B$41)</f>
        <v>0.54597067445796454</v>
      </c>
      <c r="C149" s="248">
        <f>IF(C$41=0,0,C$41/PPA_fec!C$41)</f>
        <v>0.54537190065123009</v>
      </c>
      <c r="D149" s="248">
        <f>IF(D$41=0,0,D$41/PPA_fec!D$41)</f>
        <v>0.55760948872998284</v>
      </c>
      <c r="E149" s="248">
        <f>IF(E$41=0,0,E$41/PPA_fec!E$41)</f>
        <v>0.55576282701975277</v>
      </c>
      <c r="F149" s="248">
        <f>IF(F$41=0,0,F$41/PPA_fec!F$41)</f>
        <v>0.52571401778117111</v>
      </c>
      <c r="G149" s="248">
        <f>IF(G$41=0,0,G$41/PPA_fec!G$41)</f>
        <v>0.52435781265254444</v>
      </c>
      <c r="H149" s="248">
        <f>IF(H$41=0,0,H$41/PPA_fec!H$41)</f>
        <v>0.54843238580640197</v>
      </c>
      <c r="I149" s="248">
        <f>IF(I$41=0,0,I$41/PPA_fec!I$41)</f>
        <v>0.53644000816584902</v>
      </c>
      <c r="J149" s="248">
        <f>IF(J$41=0,0,J$41/PPA_fec!J$41)</f>
        <v>0.52269472572959019</v>
      </c>
      <c r="K149" s="248">
        <f>IF(K$41=0,0,K$41/PPA_fec!K$41)</f>
        <v>0.54451520059949521</v>
      </c>
      <c r="L149" s="248">
        <f>IF(L$41=0,0,L$41/PPA_fec!L$41)</f>
        <v>0.55639674827521957</v>
      </c>
      <c r="M149" s="248">
        <f>IF(M$41=0,0,M$41/PPA_fec!M$41)</f>
        <v>0.56248214111124772</v>
      </c>
      <c r="N149" s="248">
        <f>IF(N$41=0,0,N$41/PPA_fec!N$41)</f>
        <v>0.55375319032125048</v>
      </c>
      <c r="O149" s="248">
        <f>IF(O$41=0,0,O$41/PPA_fec!O$41)</f>
        <v>0.55456468950143467</v>
      </c>
      <c r="P149" s="248">
        <f>IF(P$41=0,0,P$41/PPA_fec!P$41)</f>
        <v>0.55407918906830722</v>
      </c>
      <c r="Q149" s="248">
        <f>IF(Q$41=0,0,Q$41/PPA_fec!Q$41)</f>
        <v>0.55184818667713798</v>
      </c>
    </row>
    <row r="150" spans="1:17" x14ac:dyDescent="0.25">
      <c r="A150" s="127" t="s">
        <v>237</v>
      </c>
      <c r="B150" s="249">
        <f>IF(B$54=0,0,B$54/PPA_fec!B$54)</f>
        <v>0.58551781262400548</v>
      </c>
      <c r="C150" s="249">
        <f>IF(C$54=0,0,C$54/PPA_fec!C$54)</f>
        <v>0.59235281947305019</v>
      </c>
      <c r="D150" s="249">
        <f>IF(D$54=0,0,D$54/PPA_fec!D$54)</f>
        <v>0.59757388933876876</v>
      </c>
      <c r="E150" s="249">
        <f>IF(E$54=0,0,E$54/PPA_fec!E$54)</f>
        <v>0.60015203444709608</v>
      </c>
      <c r="F150" s="249">
        <f>IF(F$54=0,0,F$54/PPA_fec!F$54)</f>
        <v>0.59581926763525672</v>
      </c>
      <c r="G150" s="249">
        <f>IF(G$54=0,0,G$54/PPA_fec!G$54)</f>
        <v>0.59521479475622607</v>
      </c>
      <c r="H150" s="249">
        <f>IF(H$54=0,0,H$54/PPA_fec!H$54)</f>
        <v>0.60372800588941078</v>
      </c>
      <c r="I150" s="249">
        <f>IF(I$54=0,0,I$54/PPA_fec!I$54)</f>
        <v>0.5998404235766458</v>
      </c>
      <c r="J150" s="249">
        <f>IF(J$54=0,0,J$54/PPA_fec!J$54)</f>
        <v>0.59915297771440268</v>
      </c>
      <c r="K150" s="249">
        <f>IF(K$54=0,0,K$54/PPA_fec!K$54)</f>
        <v>0.63104395979647077</v>
      </c>
      <c r="L150" s="249">
        <f>IF(L$54=0,0,L$54/PPA_fec!L$54)</f>
        <v>0.64485182208053127</v>
      </c>
      <c r="M150" s="249">
        <f>IF(M$54=0,0,M$54/PPA_fec!M$54)</f>
        <v>0.65499967046843988</v>
      </c>
      <c r="N150" s="249">
        <f>IF(N$54=0,0,N$54/PPA_fec!N$54)</f>
        <v>0.63825748933422455</v>
      </c>
      <c r="O150" s="249">
        <f>IF(O$54=0,0,O$54/PPA_fec!O$54)</f>
        <v>0.63682482542601448</v>
      </c>
      <c r="P150" s="249">
        <f>IF(P$54=0,0,P$54/PPA_fec!P$54)</f>
        <v>0.6395597150617397</v>
      </c>
      <c r="Q150" s="249">
        <f>IF(Q$54=0,0,Q$54/PPA_fec!Q$54)</f>
        <v>0.63147733687602581</v>
      </c>
    </row>
    <row r="151" spans="1:17" x14ac:dyDescent="0.25">
      <c r="A151" s="72" t="s">
        <v>236</v>
      </c>
      <c r="B151" s="265">
        <f>IF(B$67=0,0,B$67/PPA_fec!B$67)</f>
        <v>0.56934974572121155</v>
      </c>
      <c r="C151" s="265">
        <f>IF(C$67=0,0,C$67/PPA_fec!C$67)</f>
        <v>0.57596422961414695</v>
      </c>
      <c r="D151" s="265">
        <f>IF(D$67=0,0,D$67/PPA_fec!D$67)</f>
        <v>0.58098253003983125</v>
      </c>
      <c r="E151" s="265">
        <f>IF(E$67=0,0,E$67/PPA_fec!E$67)</f>
        <v>0.58346217640465936</v>
      </c>
      <c r="F151" s="265">
        <f>IF(F$67=0,0,F$67/PPA_fec!F$67)</f>
        <v>0.57952633981657831</v>
      </c>
      <c r="G151" s="265">
        <f>IF(G$67=0,0,G$67/PPA_fec!G$67)</f>
        <v>0.5790188753182367</v>
      </c>
      <c r="H151" s="265">
        <f>IF(H$67=0,0,H$67/PPA_fec!H$67)</f>
        <v>0.58681400504895986</v>
      </c>
      <c r="I151" s="265">
        <f>IF(I$67=0,0,I$67/PPA_fec!I$67)</f>
        <v>0.58311553894584345</v>
      </c>
      <c r="J151" s="265">
        <f>IF(J$67=0,0,J$67/PPA_fec!J$67)</f>
        <v>0.58244806252359871</v>
      </c>
      <c r="K151" s="265">
        <f>IF(K$67=0,0,K$67/PPA_fec!K$67)</f>
        <v>0.61266498599785169</v>
      </c>
      <c r="L151" s="265">
        <f>IF(L$67=0,0,L$67/PPA_fec!L$67)</f>
        <v>0.62694786644712264</v>
      </c>
      <c r="M151" s="265">
        <f>IF(M$67=0,0,M$67/PPA_fec!M$67)</f>
        <v>0.63534414944936013</v>
      </c>
      <c r="N151" s="265">
        <f>IF(N$67=0,0,N$67/PPA_fec!N$67)</f>
        <v>0.62191806537813876</v>
      </c>
      <c r="O151" s="265">
        <f>IF(O$67=0,0,O$67/PPA_fec!O$67)</f>
        <v>0.62067562030204493</v>
      </c>
      <c r="P151" s="265">
        <f>IF(P$67=0,0,P$67/PPA_fec!P$67)</f>
        <v>0.62290187939547204</v>
      </c>
      <c r="Q151" s="265">
        <f>IF(Q$67=0,0,Q$67/PPA_fec!Q$67)</f>
        <v>0.61695998558208665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53">
        <f>IF(B$81=0,0,B$81/PPA_fec!B$81)</f>
        <v>0.56527236818734106</v>
      </c>
      <c r="C153" s="253">
        <f>IF(C$81=0,0,C$81/PPA_fec!C$81)</f>
        <v>0.56467850392436691</v>
      </c>
      <c r="D153" s="253">
        <f>IF(D$81=0,0,D$81/PPA_fec!D$81)</f>
        <v>0.56314288793369982</v>
      </c>
      <c r="E153" s="253">
        <f>IF(E$81=0,0,E$81/PPA_fec!E$81)</f>
        <v>0.57807812500239786</v>
      </c>
      <c r="F153" s="253">
        <f>IF(F$81=0,0,F$81/PPA_fec!F$81)</f>
        <v>0.5818555628744877</v>
      </c>
      <c r="G153" s="253">
        <f>IF(G$81=0,0,G$81/PPA_fec!G$81)</f>
        <v>0.58188778989663204</v>
      </c>
      <c r="H153" s="253">
        <f>IF(H$81=0,0,H$81/PPA_fec!H$81)</f>
        <v>0.60036570878816309</v>
      </c>
      <c r="I153" s="253">
        <f>IF(I$81=0,0,I$81/PPA_fec!I$81)</f>
        <v>0.60830009747149494</v>
      </c>
      <c r="J153" s="253">
        <f>IF(J$81=0,0,J$81/PPA_fec!J$81)</f>
        <v>0.60687863079729043</v>
      </c>
      <c r="K153" s="253">
        <f>IF(K$81=0,0,K$81/PPA_fec!K$81)</f>
        <v>0.60636286298049336</v>
      </c>
      <c r="L153" s="253">
        <f>IF(L$81=0,0,L$81/PPA_fec!L$81)</f>
        <v>0.60787889505873149</v>
      </c>
      <c r="M153" s="253">
        <f>IF(M$81=0,0,M$81/PPA_fec!M$81)</f>
        <v>0.60442363647884767</v>
      </c>
      <c r="N153" s="253">
        <f>IF(N$81=0,0,N$81/PPA_fec!N$81)</f>
        <v>0.6094847588499388</v>
      </c>
      <c r="O153" s="253">
        <f>IF(O$81=0,0,O$81/PPA_fec!O$81)</f>
        <v>0.60904043494109261</v>
      </c>
      <c r="P153" s="253">
        <f>IF(P$81=0,0,P$81/PPA_fec!P$81)</f>
        <v>0.60852348768409026</v>
      </c>
      <c r="Q153" s="253">
        <f>IF(Q$81=0,0,Q$81/PPA_fec!Q$81)</f>
        <v>0.6109575442500732</v>
      </c>
    </row>
    <row r="154" spans="1:17" x14ac:dyDescent="0.25">
      <c r="A154" s="132" t="s">
        <v>83</v>
      </c>
      <c r="B154" s="282">
        <f>IF(B$82=0,0,B$82/PPA_fec!B$82)</f>
        <v>0.40405053930274587</v>
      </c>
      <c r="C154" s="282">
        <f>IF(C$82=0,0,C$82/PPA_fec!C$82)</f>
        <v>0.40521658068666444</v>
      </c>
      <c r="D154" s="282">
        <f>IF(D$82=0,0,D$82/PPA_fec!D$82)</f>
        <v>0.40521658068666433</v>
      </c>
      <c r="E154" s="282">
        <f>IF(E$82=0,0,E$82/PPA_fec!E$82)</f>
        <v>0.41610736824080513</v>
      </c>
      <c r="F154" s="282">
        <f>IF(F$82=0,0,F$82/PPA_fec!F$82)</f>
        <v>0.41610736824080513</v>
      </c>
      <c r="G154" s="282">
        <f>IF(G$82=0,0,G$82/PPA_fec!G$82)</f>
        <v>0.41610736824080519</v>
      </c>
      <c r="H154" s="282">
        <f>IF(H$82=0,0,H$82/PPA_fec!H$82)</f>
        <v>0.43005981738617799</v>
      </c>
      <c r="I154" s="282">
        <f>IF(I$82=0,0,I$82/PPA_fec!I$82)</f>
        <v>0.43446361434355973</v>
      </c>
      <c r="J154" s="282">
        <f>IF(J$82=0,0,J$82/PPA_fec!J$82)</f>
        <v>0.43446361434355973</v>
      </c>
      <c r="K154" s="282">
        <f>IF(K$82=0,0,K$82/PPA_fec!K$82)</f>
        <v>0.43446361434355973</v>
      </c>
      <c r="L154" s="282">
        <f>IF(L$82=0,0,L$82/PPA_fec!L$82)</f>
        <v>0.43446361434355973</v>
      </c>
      <c r="M154" s="282">
        <f>IF(M$82=0,0,M$82/PPA_fec!M$82)</f>
        <v>0.43446361434355973</v>
      </c>
      <c r="N154" s="282">
        <f>IF(N$82=0,0,N$82/PPA_fec!N$82)</f>
        <v>0.43446361434355973</v>
      </c>
      <c r="O154" s="282">
        <f>IF(O$82=0,0,O$82/PPA_fec!O$82)</f>
        <v>0.43446361434355973</v>
      </c>
      <c r="P154" s="282">
        <f>IF(P$82=0,0,P$82/PPA_fec!P$82)</f>
        <v>0.43446361434355973</v>
      </c>
      <c r="Q154" s="282">
        <f>IF(Q$82=0,0,Q$82/PPA_fec!Q$82)</f>
        <v>0.43446361434355973</v>
      </c>
    </row>
    <row r="155" spans="1:17" x14ac:dyDescent="0.25">
      <c r="A155" s="76" t="s">
        <v>82</v>
      </c>
      <c r="B155" s="281">
        <f>IF(B$83=0,0,B$83/PPA_fec!B$83)</f>
        <v>0.10589384910671214</v>
      </c>
      <c r="C155" s="281">
        <f>IF(C$83=0,0,C$83/PPA_fec!C$83)</f>
        <v>0.10619944605152484</v>
      </c>
      <c r="D155" s="281">
        <f>IF(D$83=0,0,D$83/PPA_fec!D$83)</f>
        <v>0.10619944605152486</v>
      </c>
      <c r="E155" s="281">
        <f>IF(E$83=0,0,E$83/PPA_fec!E$83)</f>
        <v>0.10905371130235607</v>
      </c>
      <c r="F155" s="281">
        <f>IF(F$83=0,0,F$83/PPA_fec!F$83)</f>
        <v>0.10905371130235607</v>
      </c>
      <c r="G155" s="281">
        <f>IF(G$83=0,0,G$83/PPA_fec!G$83)</f>
        <v>0.10905371130235608</v>
      </c>
      <c r="H155" s="281">
        <f>IF(H$83=0,0,H$83/PPA_fec!H$83)</f>
        <v>0.1127103789732341</v>
      </c>
      <c r="I155" s="281">
        <f>IF(I$83=0,0,I$83/PPA_fec!I$83)</f>
        <v>0.11386452917262825</v>
      </c>
      <c r="J155" s="281">
        <f>IF(J$83=0,0,J$83/PPA_fec!J$83)</f>
        <v>0.11386452917262825</v>
      </c>
      <c r="K155" s="281">
        <f>IF(K$83=0,0,K$83/PPA_fec!K$83)</f>
        <v>0.11386452917262825</v>
      </c>
      <c r="L155" s="281">
        <f>IF(L$83=0,0,L$83/PPA_fec!L$83)</f>
        <v>0.11386452917262826</v>
      </c>
      <c r="M155" s="281">
        <f>IF(M$83=0,0,M$83/PPA_fec!M$83)</f>
        <v>0.11386452917262825</v>
      </c>
      <c r="N155" s="281">
        <f>IF(N$83=0,0,N$83/PPA_fec!N$83)</f>
        <v>0.11386452917262825</v>
      </c>
      <c r="O155" s="281">
        <f>IF(O$83=0,0,O$83/PPA_fec!O$83)</f>
        <v>0.11386452917262825</v>
      </c>
      <c r="P155" s="281">
        <f>IF(P$83=0,0,P$83/PPA_fec!P$83)</f>
        <v>0.11386452917262825</v>
      </c>
      <c r="Q155" s="281">
        <f>IF(Q$83=0,0,Q$83/PPA_fec!Q$83)</f>
        <v>0.11386452917262825</v>
      </c>
    </row>
    <row r="156" spans="1:17" x14ac:dyDescent="0.25">
      <c r="A156" s="76" t="s">
        <v>81</v>
      </c>
      <c r="B156" s="281">
        <f>IF(B$84=0,0,B$84/PPA_fec!B$84)</f>
        <v>0.59517973416443692</v>
      </c>
      <c r="C156" s="281">
        <f>IF(C$84=0,0,C$84/PPA_fec!C$84)</f>
        <v>0.59689735147563527</v>
      </c>
      <c r="D156" s="281">
        <f>IF(D$84=0,0,D$84/PPA_fec!D$84)</f>
        <v>0.59689735147563527</v>
      </c>
      <c r="E156" s="281">
        <f>IF(E$84=0,0,E$84/PPA_fec!E$84)</f>
        <v>0.61293983975569188</v>
      </c>
      <c r="F156" s="281">
        <f>IF(F$84=0,0,F$84/PPA_fec!F$84)</f>
        <v>0.61293983975569177</v>
      </c>
      <c r="G156" s="281">
        <f>IF(G$84=0,0,G$84/PPA_fec!G$84)</f>
        <v>0.61293983975569188</v>
      </c>
      <c r="H156" s="281">
        <f>IF(H$84=0,0,H$84/PPA_fec!H$84)</f>
        <v>0.63349225626184502</v>
      </c>
      <c r="I156" s="281">
        <f>IF(I$84=0,0,I$84/PPA_fec!I$84)</f>
        <v>0.63997919402693659</v>
      </c>
      <c r="J156" s="281">
        <f>IF(J$84=0,0,J$84/PPA_fec!J$84)</f>
        <v>0.63997919402693659</v>
      </c>
      <c r="K156" s="281">
        <f>IF(K$84=0,0,K$84/PPA_fec!K$84)</f>
        <v>0.63997919402693659</v>
      </c>
      <c r="L156" s="281">
        <f>IF(L$84=0,0,L$84/PPA_fec!L$84)</f>
        <v>0.63997919402693648</v>
      </c>
      <c r="M156" s="281">
        <f>IF(M$84=0,0,M$84/PPA_fec!M$84)</f>
        <v>0.63997919402693659</v>
      </c>
      <c r="N156" s="281">
        <f>IF(N$84=0,0,N$84/PPA_fec!N$84)</f>
        <v>0.63997919402693659</v>
      </c>
      <c r="O156" s="281">
        <f>IF(O$84=0,0,O$84/PPA_fec!O$84)</f>
        <v>0.63997919402693659</v>
      </c>
      <c r="P156" s="281">
        <f>IF(P$84=0,0,P$84/PPA_fec!P$84)</f>
        <v>0.63997919402693659</v>
      </c>
      <c r="Q156" s="281">
        <f>IF(Q$84=0,0,Q$84/PPA_fec!Q$84)</f>
        <v>0.6399791940269367</v>
      </c>
    </row>
    <row r="157" spans="1:17" x14ac:dyDescent="0.25">
      <c r="A157" s="76" t="s">
        <v>80</v>
      </c>
      <c r="B157" s="281">
        <f>IF(B$85=0,0,B$85/PPA_fec!B$85)</f>
        <v>0.41819143846269458</v>
      </c>
      <c r="C157" s="281">
        <f>IF(C$85=0,0,C$85/PPA_fec!C$85)</f>
        <v>0.41939828878515523</v>
      </c>
      <c r="D157" s="281">
        <f>IF(D$85=0,0,D$85/PPA_fec!D$85)</f>
        <v>0.41939828878515534</v>
      </c>
      <c r="E157" s="281">
        <f>IF(E$85=0,0,E$85/PPA_fec!E$85)</f>
        <v>0.43067023046135539</v>
      </c>
      <c r="F157" s="281">
        <f>IF(F$85=0,0,F$85/PPA_fec!F$85)</f>
        <v>0.43067023046135539</v>
      </c>
      <c r="G157" s="281">
        <f>IF(G$85=0,0,G$85/PPA_fec!G$85)</f>
        <v>0.43067023046135533</v>
      </c>
      <c r="H157" s="281">
        <f>IF(H$85=0,0,H$85/PPA_fec!H$85)</f>
        <v>0.44511098529427784</v>
      </c>
      <c r="I157" s="281">
        <f>IF(I$85=0,0,I$85/PPA_fec!I$85)</f>
        <v>0.44966890566602918</v>
      </c>
      <c r="J157" s="281">
        <f>IF(J$85=0,0,J$85/PPA_fec!J$85)</f>
        <v>0.44966890566602924</v>
      </c>
      <c r="K157" s="281">
        <f>IF(K$85=0,0,K$85/PPA_fec!K$85)</f>
        <v>0.44966890566602918</v>
      </c>
      <c r="L157" s="281">
        <f>IF(L$85=0,0,L$85/PPA_fec!L$85)</f>
        <v>0.44966890566602913</v>
      </c>
      <c r="M157" s="281">
        <f>IF(M$85=0,0,M$85/PPA_fec!M$85)</f>
        <v>0.44966890566602924</v>
      </c>
      <c r="N157" s="281">
        <f>IF(N$85=0,0,N$85/PPA_fec!N$85)</f>
        <v>0.44966890566602918</v>
      </c>
      <c r="O157" s="281">
        <f>IF(O$85=0,0,O$85/PPA_fec!O$85)</f>
        <v>0.44966890566602918</v>
      </c>
      <c r="P157" s="281">
        <f>IF(P$85=0,0,P$85/PPA_fec!P$85)</f>
        <v>0.44966890566602924</v>
      </c>
      <c r="Q157" s="281">
        <f>IF(Q$85=0,0,Q$85/PPA_fec!Q$85)</f>
        <v>0.44966890566602918</v>
      </c>
    </row>
    <row r="158" spans="1:17" x14ac:dyDescent="0.25">
      <c r="A158" s="129" t="s">
        <v>79</v>
      </c>
      <c r="B158" s="280">
        <f>IF(B$86=0,0,B$86/PPA_fec!B$86)</f>
        <v>0.68892314430900703</v>
      </c>
      <c r="C158" s="280">
        <f>IF(C$86=0,0,C$86/PPA_fec!C$86)</f>
        <v>0.68061916799833866</v>
      </c>
      <c r="D158" s="280">
        <f>IF(D$86=0,0,D$86/PPA_fec!D$86)</f>
        <v>0.6735164588747049</v>
      </c>
      <c r="E158" s="280">
        <f>IF(E$86=0,0,E$86/PPA_fec!E$86)</f>
        <v>0.69069289992615068</v>
      </c>
      <c r="F158" s="280">
        <f>IF(F$86=0,0,F$86/PPA_fec!F$86)</f>
        <v>0.70816474353882009</v>
      </c>
      <c r="G158" s="280">
        <f>IF(G$86=0,0,G$86/PPA_fec!G$86)</f>
        <v>0.70831380369813224</v>
      </c>
      <c r="H158" s="280">
        <f>IF(H$86=0,0,H$86/PPA_fec!H$86)</f>
        <v>0.72728487871699821</v>
      </c>
      <c r="I158" s="280">
        <f>IF(I$86=0,0,I$86/PPA_fec!I$86)</f>
        <v>0.74299614226126354</v>
      </c>
      <c r="J158" s="280">
        <f>IF(J$86=0,0,J$86/PPA_fec!J$86)</f>
        <v>0.73642140979092274</v>
      </c>
      <c r="K158" s="280">
        <f>IF(K$86=0,0,K$86/PPA_fec!K$86)</f>
        <v>0.7340358206851143</v>
      </c>
      <c r="L158" s="280">
        <f>IF(L$86=0,0,L$86/PPA_fec!L$86)</f>
        <v>0.74104794802636786</v>
      </c>
      <c r="M158" s="280">
        <f>IF(M$86=0,0,M$86/PPA_fec!M$86)</f>
        <v>0.72506628543037499</v>
      </c>
      <c r="N158" s="280">
        <f>IF(N$86=0,0,N$86/PPA_fec!N$86)</f>
        <v>0.74847557542178589</v>
      </c>
      <c r="O158" s="280">
        <f>IF(O$86=0,0,O$86/PPA_fec!O$86)</f>
        <v>0.74642043696243776</v>
      </c>
      <c r="P158" s="280">
        <f>IF(P$86=0,0,P$86/PPA_fec!P$86)</f>
        <v>0.74402939257304368</v>
      </c>
      <c r="Q158" s="280">
        <f>IF(Q$86=0,0,Q$86/PPA_fec!Q$86)</f>
        <v>0.75528767321333323</v>
      </c>
    </row>
    <row r="159" spans="1:17" x14ac:dyDescent="0.25">
      <c r="A159" s="72" t="s">
        <v>235</v>
      </c>
      <c r="B159" s="279">
        <f>IF(B$91=0,0,B$91/PPA_fec!B$91)</f>
        <v>0.55230873786295809</v>
      </c>
      <c r="C159" s="279">
        <f>IF(C$91=0,0,C$91/PPA_fec!C$91)</f>
        <v>0.55390263462191147</v>
      </c>
      <c r="D159" s="279">
        <f>IF(D$91=0,0,D$91/PPA_fec!D$91)</f>
        <v>0.55390263462191169</v>
      </c>
      <c r="E159" s="279">
        <f>IF(E$91=0,0,E$91/PPA_fec!E$91)</f>
        <v>0.5687895770790139</v>
      </c>
      <c r="F159" s="279">
        <f>IF(F$91=0,0,F$91/PPA_fec!F$91)</f>
        <v>0.56878957707901379</v>
      </c>
      <c r="G159" s="279">
        <f>IF(G$91=0,0,G$91/PPA_fec!G$91)</f>
        <v>0.5687895770790139</v>
      </c>
      <c r="H159" s="279">
        <f>IF(H$91=0,0,H$91/PPA_fec!H$91)</f>
        <v>0.58786159611622635</v>
      </c>
      <c r="I159" s="279">
        <f>IF(I$91=0,0,I$91/PPA_fec!I$91)</f>
        <v>0.59388127757373299</v>
      </c>
      <c r="J159" s="279">
        <f>IF(J$91=0,0,J$91/PPA_fec!J$91)</f>
        <v>0.59388127757373288</v>
      </c>
      <c r="K159" s="279">
        <f>IF(K$91=0,0,K$91/PPA_fec!K$91)</f>
        <v>0.59388127757373299</v>
      </c>
      <c r="L159" s="279">
        <f>IF(L$91=0,0,L$91/PPA_fec!L$91)</f>
        <v>0.59388127757373288</v>
      </c>
      <c r="M159" s="279">
        <f>IF(M$91=0,0,M$91/PPA_fec!M$91)</f>
        <v>0.59388127757373288</v>
      </c>
      <c r="N159" s="279">
        <f>IF(N$91=0,0,N$91/PPA_fec!N$91)</f>
        <v>0.59388127757373288</v>
      </c>
      <c r="O159" s="279">
        <f>IF(O$91=0,0,O$91/PPA_fec!O$91)</f>
        <v>0.59388127757373288</v>
      </c>
      <c r="P159" s="279">
        <f>IF(P$91=0,0,P$91/PPA_fec!P$91)</f>
        <v>0.59388127757373288</v>
      </c>
      <c r="Q159" s="279">
        <f>IF(Q$91=0,0,Q$91/PPA_fec!Q$91)</f>
        <v>0.59388127757373288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</row>
    <row r="17" spans="1:17" x14ac:dyDescent="0.25">
      <c r="A17" s="152" t="s">
        <v>249</v>
      </c>
      <c r="B17" s="264">
        <v>0</v>
      </c>
      <c r="C17" s="264">
        <v>0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4">
        <v>0</v>
      </c>
      <c r="L17" s="264">
        <v>0</v>
      </c>
      <c r="M17" s="264">
        <v>0</v>
      </c>
      <c r="N17" s="264">
        <v>0</v>
      </c>
      <c r="O17" s="264">
        <v>0</v>
      </c>
      <c r="P17" s="264">
        <v>0</v>
      </c>
      <c r="Q17" s="264">
        <v>0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368.19900316246031</v>
      </c>
      <c r="C31" s="96">
        <v>337.78611364734712</v>
      </c>
      <c r="D31" s="96">
        <v>346.9478780852038</v>
      </c>
      <c r="E31" s="96">
        <v>355.47817096421414</v>
      </c>
      <c r="F31" s="96">
        <v>248.41785429882907</v>
      </c>
      <c r="G31" s="96">
        <v>226.78090644943151</v>
      </c>
      <c r="H31" s="96">
        <v>262.57864154207658</v>
      </c>
      <c r="I31" s="96">
        <v>248.79162359342669</v>
      </c>
      <c r="J31" s="96">
        <v>236.91989067130365</v>
      </c>
      <c r="K31" s="96">
        <v>194.58679489069641</v>
      </c>
      <c r="L31" s="96">
        <v>177.3363633350649</v>
      </c>
      <c r="M31" s="96">
        <v>150.08584902704567</v>
      </c>
      <c r="N31" s="96">
        <v>133.50725557571565</v>
      </c>
      <c r="O31" s="96">
        <v>134.49165126260451</v>
      </c>
      <c r="P31" s="96">
        <v>130.23768561653583</v>
      </c>
      <c r="Q31" s="96">
        <v>101.70000349381849</v>
      </c>
    </row>
    <row r="32" spans="1:17" x14ac:dyDescent="0.25">
      <c r="A32" s="132" t="s">
        <v>83</v>
      </c>
      <c r="B32" s="160">
        <v>0</v>
      </c>
      <c r="C32" s="160">
        <v>0</v>
      </c>
      <c r="D32" s="160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</row>
    <row r="33" spans="1:17" x14ac:dyDescent="0.25">
      <c r="A33" s="76" t="s">
        <v>82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59">
        <v>0</v>
      </c>
      <c r="Q33" s="159">
        <v>0</v>
      </c>
    </row>
    <row r="34" spans="1:17" x14ac:dyDescent="0.25">
      <c r="A34" s="76" t="s">
        <v>81</v>
      </c>
      <c r="B34" s="159">
        <v>0</v>
      </c>
      <c r="C34" s="159">
        <v>0</v>
      </c>
      <c r="D34" s="159">
        <v>0</v>
      </c>
      <c r="E34" s="159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59">
        <v>0</v>
      </c>
      <c r="Q34" s="159">
        <v>0</v>
      </c>
    </row>
    <row r="35" spans="1:17" x14ac:dyDescent="0.25">
      <c r="A35" s="76" t="s">
        <v>80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129" t="s">
        <v>79</v>
      </c>
      <c r="B36" s="158">
        <v>1.8229598276884773</v>
      </c>
      <c r="C36" s="158">
        <v>2.0468089643120013</v>
      </c>
      <c r="D36" s="158">
        <v>2.286809790303324</v>
      </c>
      <c r="E36" s="158">
        <v>2.3913343042272706</v>
      </c>
      <c r="F36" s="158">
        <v>1.5983576168606077</v>
      </c>
      <c r="G36" s="158">
        <v>1.4725925786509517</v>
      </c>
      <c r="H36" s="158">
        <v>1.5924667363571623</v>
      </c>
      <c r="I36" s="158">
        <v>1.3840801939898915</v>
      </c>
      <c r="J36" s="158">
        <v>1.7392113708764891</v>
      </c>
      <c r="K36" s="158">
        <v>1.6161845736782237</v>
      </c>
      <c r="L36" s="158">
        <v>1.5150693574984293</v>
      </c>
      <c r="M36" s="158">
        <v>1.4515946527640218</v>
      </c>
      <c r="N36" s="158">
        <v>1.0927342988218025</v>
      </c>
      <c r="O36" s="158">
        <v>1.1219461244915454</v>
      </c>
      <c r="P36" s="158">
        <v>1.2166150502607704</v>
      </c>
      <c r="Q36" s="158">
        <v>0.83071143175580076</v>
      </c>
    </row>
    <row r="37" spans="1:17" x14ac:dyDescent="0.25">
      <c r="A37" s="92" t="s">
        <v>125</v>
      </c>
      <c r="B37" s="91">
        <v>0.96383241073239923</v>
      </c>
      <c r="C37" s="91">
        <v>0.84403501627870914</v>
      </c>
      <c r="D37" s="91">
        <v>0.80724404935622851</v>
      </c>
      <c r="E37" s="91">
        <v>0.97025184463413106</v>
      </c>
      <c r="F37" s="91">
        <v>0.12532884401556238</v>
      </c>
      <c r="G37" s="91">
        <v>0.19444091034988525</v>
      </c>
      <c r="H37" s="91">
        <v>0.17349235495501858</v>
      </c>
      <c r="I37" s="91">
        <v>0.16673761780189858</v>
      </c>
      <c r="J37" s="91">
        <v>0.18791677685678354</v>
      </c>
      <c r="K37" s="91">
        <v>0.17364941453472876</v>
      </c>
      <c r="L37" s="91">
        <v>0.17389246469312988</v>
      </c>
      <c r="M37" s="91">
        <v>5.8431536014014268E-2</v>
      </c>
      <c r="N37" s="91">
        <v>0</v>
      </c>
      <c r="O37" s="91">
        <v>5.9845151154785427E-2</v>
      </c>
      <c r="P37" s="91">
        <v>0</v>
      </c>
      <c r="Q37" s="91">
        <v>0</v>
      </c>
    </row>
    <row r="38" spans="1:17" x14ac:dyDescent="0.25">
      <c r="A38" s="92" t="s">
        <v>26</v>
      </c>
      <c r="B38" s="91">
        <v>0.85912741695607808</v>
      </c>
      <c r="C38" s="91">
        <v>1.2027739480332922</v>
      </c>
      <c r="D38" s="91">
        <v>1.4795657409470953</v>
      </c>
      <c r="E38" s="91">
        <v>1.4210824595931393</v>
      </c>
      <c r="F38" s="91">
        <v>1.4730287728450453</v>
      </c>
      <c r="G38" s="91">
        <v>1.2781516683010665</v>
      </c>
      <c r="H38" s="91">
        <v>1.4189743814021436</v>
      </c>
      <c r="I38" s="91">
        <v>1.2173425761879928</v>
      </c>
      <c r="J38" s="91">
        <v>1.5512945940197056</v>
      </c>
      <c r="K38" s="91">
        <v>1.4425351591434949</v>
      </c>
      <c r="L38" s="91">
        <v>1.3411768928052994</v>
      </c>
      <c r="M38" s="91">
        <v>1.3931631167500076</v>
      </c>
      <c r="N38" s="91">
        <v>1.0927342988218025</v>
      </c>
      <c r="O38" s="91">
        <v>1.0621009733367599</v>
      </c>
      <c r="P38" s="91">
        <v>1.2166150502607704</v>
      </c>
      <c r="Q38" s="91">
        <v>0.83071143175580076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</v>
      </c>
      <c r="C40" s="157">
        <v>0</v>
      </c>
      <c r="D40" s="157">
        <v>0</v>
      </c>
      <c r="E40" s="157">
        <v>0</v>
      </c>
      <c r="F40" s="157">
        <v>0</v>
      </c>
      <c r="G40" s="157">
        <v>0</v>
      </c>
      <c r="H40" s="157">
        <v>0</v>
      </c>
      <c r="I40" s="157">
        <v>0</v>
      </c>
      <c r="J40" s="157">
        <v>0</v>
      </c>
      <c r="K40" s="157">
        <v>0</v>
      </c>
      <c r="L40" s="157">
        <v>0</v>
      </c>
      <c r="M40" s="157">
        <v>0</v>
      </c>
      <c r="N40" s="157">
        <v>0</v>
      </c>
      <c r="O40" s="157">
        <v>0</v>
      </c>
      <c r="P40" s="157">
        <v>0</v>
      </c>
      <c r="Q40" s="157">
        <v>0</v>
      </c>
    </row>
    <row r="41" spans="1:17" x14ac:dyDescent="0.25">
      <c r="A41" s="156" t="s">
        <v>238</v>
      </c>
      <c r="B41" s="204">
        <v>10.619595458978889</v>
      </c>
      <c r="C41" s="204">
        <v>9.7315740487836209</v>
      </c>
      <c r="D41" s="204">
        <v>9.9901758926058086</v>
      </c>
      <c r="E41" s="204">
        <v>10.234401062608313</v>
      </c>
      <c r="F41" s="204">
        <v>7.1541883096222731</v>
      </c>
      <c r="G41" s="204">
        <v>6.5306757643704492</v>
      </c>
      <c r="H41" s="204">
        <v>7.5648166610353451</v>
      </c>
      <c r="I41" s="204">
        <v>7.171233142012662</v>
      </c>
      <c r="J41" s="204">
        <v>6.8168312840703509</v>
      </c>
      <c r="K41" s="204">
        <v>5.5933510236816861</v>
      </c>
      <c r="L41" s="204">
        <v>5.0962693906540988</v>
      </c>
      <c r="M41" s="204">
        <v>4.3082392572255532</v>
      </c>
      <c r="N41" s="204">
        <v>3.8381020659969218</v>
      </c>
      <c r="O41" s="204">
        <v>3.8657885547279109</v>
      </c>
      <c r="P41" s="204">
        <v>3.7397411758340589</v>
      </c>
      <c r="Q41" s="204">
        <v>2.9237475960018169</v>
      </c>
    </row>
    <row r="42" spans="1:17" x14ac:dyDescent="0.25">
      <c r="A42" s="152" t="s">
        <v>247</v>
      </c>
      <c r="B42" s="151">
        <v>10.619595458978889</v>
      </c>
      <c r="C42" s="151">
        <v>9.7315740487836209</v>
      </c>
      <c r="D42" s="151">
        <v>9.9901758926058086</v>
      </c>
      <c r="E42" s="151">
        <v>10.234401062608313</v>
      </c>
      <c r="F42" s="151">
        <v>7.1541883096222731</v>
      </c>
      <c r="G42" s="151">
        <v>6.5306757643704492</v>
      </c>
      <c r="H42" s="151">
        <v>7.5648166610353451</v>
      </c>
      <c r="I42" s="151">
        <v>7.171233142012662</v>
      </c>
      <c r="J42" s="151">
        <v>6.8168312840703509</v>
      </c>
      <c r="K42" s="151">
        <v>5.5933510236816861</v>
      </c>
      <c r="L42" s="151">
        <v>5.0962693906540988</v>
      </c>
      <c r="M42" s="151">
        <v>4.3082392572255532</v>
      </c>
      <c r="N42" s="151">
        <v>3.8381020659969218</v>
      </c>
      <c r="O42" s="151">
        <v>3.8657885547279109</v>
      </c>
      <c r="P42" s="151">
        <v>3.7397411758340589</v>
      </c>
      <c r="Q42" s="151">
        <v>2.9237475960018169</v>
      </c>
    </row>
    <row r="43" spans="1:17" x14ac:dyDescent="0.25">
      <c r="A43" s="150" t="s">
        <v>33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1.850936993846497</v>
      </c>
      <c r="C45" s="87">
        <v>1.8512071124180867</v>
      </c>
      <c r="D45" s="87">
        <v>1.6836389907714784</v>
      </c>
      <c r="E45" s="87">
        <v>1.6855893806055655</v>
      </c>
      <c r="F45" s="87">
        <v>0.84181490082782617</v>
      </c>
      <c r="G45" s="87">
        <v>0.84135774781551387</v>
      </c>
      <c r="H45" s="87">
        <v>1.0942184713001737</v>
      </c>
      <c r="I45" s="87">
        <v>1.0102644118340876</v>
      </c>
      <c r="J45" s="87">
        <v>1.0101173859808696</v>
      </c>
      <c r="K45" s="87">
        <v>1.0096188764473044</v>
      </c>
      <c r="L45" s="87">
        <v>0.92548299236368492</v>
      </c>
      <c r="M45" s="87">
        <v>0.58893055753670764</v>
      </c>
      <c r="N45" s="87">
        <v>0.504925555363402</v>
      </c>
      <c r="O45" s="87">
        <v>0.42057225771187229</v>
      </c>
      <c r="P45" s="87">
        <v>0.33653618480610642</v>
      </c>
      <c r="Q45" s="87">
        <v>0.33653785954353393</v>
      </c>
    </row>
    <row r="46" spans="1:17" x14ac:dyDescent="0.25">
      <c r="A46" s="150" t="s">
        <v>125</v>
      </c>
      <c r="B46" s="87">
        <v>0.79297096317285798</v>
      </c>
      <c r="C46" s="87">
        <v>0.80729820753418235</v>
      </c>
      <c r="D46" s="87">
        <v>0.8099059277309989</v>
      </c>
      <c r="E46" s="87">
        <v>1.1375046591236759</v>
      </c>
      <c r="F46" s="87">
        <v>0.16425189152990433</v>
      </c>
      <c r="G46" s="87">
        <v>0.25355331456303276</v>
      </c>
      <c r="H46" s="87">
        <v>0.2455306071426927</v>
      </c>
      <c r="I46" s="87">
        <v>0.24542182004189184</v>
      </c>
      <c r="J46" s="87">
        <v>0.25906409119060697</v>
      </c>
      <c r="K46" s="87">
        <v>0.26152292083178807</v>
      </c>
      <c r="L46" s="87">
        <v>0.26240665427594867</v>
      </c>
      <c r="M46" s="87">
        <v>8.8304815474623516E-2</v>
      </c>
      <c r="N46" s="87">
        <v>0</v>
      </c>
      <c r="O46" s="87">
        <v>8.8060884787119265E-2</v>
      </c>
      <c r="P46" s="87">
        <v>0</v>
      </c>
      <c r="Q46" s="87">
        <v>0</v>
      </c>
    </row>
    <row r="47" spans="1:17" x14ac:dyDescent="0.25">
      <c r="A47" s="150" t="s">
        <v>29</v>
      </c>
      <c r="B47" s="87">
        <v>7.2688601658729732</v>
      </c>
      <c r="C47" s="87">
        <v>5.92264578003339</v>
      </c>
      <c r="D47" s="87">
        <v>6.0121863813975667</v>
      </c>
      <c r="E47" s="87">
        <v>5.7452571949648705</v>
      </c>
      <c r="F47" s="87">
        <v>4.217618095500522</v>
      </c>
      <c r="G47" s="87">
        <v>3.7690393640532833</v>
      </c>
      <c r="H47" s="87">
        <v>4.2169004706991311</v>
      </c>
      <c r="I47" s="87">
        <v>4.1237351126483492</v>
      </c>
      <c r="J47" s="87">
        <v>3.4090183824417393</v>
      </c>
      <c r="K47" s="87">
        <v>2.1496939361405221</v>
      </c>
      <c r="L47" s="87">
        <v>1.8845212527663666</v>
      </c>
      <c r="M47" s="87">
        <v>1.5255823885144533</v>
      </c>
      <c r="N47" s="87">
        <v>1.705440017619138</v>
      </c>
      <c r="O47" s="87">
        <v>1.7942961054926425</v>
      </c>
      <c r="P47" s="87">
        <v>1.525601235698256</v>
      </c>
      <c r="Q47" s="87">
        <v>1.3460307976213668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0.70682733608656223</v>
      </c>
      <c r="C49" s="87">
        <v>1.1504229487979623</v>
      </c>
      <c r="D49" s="87">
        <v>1.4844445927057657</v>
      </c>
      <c r="E49" s="87">
        <v>1.6660498279142002</v>
      </c>
      <c r="F49" s="87">
        <v>1.9305034217640207</v>
      </c>
      <c r="G49" s="87">
        <v>1.66672533793862</v>
      </c>
      <c r="H49" s="87">
        <v>2.0081671118933473</v>
      </c>
      <c r="I49" s="87">
        <v>1.7918117974883332</v>
      </c>
      <c r="J49" s="87">
        <v>2.1386314244571354</v>
      </c>
      <c r="K49" s="87">
        <v>2.1725152902620715</v>
      </c>
      <c r="L49" s="87">
        <v>2.0238584912480992</v>
      </c>
      <c r="M49" s="87">
        <v>2.105421495699769</v>
      </c>
      <c r="N49" s="87">
        <v>1.6277364930143821</v>
      </c>
      <c r="O49" s="87">
        <v>1.5628593067362768</v>
      </c>
      <c r="P49" s="87">
        <v>1.8776037553296965</v>
      </c>
      <c r="Q49" s="87">
        <v>1.2411789388369161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</v>
      </c>
      <c r="K53" s="151">
        <v>0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51">
        <v>0</v>
      </c>
    </row>
    <row r="54" spans="1:17" x14ac:dyDescent="0.25">
      <c r="A54" s="156" t="s">
        <v>237</v>
      </c>
      <c r="B54" s="204">
        <v>318.58786376936683</v>
      </c>
      <c r="C54" s="204">
        <v>291.94722146350875</v>
      </c>
      <c r="D54" s="204">
        <v>299.70527677817427</v>
      </c>
      <c r="E54" s="204">
        <v>307.03203187824937</v>
      </c>
      <c r="F54" s="204">
        <v>214.62564928866823</v>
      </c>
      <c r="G54" s="204">
        <v>195.92027293111352</v>
      </c>
      <c r="H54" s="204">
        <v>226.94449983106034</v>
      </c>
      <c r="I54" s="204">
        <v>215.13699426037982</v>
      </c>
      <c r="J54" s="204">
        <v>204.50493852211059</v>
      </c>
      <c r="K54" s="204">
        <v>167.80053071045057</v>
      </c>
      <c r="L54" s="204">
        <v>152.88808171962302</v>
      </c>
      <c r="M54" s="204">
        <v>129.2471777167666</v>
      </c>
      <c r="N54" s="204">
        <v>115.14306197990769</v>
      </c>
      <c r="O54" s="204">
        <v>115.97365664183735</v>
      </c>
      <c r="P54" s="204">
        <v>112.19223527502177</v>
      </c>
      <c r="Q54" s="204">
        <v>87.71242788005452</v>
      </c>
    </row>
    <row r="55" spans="1:17" x14ac:dyDescent="0.25">
      <c r="A55" s="152" t="s">
        <v>245</v>
      </c>
      <c r="B55" s="151">
        <v>318.58786376936683</v>
      </c>
      <c r="C55" s="151">
        <v>291.94722146350875</v>
      </c>
      <c r="D55" s="151">
        <v>299.70527677817427</v>
      </c>
      <c r="E55" s="151">
        <v>307.03203187824937</v>
      </c>
      <c r="F55" s="151">
        <v>214.62564928866823</v>
      </c>
      <c r="G55" s="151">
        <v>195.92027293111352</v>
      </c>
      <c r="H55" s="151">
        <v>226.94449983106034</v>
      </c>
      <c r="I55" s="151">
        <v>215.13699426037982</v>
      </c>
      <c r="J55" s="151">
        <v>204.50493852211059</v>
      </c>
      <c r="K55" s="151">
        <v>167.80053071045057</v>
      </c>
      <c r="L55" s="151">
        <v>152.88808171962302</v>
      </c>
      <c r="M55" s="151">
        <v>129.2471777167666</v>
      </c>
      <c r="N55" s="151">
        <v>115.14306197990769</v>
      </c>
      <c r="O55" s="151">
        <v>115.97365664183735</v>
      </c>
      <c r="P55" s="151">
        <v>112.19223527502177</v>
      </c>
      <c r="Q55" s="151">
        <v>87.71242788005452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55.528109815394906</v>
      </c>
      <c r="C58" s="87">
        <v>55.536213372542612</v>
      </c>
      <c r="D58" s="87">
        <v>50.50916972314436</v>
      </c>
      <c r="E58" s="87">
        <v>50.56768141816697</v>
      </c>
      <c r="F58" s="87">
        <v>25.254447024834786</v>
      </c>
      <c r="G58" s="87">
        <v>25.240732434465421</v>
      </c>
      <c r="H58" s="87">
        <v>32.826554139005225</v>
      </c>
      <c r="I58" s="87">
        <v>30.307932355022619</v>
      </c>
      <c r="J58" s="87">
        <v>30.303521579426093</v>
      </c>
      <c r="K58" s="87">
        <v>30.288566293419134</v>
      </c>
      <c r="L58" s="87">
        <v>27.764489770910554</v>
      </c>
      <c r="M58" s="87">
        <v>17.667916726101236</v>
      </c>
      <c r="N58" s="87">
        <v>15.147766660902064</v>
      </c>
      <c r="O58" s="87">
        <v>12.617167731356172</v>
      </c>
      <c r="P58" s="87">
        <v>10.096085544183195</v>
      </c>
      <c r="Q58" s="87">
        <v>10.09613578630602</v>
      </c>
    </row>
    <row r="59" spans="1:17" x14ac:dyDescent="0.25">
      <c r="A59" s="150" t="s">
        <v>125</v>
      </c>
      <c r="B59" s="87">
        <v>23.789128895185748</v>
      </c>
      <c r="C59" s="87">
        <v>24.218946226025476</v>
      </c>
      <c r="D59" s="87">
        <v>24.297177831929968</v>
      </c>
      <c r="E59" s="87">
        <v>34.125139773710281</v>
      </c>
      <c r="F59" s="87">
        <v>4.9275567458971308</v>
      </c>
      <c r="G59" s="87">
        <v>7.6065994368909848</v>
      </c>
      <c r="H59" s="87">
        <v>7.3659182142807813</v>
      </c>
      <c r="I59" s="87">
        <v>7.3626546012567546</v>
      </c>
      <c r="J59" s="87">
        <v>7.7719227357182117</v>
      </c>
      <c r="K59" s="87">
        <v>7.8456876249536434</v>
      </c>
      <c r="L59" s="87">
        <v>7.8721996282784605</v>
      </c>
      <c r="M59" s="87">
        <v>2.6491444642387063</v>
      </c>
      <c r="N59" s="87">
        <v>0</v>
      </c>
      <c r="O59" s="87">
        <v>2.6418265436135786</v>
      </c>
      <c r="P59" s="87">
        <v>0</v>
      </c>
      <c r="Q59" s="87">
        <v>0</v>
      </c>
    </row>
    <row r="60" spans="1:17" x14ac:dyDescent="0.25">
      <c r="A60" s="150" t="s">
        <v>29</v>
      </c>
      <c r="B60" s="87">
        <v>218.06580497618927</v>
      </c>
      <c r="C60" s="87">
        <v>177.67937340100178</v>
      </c>
      <c r="D60" s="87">
        <v>180.36559144192699</v>
      </c>
      <c r="E60" s="87">
        <v>172.35771584894613</v>
      </c>
      <c r="F60" s="87">
        <v>126.52854286501568</v>
      </c>
      <c r="G60" s="87">
        <v>113.07118092159853</v>
      </c>
      <c r="H60" s="87">
        <v>126.50701412097393</v>
      </c>
      <c r="I60" s="87">
        <v>123.71205337945047</v>
      </c>
      <c r="J60" s="87">
        <v>102.2705514732522</v>
      </c>
      <c r="K60" s="87">
        <v>64.490818084215661</v>
      </c>
      <c r="L60" s="87">
        <v>56.535637582991008</v>
      </c>
      <c r="M60" s="87">
        <v>45.767471655433603</v>
      </c>
      <c r="N60" s="87">
        <v>51.163200528574144</v>
      </c>
      <c r="O60" s="87">
        <v>53.828883164779285</v>
      </c>
      <c r="P60" s="87">
        <v>45.768037070947685</v>
      </c>
      <c r="Q60" s="87">
        <v>40.38092392864101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21.204820082596871</v>
      </c>
      <c r="C62" s="87">
        <v>34.512688463938879</v>
      </c>
      <c r="D62" s="87">
        <v>44.533337781172968</v>
      </c>
      <c r="E62" s="87">
        <v>49.981494837425998</v>
      </c>
      <c r="F62" s="87">
        <v>57.915102652920638</v>
      </c>
      <c r="G62" s="87">
        <v>50.001760138158609</v>
      </c>
      <c r="H62" s="87">
        <v>60.245013356800413</v>
      </c>
      <c r="I62" s="87">
        <v>53.754353924649998</v>
      </c>
      <c r="J62" s="87">
        <v>64.158942733714085</v>
      </c>
      <c r="K62" s="87">
        <v>65.175458707862148</v>
      </c>
      <c r="L62" s="87">
        <v>60.715754737442992</v>
      </c>
      <c r="M62" s="87">
        <v>63.16264487099307</v>
      </c>
      <c r="N62" s="87">
        <v>48.832094790431476</v>
      </c>
      <c r="O62" s="87">
        <v>46.885779202088315</v>
      </c>
      <c r="P62" s="87">
        <v>56.328112659890898</v>
      </c>
      <c r="Q62" s="87">
        <v>37.235368165107488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236</v>
      </c>
      <c r="B67" s="204">
        <v>37.168584106426117</v>
      </c>
      <c r="C67" s="204">
        <v>34.060509170742684</v>
      </c>
      <c r="D67" s="204">
        <v>34.965615624120332</v>
      </c>
      <c r="E67" s="204">
        <v>35.820403719129089</v>
      </c>
      <c r="F67" s="204">
        <v>25.039659083677957</v>
      </c>
      <c r="G67" s="204">
        <v>22.857365175296579</v>
      </c>
      <c r="H67" s="204">
        <v>26.476858313623705</v>
      </c>
      <c r="I67" s="204">
        <v>25.099315997044311</v>
      </c>
      <c r="J67" s="204">
        <v>23.858909494246237</v>
      </c>
      <c r="K67" s="204">
        <v>19.576728582885902</v>
      </c>
      <c r="L67" s="204">
        <v>17.836942867289352</v>
      </c>
      <c r="M67" s="204">
        <v>15.078837400289437</v>
      </c>
      <c r="N67" s="204">
        <v>13.433357230989227</v>
      </c>
      <c r="O67" s="204">
        <v>13.530259941547687</v>
      </c>
      <c r="P67" s="204">
        <v>13.089094115419206</v>
      </c>
      <c r="Q67" s="204">
        <v>10.233116586006359</v>
      </c>
    </row>
    <row r="68" spans="1:17" x14ac:dyDescent="0.25">
      <c r="A68" s="152" t="s">
        <v>243</v>
      </c>
      <c r="B68" s="151">
        <v>37.168584106426117</v>
      </c>
      <c r="C68" s="151">
        <v>34.060509170742684</v>
      </c>
      <c r="D68" s="151">
        <v>34.965615624120332</v>
      </c>
      <c r="E68" s="151">
        <v>35.820403719129089</v>
      </c>
      <c r="F68" s="151">
        <v>25.039659083677957</v>
      </c>
      <c r="G68" s="151">
        <v>22.857365175296579</v>
      </c>
      <c r="H68" s="151">
        <v>26.476858313623705</v>
      </c>
      <c r="I68" s="151">
        <v>25.099315997044311</v>
      </c>
      <c r="J68" s="151">
        <v>23.858909494246237</v>
      </c>
      <c r="K68" s="151">
        <v>19.576728582885902</v>
      </c>
      <c r="L68" s="151">
        <v>17.836942867289352</v>
      </c>
      <c r="M68" s="151">
        <v>15.078837400289437</v>
      </c>
      <c r="N68" s="151">
        <v>13.433357230989227</v>
      </c>
      <c r="O68" s="151">
        <v>13.530259941547687</v>
      </c>
      <c r="P68" s="151">
        <v>13.089094115419206</v>
      </c>
      <c r="Q68" s="151">
        <v>10.233116586006359</v>
      </c>
    </row>
    <row r="69" spans="1:17" x14ac:dyDescent="0.25">
      <c r="A69" s="150" t="s">
        <v>33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6.4782794784627384</v>
      </c>
      <c r="C71" s="87">
        <v>6.4792248934633054</v>
      </c>
      <c r="D71" s="87">
        <v>5.892736467700173</v>
      </c>
      <c r="E71" s="87">
        <v>5.8995628321194786</v>
      </c>
      <c r="F71" s="87">
        <v>2.9463521528973917</v>
      </c>
      <c r="G71" s="87">
        <v>2.944752117354299</v>
      </c>
      <c r="H71" s="87">
        <v>3.8297646495506079</v>
      </c>
      <c r="I71" s="87">
        <v>3.5359254414193053</v>
      </c>
      <c r="J71" s="87">
        <v>3.5354108509330446</v>
      </c>
      <c r="K71" s="87">
        <v>3.5336660675655653</v>
      </c>
      <c r="L71" s="87">
        <v>3.2391904732728976</v>
      </c>
      <c r="M71" s="87">
        <v>2.0612569513784771</v>
      </c>
      <c r="N71" s="87">
        <v>1.767239443771907</v>
      </c>
      <c r="O71" s="87">
        <v>1.472002901991553</v>
      </c>
      <c r="P71" s="87">
        <v>1.1778766468213726</v>
      </c>
      <c r="Q71" s="87">
        <v>1.177882508402369</v>
      </c>
    </row>
    <row r="72" spans="1:17" x14ac:dyDescent="0.25">
      <c r="A72" s="150" t="s">
        <v>125</v>
      </c>
      <c r="B72" s="87">
        <v>2.7753983711050032</v>
      </c>
      <c r="C72" s="87">
        <v>2.8255437263696388</v>
      </c>
      <c r="D72" s="87">
        <v>2.834670747058496</v>
      </c>
      <c r="E72" s="87">
        <v>3.9812663069328664</v>
      </c>
      <c r="F72" s="87">
        <v>0.57488162035466506</v>
      </c>
      <c r="G72" s="87">
        <v>0.88743660097061494</v>
      </c>
      <c r="H72" s="87">
        <v>0.8593571249994244</v>
      </c>
      <c r="I72" s="87">
        <v>0.85897637014662143</v>
      </c>
      <c r="J72" s="87">
        <v>0.90672431916712481</v>
      </c>
      <c r="K72" s="87">
        <v>0.91533022291125821</v>
      </c>
      <c r="L72" s="87">
        <v>0.91842328996582012</v>
      </c>
      <c r="M72" s="87">
        <v>0.30906685416118235</v>
      </c>
      <c r="N72" s="87">
        <v>0</v>
      </c>
      <c r="O72" s="87">
        <v>0.30821309675491737</v>
      </c>
      <c r="P72" s="87">
        <v>0</v>
      </c>
      <c r="Q72" s="87">
        <v>0</v>
      </c>
    </row>
    <row r="73" spans="1:17" x14ac:dyDescent="0.25">
      <c r="A73" s="150" t="s">
        <v>29</v>
      </c>
      <c r="B73" s="87">
        <v>25.44101058055541</v>
      </c>
      <c r="C73" s="87">
        <v>20.729260230116871</v>
      </c>
      <c r="D73" s="87">
        <v>21.042652334891478</v>
      </c>
      <c r="E73" s="87">
        <v>20.108400182377046</v>
      </c>
      <c r="F73" s="87">
        <v>14.761663334251827</v>
      </c>
      <c r="G73" s="87">
        <v>13.191637774186493</v>
      </c>
      <c r="H73" s="87">
        <v>14.759151647446958</v>
      </c>
      <c r="I73" s="87">
        <v>14.433072894269221</v>
      </c>
      <c r="J73" s="87">
        <v>11.931564338546091</v>
      </c>
      <c r="K73" s="87">
        <v>7.5239287764918279</v>
      </c>
      <c r="L73" s="87">
        <v>6.5958243846822837</v>
      </c>
      <c r="M73" s="87">
        <v>5.3395383598005868</v>
      </c>
      <c r="N73" s="87">
        <v>5.9690400616669823</v>
      </c>
      <c r="O73" s="87">
        <v>6.2800363692242493</v>
      </c>
      <c r="P73" s="87">
        <v>5.3396043249438963</v>
      </c>
      <c r="Q73" s="87">
        <v>4.7111077916747837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2.4738956763029676</v>
      </c>
      <c r="C75" s="87">
        <v>4.026480320792869</v>
      </c>
      <c r="D75" s="87">
        <v>5.1955560744701792</v>
      </c>
      <c r="E75" s="87">
        <v>5.8311743976997006</v>
      </c>
      <c r="F75" s="87">
        <v>6.7567619761740723</v>
      </c>
      <c r="G75" s="87">
        <v>5.8335386827851705</v>
      </c>
      <c r="H75" s="87">
        <v>7.0285848916267142</v>
      </c>
      <c r="I75" s="87">
        <v>6.2713412912091657</v>
      </c>
      <c r="J75" s="87">
        <v>7.4852099855999761</v>
      </c>
      <c r="K75" s="87">
        <v>7.6038035159172521</v>
      </c>
      <c r="L75" s="87">
        <v>7.0835047193683476</v>
      </c>
      <c r="M75" s="87">
        <v>7.3689752349491906</v>
      </c>
      <c r="N75" s="87">
        <v>5.6970777255503382</v>
      </c>
      <c r="O75" s="87">
        <v>5.470007573576968</v>
      </c>
      <c r="P75" s="87">
        <v>6.5716131436539369</v>
      </c>
      <c r="Q75" s="87">
        <v>4.3441262859292067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0</v>
      </c>
      <c r="C79" s="148">
        <v>0</v>
      </c>
      <c r="D79" s="148">
        <v>0</v>
      </c>
      <c r="E79" s="148">
        <v>0</v>
      </c>
      <c r="F79" s="148">
        <v>0</v>
      </c>
      <c r="G79" s="148">
        <v>0</v>
      </c>
      <c r="H79" s="148">
        <v>0</v>
      </c>
      <c r="I79" s="148">
        <v>0</v>
      </c>
      <c r="J79" s="148">
        <v>0</v>
      </c>
      <c r="K79" s="148">
        <v>0</v>
      </c>
      <c r="L79" s="148">
        <v>0</v>
      </c>
      <c r="M79" s="148">
        <v>0</v>
      </c>
      <c r="N79" s="148">
        <v>0</v>
      </c>
      <c r="O79" s="148">
        <v>0</v>
      </c>
      <c r="P79" s="148">
        <v>0</v>
      </c>
      <c r="Q79" s="148">
        <v>0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6.559385372557931</v>
      </c>
      <c r="C81" s="96">
        <v>7.1248602199609996</v>
      </c>
      <c r="D81" s="96">
        <v>8.2291407702003116</v>
      </c>
      <c r="E81" s="96">
        <v>10.378312918710012</v>
      </c>
      <c r="F81" s="96">
        <v>5.3597609998469853</v>
      </c>
      <c r="G81" s="96">
        <v>4.67005437070834</v>
      </c>
      <c r="H81" s="96">
        <v>8.9357403907234687</v>
      </c>
      <c r="I81" s="96">
        <v>8.1788413240533728</v>
      </c>
      <c r="J81" s="96">
        <v>4.5589731667963873</v>
      </c>
      <c r="K81" s="96">
        <v>3.8290755477676202</v>
      </c>
      <c r="L81" s="96">
        <v>2.2422752551109104</v>
      </c>
      <c r="M81" s="96">
        <v>2.0110699606513931</v>
      </c>
      <c r="N81" s="96">
        <v>1.1078035531341328</v>
      </c>
      <c r="O81" s="96">
        <v>1.6456794003969211</v>
      </c>
      <c r="P81" s="96">
        <v>1.2168600253279349</v>
      </c>
      <c r="Q81" s="96">
        <v>0.88763271178044478</v>
      </c>
    </row>
    <row r="82" spans="1:17" x14ac:dyDescent="0.25">
      <c r="A82" s="132" t="s">
        <v>83</v>
      </c>
      <c r="B82" s="160">
        <v>0</v>
      </c>
      <c r="C82" s="160">
        <v>0</v>
      </c>
      <c r="D82" s="160">
        <v>0</v>
      </c>
      <c r="E82" s="160">
        <v>0</v>
      </c>
      <c r="F82" s="160">
        <v>0</v>
      </c>
      <c r="G82" s="160">
        <v>0</v>
      </c>
      <c r="H82" s="160">
        <v>0</v>
      </c>
      <c r="I82" s="160">
        <v>0</v>
      </c>
      <c r="J82" s="160">
        <v>0</v>
      </c>
      <c r="K82" s="160">
        <v>0</v>
      </c>
      <c r="L82" s="160">
        <v>0</v>
      </c>
      <c r="M82" s="160">
        <v>0</v>
      </c>
      <c r="N82" s="160">
        <v>0</v>
      </c>
      <c r="O82" s="160">
        <v>0</v>
      </c>
      <c r="P82" s="160">
        <v>0</v>
      </c>
      <c r="Q82" s="160">
        <v>0</v>
      </c>
    </row>
    <row r="83" spans="1:17" x14ac:dyDescent="0.25">
      <c r="A83" s="76" t="s">
        <v>82</v>
      </c>
      <c r="B83" s="159">
        <v>0</v>
      </c>
      <c r="C83" s="159">
        <v>0</v>
      </c>
      <c r="D83" s="159">
        <v>0</v>
      </c>
      <c r="E83" s="159">
        <v>0</v>
      </c>
      <c r="F83" s="159">
        <v>0</v>
      </c>
      <c r="G83" s="159">
        <v>0</v>
      </c>
      <c r="H83" s="159">
        <v>0</v>
      </c>
      <c r="I83" s="159">
        <v>0</v>
      </c>
      <c r="J83" s="159">
        <v>0</v>
      </c>
      <c r="K83" s="159">
        <v>0</v>
      </c>
      <c r="L83" s="159">
        <v>0</v>
      </c>
      <c r="M83" s="159">
        <v>0</v>
      </c>
      <c r="N83" s="159">
        <v>0</v>
      </c>
      <c r="O83" s="159">
        <v>0</v>
      </c>
      <c r="P83" s="159">
        <v>0</v>
      </c>
      <c r="Q83" s="159">
        <v>0</v>
      </c>
    </row>
    <row r="84" spans="1:17" x14ac:dyDescent="0.25">
      <c r="A84" s="76" t="s">
        <v>81</v>
      </c>
      <c r="B84" s="159">
        <v>0</v>
      </c>
      <c r="C84" s="159">
        <v>0</v>
      </c>
      <c r="D84" s="159">
        <v>0</v>
      </c>
      <c r="E84" s="159">
        <v>0</v>
      </c>
      <c r="F84" s="159">
        <v>0</v>
      </c>
      <c r="G84" s="159">
        <v>0</v>
      </c>
      <c r="H84" s="159">
        <v>0</v>
      </c>
      <c r="I84" s="159">
        <v>0</v>
      </c>
      <c r="J84" s="159">
        <v>0</v>
      </c>
      <c r="K84" s="159">
        <v>0</v>
      </c>
      <c r="L84" s="159">
        <v>0</v>
      </c>
      <c r="M84" s="159">
        <v>0</v>
      </c>
      <c r="N84" s="159">
        <v>0</v>
      </c>
      <c r="O84" s="159">
        <v>0</v>
      </c>
      <c r="P84" s="159">
        <v>0</v>
      </c>
      <c r="Q84" s="159">
        <v>0</v>
      </c>
    </row>
    <row r="85" spans="1:17" x14ac:dyDescent="0.25">
      <c r="A85" s="76" t="s">
        <v>80</v>
      </c>
      <c r="B85" s="159">
        <v>0</v>
      </c>
      <c r="C85" s="159">
        <v>0</v>
      </c>
      <c r="D85" s="159">
        <v>0</v>
      </c>
      <c r="E85" s="159">
        <v>0</v>
      </c>
      <c r="F85" s="159">
        <v>0</v>
      </c>
      <c r="G85" s="159">
        <v>0</v>
      </c>
      <c r="H85" s="159">
        <v>0</v>
      </c>
      <c r="I85" s="159">
        <v>0</v>
      </c>
      <c r="J85" s="159">
        <v>0</v>
      </c>
      <c r="K85" s="159">
        <v>0</v>
      </c>
      <c r="L85" s="159">
        <v>0</v>
      </c>
      <c r="M85" s="159">
        <v>0</v>
      </c>
      <c r="N85" s="159">
        <v>0</v>
      </c>
      <c r="O85" s="159">
        <v>0</v>
      </c>
      <c r="P85" s="159">
        <v>0</v>
      </c>
      <c r="Q85" s="159">
        <v>0</v>
      </c>
    </row>
    <row r="86" spans="1:17" x14ac:dyDescent="0.25">
      <c r="A86" s="129" t="s">
        <v>79</v>
      </c>
      <c r="B86" s="158">
        <v>6.559385372557931</v>
      </c>
      <c r="C86" s="158">
        <v>7.1248602199609996</v>
      </c>
      <c r="D86" s="158">
        <v>8.2291407702003116</v>
      </c>
      <c r="E86" s="158">
        <v>10.378312918710012</v>
      </c>
      <c r="F86" s="158">
        <v>5.3597609998469853</v>
      </c>
      <c r="G86" s="158">
        <v>4.67005437070834</v>
      </c>
      <c r="H86" s="158">
        <v>8.9357403907234687</v>
      </c>
      <c r="I86" s="158">
        <v>8.1788413240533728</v>
      </c>
      <c r="J86" s="158">
        <v>4.5589731667963873</v>
      </c>
      <c r="K86" s="158">
        <v>3.8290755477676202</v>
      </c>
      <c r="L86" s="158">
        <v>2.2422752551109104</v>
      </c>
      <c r="M86" s="158">
        <v>2.0110699606513931</v>
      </c>
      <c r="N86" s="158">
        <v>1.1078035531341328</v>
      </c>
      <c r="O86" s="158">
        <v>1.6456794003969211</v>
      </c>
      <c r="P86" s="158">
        <v>1.2168600253279349</v>
      </c>
      <c r="Q86" s="158">
        <v>0.88763271178044478</v>
      </c>
    </row>
    <row r="87" spans="1:17" x14ac:dyDescent="0.25">
      <c r="A87" s="92" t="s">
        <v>125</v>
      </c>
      <c r="B87" s="91">
        <v>3.4680677656906265</v>
      </c>
      <c r="C87" s="91">
        <v>2.9380521663679957</v>
      </c>
      <c r="D87" s="91">
        <v>2.9048873877603136</v>
      </c>
      <c r="E87" s="91">
        <v>4.2108613738230458</v>
      </c>
      <c r="F87" s="91">
        <v>0.42026430332273945</v>
      </c>
      <c r="G87" s="91">
        <v>0.61663330128680816</v>
      </c>
      <c r="H87" s="91">
        <v>0.97351022050208247</v>
      </c>
      <c r="I87" s="91">
        <v>0.98529010434083641</v>
      </c>
      <c r="J87" s="91">
        <v>0.49258391339127239</v>
      </c>
      <c r="K87" s="91">
        <v>0.4114113807965819</v>
      </c>
      <c r="L87" s="91">
        <v>0.25735770359414523</v>
      </c>
      <c r="M87" s="91">
        <v>8.0952286927173642E-2</v>
      </c>
      <c r="N87" s="91">
        <v>0</v>
      </c>
      <c r="O87" s="91">
        <v>8.7781338443236961E-2</v>
      </c>
      <c r="P87" s="91">
        <v>0</v>
      </c>
      <c r="Q87" s="91">
        <v>0</v>
      </c>
    </row>
    <row r="88" spans="1:17" x14ac:dyDescent="0.25">
      <c r="A88" s="92" t="s">
        <v>26</v>
      </c>
      <c r="B88" s="91">
        <v>3.0913176068673045</v>
      </c>
      <c r="C88" s="91">
        <v>4.1868080535930039</v>
      </c>
      <c r="D88" s="91">
        <v>5.3242533824399976</v>
      </c>
      <c r="E88" s="91">
        <v>6.1674515448869665</v>
      </c>
      <c r="F88" s="91">
        <v>4.9394966965242455</v>
      </c>
      <c r="G88" s="91">
        <v>4.0534210694215318</v>
      </c>
      <c r="H88" s="91">
        <v>7.9622301702213862</v>
      </c>
      <c r="I88" s="91">
        <v>7.1935512197125355</v>
      </c>
      <c r="J88" s="91">
        <v>4.0663892534051147</v>
      </c>
      <c r="K88" s="91">
        <v>3.4176641669710381</v>
      </c>
      <c r="L88" s="91">
        <v>1.9849175515167654</v>
      </c>
      <c r="M88" s="91">
        <v>1.9301176737242194</v>
      </c>
      <c r="N88" s="91">
        <v>1.1078035531341328</v>
      </c>
      <c r="O88" s="91">
        <v>1.5578980619536842</v>
      </c>
      <c r="P88" s="91">
        <v>1.2168600253279349</v>
      </c>
      <c r="Q88" s="91">
        <v>0.88763271178044478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0</v>
      </c>
      <c r="C90" s="157">
        <v>0</v>
      </c>
      <c r="D90" s="157">
        <v>0</v>
      </c>
      <c r="E90" s="157">
        <v>0</v>
      </c>
      <c r="F90" s="157">
        <v>0</v>
      </c>
      <c r="G90" s="157">
        <v>0</v>
      </c>
      <c r="H90" s="157">
        <v>0</v>
      </c>
      <c r="I90" s="157">
        <v>0</v>
      </c>
      <c r="J90" s="157">
        <v>0</v>
      </c>
      <c r="K90" s="157">
        <v>0</v>
      </c>
      <c r="L90" s="157">
        <v>0</v>
      </c>
      <c r="M90" s="157">
        <v>0</v>
      </c>
      <c r="N90" s="157">
        <v>0</v>
      </c>
      <c r="O90" s="157">
        <v>0</v>
      </c>
      <c r="P90" s="157">
        <v>0</v>
      </c>
      <c r="Q90" s="157">
        <v>0</v>
      </c>
    </row>
    <row r="91" spans="1:17" x14ac:dyDescent="0.25">
      <c r="A91" s="243" t="s">
        <v>235</v>
      </c>
      <c r="B91" s="242">
        <v>0</v>
      </c>
      <c r="C91" s="242">
        <v>0</v>
      </c>
      <c r="D91" s="242">
        <v>0</v>
      </c>
      <c r="E91" s="242">
        <v>0</v>
      </c>
      <c r="F91" s="242">
        <v>0</v>
      </c>
      <c r="G91" s="242">
        <v>0</v>
      </c>
      <c r="H91" s="242">
        <v>0</v>
      </c>
      <c r="I91" s="242">
        <v>0</v>
      </c>
      <c r="J91" s="242">
        <v>0</v>
      </c>
      <c r="K91" s="242">
        <v>0</v>
      </c>
      <c r="L91" s="242">
        <v>0</v>
      </c>
      <c r="M91" s="242">
        <v>0</v>
      </c>
      <c r="N91" s="242">
        <v>0</v>
      </c>
      <c r="O91" s="242">
        <v>0</v>
      </c>
      <c r="P91" s="242">
        <v>0</v>
      </c>
      <c r="Q91" s="242">
        <v>0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134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0</v>
      </c>
      <c r="C95" s="77">
        <f t="shared" si="0"/>
        <v>0</v>
      </c>
      <c r="D95" s="77">
        <f t="shared" si="0"/>
        <v>0</v>
      </c>
      <c r="E95" s="77">
        <f t="shared" si="0"/>
        <v>0</v>
      </c>
      <c r="F95" s="77">
        <f t="shared" si="0"/>
        <v>0</v>
      </c>
      <c r="G95" s="77">
        <f t="shared" si="0"/>
        <v>0</v>
      </c>
      <c r="H95" s="77">
        <f t="shared" si="0"/>
        <v>0</v>
      </c>
      <c r="I95" s="77">
        <f t="shared" si="0"/>
        <v>0</v>
      </c>
      <c r="J95" s="77">
        <f t="shared" si="0"/>
        <v>0</v>
      </c>
      <c r="K95" s="77">
        <f t="shared" si="0"/>
        <v>0</v>
      </c>
      <c r="L95" s="77">
        <f t="shared" si="0"/>
        <v>0</v>
      </c>
      <c r="M95" s="77">
        <f t="shared" si="0"/>
        <v>0</v>
      </c>
      <c r="N95" s="77">
        <f t="shared" si="0"/>
        <v>0</v>
      </c>
      <c r="O95" s="77">
        <f t="shared" si="0"/>
        <v>0</v>
      </c>
      <c r="P95" s="77">
        <f t="shared" si="0"/>
        <v>0</v>
      </c>
      <c r="Q95" s="77">
        <f t="shared" si="0"/>
        <v>0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0</v>
      </c>
      <c r="C100" s="238">
        <f t="shared" si="5"/>
        <v>0</v>
      </c>
      <c r="D100" s="238">
        <f t="shared" si="5"/>
        <v>0</v>
      </c>
      <c r="E100" s="238">
        <f t="shared" si="5"/>
        <v>0</v>
      </c>
      <c r="F100" s="238">
        <f t="shared" si="5"/>
        <v>0</v>
      </c>
      <c r="G100" s="238">
        <f t="shared" si="5"/>
        <v>0</v>
      </c>
      <c r="H100" s="238">
        <f t="shared" si="5"/>
        <v>0</v>
      </c>
      <c r="I100" s="238">
        <f t="shared" si="5"/>
        <v>0</v>
      </c>
      <c r="J100" s="238">
        <f t="shared" si="5"/>
        <v>0</v>
      </c>
      <c r="K100" s="238">
        <f t="shared" si="5"/>
        <v>0</v>
      </c>
      <c r="L100" s="238">
        <f t="shared" si="5"/>
        <v>0</v>
      </c>
      <c r="M100" s="238">
        <f t="shared" si="5"/>
        <v>0</v>
      </c>
      <c r="N100" s="238">
        <f t="shared" si="5"/>
        <v>0</v>
      </c>
      <c r="O100" s="238">
        <f t="shared" si="5"/>
        <v>0</v>
      </c>
      <c r="P100" s="238">
        <f t="shared" si="5"/>
        <v>0</v>
      </c>
      <c r="Q100" s="238">
        <f t="shared" si="5"/>
        <v>0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</v>
      </c>
      <c r="C102" s="237">
        <f t="shared" si="7"/>
        <v>0</v>
      </c>
      <c r="D102" s="237">
        <f t="shared" si="7"/>
        <v>0</v>
      </c>
      <c r="E102" s="237">
        <f t="shared" si="7"/>
        <v>0</v>
      </c>
      <c r="F102" s="237">
        <f t="shared" si="7"/>
        <v>0</v>
      </c>
      <c r="G102" s="237">
        <f t="shared" si="7"/>
        <v>0</v>
      </c>
      <c r="H102" s="237">
        <f t="shared" si="7"/>
        <v>0</v>
      </c>
      <c r="I102" s="237">
        <f t="shared" si="7"/>
        <v>0</v>
      </c>
      <c r="J102" s="237">
        <f t="shared" si="7"/>
        <v>0</v>
      </c>
      <c r="K102" s="237">
        <f t="shared" si="7"/>
        <v>0</v>
      </c>
      <c r="L102" s="237">
        <f t="shared" si="7"/>
        <v>0</v>
      </c>
      <c r="M102" s="237">
        <f t="shared" si="7"/>
        <v>0</v>
      </c>
      <c r="N102" s="237">
        <f t="shared" si="7"/>
        <v>0</v>
      </c>
      <c r="O102" s="237">
        <f t="shared" si="7"/>
        <v>0</v>
      </c>
      <c r="P102" s="237">
        <f t="shared" si="7"/>
        <v>0</v>
      </c>
      <c r="Q102" s="237">
        <f t="shared" si="7"/>
        <v>0</v>
      </c>
    </row>
    <row r="103" spans="1:17" x14ac:dyDescent="0.25">
      <c r="A103" s="142" t="s">
        <v>249</v>
      </c>
      <c r="B103" s="235">
        <f t="shared" ref="B103:Q103" si="8">IF(B$17=0,0,B$17/B$5)</f>
        <v>0</v>
      </c>
      <c r="C103" s="235">
        <f t="shared" si="8"/>
        <v>0</v>
      </c>
      <c r="D103" s="235">
        <f t="shared" si="8"/>
        <v>0</v>
      </c>
      <c r="E103" s="235">
        <f t="shared" si="8"/>
        <v>0</v>
      </c>
      <c r="F103" s="235">
        <f t="shared" si="8"/>
        <v>0</v>
      </c>
      <c r="G103" s="235">
        <f t="shared" si="8"/>
        <v>0</v>
      </c>
      <c r="H103" s="235">
        <f t="shared" si="8"/>
        <v>0</v>
      </c>
      <c r="I103" s="235">
        <f t="shared" si="8"/>
        <v>0</v>
      </c>
      <c r="J103" s="235">
        <f t="shared" si="8"/>
        <v>0</v>
      </c>
      <c r="K103" s="235">
        <f t="shared" si="8"/>
        <v>0</v>
      </c>
      <c r="L103" s="235">
        <f t="shared" si="8"/>
        <v>0</v>
      </c>
      <c r="M103" s="235">
        <f t="shared" si="8"/>
        <v>0</v>
      </c>
      <c r="N103" s="235">
        <f t="shared" si="8"/>
        <v>0</v>
      </c>
      <c r="O103" s="235">
        <f t="shared" si="8"/>
        <v>0</v>
      </c>
      <c r="P103" s="235">
        <f t="shared" si="8"/>
        <v>0</v>
      </c>
      <c r="Q103" s="235">
        <f t="shared" si="8"/>
        <v>0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</v>
      </c>
      <c r="C107" s="77">
        <f t="shared" si="11"/>
        <v>0.99999999999999978</v>
      </c>
      <c r="D107" s="77">
        <f t="shared" si="11"/>
        <v>0.99999999999999978</v>
      </c>
      <c r="E107" s="77">
        <f t="shared" si="11"/>
        <v>0.99999999999999978</v>
      </c>
      <c r="F107" s="77">
        <f t="shared" si="11"/>
        <v>1</v>
      </c>
      <c r="G107" s="77">
        <f t="shared" si="11"/>
        <v>1</v>
      </c>
      <c r="H107" s="77">
        <f t="shared" si="11"/>
        <v>0.99999999999999978</v>
      </c>
      <c r="I107" s="77">
        <f t="shared" si="11"/>
        <v>1</v>
      </c>
      <c r="J107" s="77">
        <f t="shared" si="11"/>
        <v>1.0000000000000002</v>
      </c>
      <c r="K107" s="77">
        <f t="shared" si="11"/>
        <v>0.99999999999999989</v>
      </c>
      <c r="L107" s="77">
        <f t="shared" si="11"/>
        <v>1</v>
      </c>
      <c r="M107" s="77">
        <f t="shared" si="11"/>
        <v>0.99999999999999967</v>
      </c>
      <c r="N107" s="77">
        <f t="shared" si="11"/>
        <v>1</v>
      </c>
      <c r="O107" s="77">
        <f t="shared" si="11"/>
        <v>0.99999999999999978</v>
      </c>
      <c r="P107" s="77">
        <f t="shared" si="11"/>
        <v>0.99999999999999978</v>
      </c>
      <c r="Q107" s="77">
        <f t="shared" si="11"/>
        <v>1</v>
      </c>
    </row>
    <row r="108" spans="1:17" x14ac:dyDescent="0.25">
      <c r="A108" s="132" t="s">
        <v>83</v>
      </c>
      <c r="B108" s="203">
        <f t="shared" ref="B108:Q108" si="12">IF(B$32=0,0,B$32/B$31)</f>
        <v>0</v>
      </c>
      <c r="C108" s="203">
        <f t="shared" si="12"/>
        <v>0</v>
      </c>
      <c r="D108" s="203">
        <f t="shared" si="12"/>
        <v>0</v>
      </c>
      <c r="E108" s="203">
        <f t="shared" si="12"/>
        <v>0</v>
      </c>
      <c r="F108" s="203">
        <f t="shared" si="12"/>
        <v>0</v>
      </c>
      <c r="G108" s="203">
        <f t="shared" si="12"/>
        <v>0</v>
      </c>
      <c r="H108" s="203">
        <f t="shared" si="12"/>
        <v>0</v>
      </c>
      <c r="I108" s="203">
        <f t="shared" si="12"/>
        <v>0</v>
      </c>
      <c r="J108" s="203">
        <f t="shared" si="12"/>
        <v>0</v>
      </c>
      <c r="K108" s="203">
        <f t="shared" si="12"/>
        <v>0</v>
      </c>
      <c r="L108" s="203">
        <f t="shared" si="12"/>
        <v>0</v>
      </c>
      <c r="M108" s="203">
        <f t="shared" si="12"/>
        <v>0</v>
      </c>
      <c r="N108" s="203">
        <f t="shared" si="12"/>
        <v>0</v>
      </c>
      <c r="O108" s="203">
        <f t="shared" si="12"/>
        <v>0</v>
      </c>
      <c r="P108" s="203">
        <f t="shared" si="12"/>
        <v>0</v>
      </c>
      <c r="Q108" s="203">
        <f t="shared" si="12"/>
        <v>0</v>
      </c>
    </row>
    <row r="109" spans="1:17" x14ac:dyDescent="0.25">
      <c r="A109" s="76" t="s">
        <v>82</v>
      </c>
      <c r="B109" s="202">
        <f t="shared" ref="B109:Q109" si="13">IF(B$33=0,0,B$33/B$31)</f>
        <v>0</v>
      </c>
      <c r="C109" s="202">
        <f t="shared" si="13"/>
        <v>0</v>
      </c>
      <c r="D109" s="202">
        <f t="shared" si="13"/>
        <v>0</v>
      </c>
      <c r="E109" s="202">
        <f t="shared" si="13"/>
        <v>0</v>
      </c>
      <c r="F109" s="202">
        <f t="shared" si="13"/>
        <v>0</v>
      </c>
      <c r="G109" s="202">
        <f t="shared" si="13"/>
        <v>0</v>
      </c>
      <c r="H109" s="202">
        <f t="shared" si="13"/>
        <v>0</v>
      </c>
      <c r="I109" s="202">
        <f t="shared" si="13"/>
        <v>0</v>
      </c>
      <c r="J109" s="202">
        <f t="shared" si="13"/>
        <v>0</v>
      </c>
      <c r="K109" s="202">
        <f t="shared" si="13"/>
        <v>0</v>
      </c>
      <c r="L109" s="202">
        <f t="shared" si="13"/>
        <v>0</v>
      </c>
      <c r="M109" s="202">
        <f t="shared" si="13"/>
        <v>0</v>
      </c>
      <c r="N109" s="202">
        <f t="shared" si="13"/>
        <v>0</v>
      </c>
      <c r="O109" s="202">
        <f t="shared" si="13"/>
        <v>0</v>
      </c>
      <c r="P109" s="202">
        <f t="shared" si="13"/>
        <v>0</v>
      </c>
      <c r="Q109" s="202">
        <f t="shared" si="13"/>
        <v>0</v>
      </c>
    </row>
    <row r="110" spans="1:17" x14ac:dyDescent="0.25">
      <c r="A110" s="76" t="s">
        <v>81</v>
      </c>
      <c r="B110" s="202">
        <f t="shared" ref="B110:Q110" si="14">IF(B$34=0,0,B$34/B$31)</f>
        <v>0</v>
      </c>
      <c r="C110" s="202">
        <f t="shared" si="14"/>
        <v>0</v>
      </c>
      <c r="D110" s="202">
        <f t="shared" si="14"/>
        <v>0</v>
      </c>
      <c r="E110" s="202">
        <f t="shared" si="14"/>
        <v>0</v>
      </c>
      <c r="F110" s="202">
        <f t="shared" si="14"/>
        <v>0</v>
      </c>
      <c r="G110" s="202">
        <f t="shared" si="14"/>
        <v>0</v>
      </c>
      <c r="H110" s="202">
        <f t="shared" si="14"/>
        <v>0</v>
      </c>
      <c r="I110" s="202">
        <f t="shared" si="14"/>
        <v>0</v>
      </c>
      <c r="J110" s="202">
        <f t="shared" si="14"/>
        <v>0</v>
      </c>
      <c r="K110" s="202">
        <f t="shared" si="14"/>
        <v>0</v>
      </c>
      <c r="L110" s="202">
        <f t="shared" si="14"/>
        <v>0</v>
      </c>
      <c r="M110" s="202">
        <f t="shared" si="14"/>
        <v>0</v>
      </c>
      <c r="N110" s="202">
        <f t="shared" si="14"/>
        <v>0</v>
      </c>
      <c r="O110" s="202">
        <f t="shared" si="14"/>
        <v>0</v>
      </c>
      <c r="P110" s="202">
        <f t="shared" si="14"/>
        <v>0</v>
      </c>
      <c r="Q110" s="202">
        <f t="shared" si="14"/>
        <v>0</v>
      </c>
    </row>
    <row r="111" spans="1:17" x14ac:dyDescent="0.25">
      <c r="A111" s="76" t="s">
        <v>80</v>
      </c>
      <c r="B111" s="202">
        <f t="shared" ref="B111:Q111" si="15">IF(B$35=0,0,B$35/B$31)</f>
        <v>0</v>
      </c>
      <c r="C111" s="202">
        <f t="shared" si="15"/>
        <v>0</v>
      </c>
      <c r="D111" s="202">
        <f t="shared" si="15"/>
        <v>0</v>
      </c>
      <c r="E111" s="202">
        <f t="shared" si="15"/>
        <v>0</v>
      </c>
      <c r="F111" s="202">
        <f t="shared" si="15"/>
        <v>0</v>
      </c>
      <c r="G111" s="202">
        <f t="shared" si="15"/>
        <v>0</v>
      </c>
      <c r="H111" s="202">
        <f t="shared" si="15"/>
        <v>0</v>
      </c>
      <c r="I111" s="202">
        <f t="shared" si="15"/>
        <v>0</v>
      </c>
      <c r="J111" s="202">
        <f t="shared" si="15"/>
        <v>0</v>
      </c>
      <c r="K111" s="202">
        <f t="shared" si="15"/>
        <v>0</v>
      </c>
      <c r="L111" s="202">
        <f t="shared" si="15"/>
        <v>0</v>
      </c>
      <c r="M111" s="202">
        <f t="shared" si="15"/>
        <v>0</v>
      </c>
      <c r="N111" s="202">
        <f t="shared" si="15"/>
        <v>0</v>
      </c>
      <c r="O111" s="202">
        <f t="shared" si="15"/>
        <v>0</v>
      </c>
      <c r="P111" s="202">
        <f t="shared" si="15"/>
        <v>0</v>
      </c>
      <c r="Q111" s="202">
        <f t="shared" si="15"/>
        <v>0</v>
      </c>
    </row>
    <row r="112" spans="1:17" x14ac:dyDescent="0.25">
      <c r="A112" s="129" t="s">
        <v>79</v>
      </c>
      <c r="B112" s="201">
        <f t="shared" ref="B112:Q112" si="16">IF(B$36=0,0,B$36/B$31)</f>
        <v>4.9510178246846949E-3</v>
      </c>
      <c r="C112" s="201">
        <f t="shared" si="16"/>
        <v>6.0594822629354596E-3</v>
      </c>
      <c r="D112" s="201">
        <f t="shared" si="16"/>
        <v>6.5912199922483084E-3</v>
      </c>
      <c r="E112" s="201">
        <f t="shared" si="16"/>
        <v>6.7270918429137676E-3</v>
      </c>
      <c r="F112" s="201">
        <f t="shared" si="16"/>
        <v>6.4341495154285359E-3</v>
      </c>
      <c r="G112" s="201">
        <f t="shared" si="16"/>
        <v>6.4934592673890562E-3</v>
      </c>
      <c r="H112" s="201">
        <f t="shared" si="16"/>
        <v>6.0647230368962796E-3</v>
      </c>
      <c r="I112" s="201">
        <f t="shared" si="16"/>
        <v>5.5632105856254404E-3</v>
      </c>
      <c r="J112" s="201">
        <f t="shared" si="16"/>
        <v>7.3409259389260175E-3</v>
      </c>
      <c r="K112" s="201">
        <f t="shared" si="16"/>
        <v>8.3057258566084577E-3</v>
      </c>
      <c r="L112" s="201">
        <f t="shared" si="16"/>
        <v>8.5434782184847756E-3</v>
      </c>
      <c r="M112" s="201">
        <f t="shared" si="16"/>
        <v>9.6717622758854659E-3</v>
      </c>
      <c r="N112" s="201">
        <f t="shared" si="16"/>
        <v>8.1848308102032905E-3</v>
      </c>
      <c r="O112" s="201">
        <f t="shared" si="16"/>
        <v>8.3421246892185583E-3</v>
      </c>
      <c r="P112" s="201">
        <f t="shared" si="16"/>
        <v>9.3414977738693859E-3</v>
      </c>
      <c r="Q112" s="201">
        <f t="shared" si="16"/>
        <v>8.1682537189518671E-3</v>
      </c>
    </row>
    <row r="113" spans="1:17" x14ac:dyDescent="0.25">
      <c r="A113" s="127" t="s">
        <v>238</v>
      </c>
      <c r="B113" s="200">
        <f t="shared" ref="B113:Q113" si="17">IF(B$41=0,0,B$41/B$31)</f>
        <v>2.884199948334246E-2</v>
      </c>
      <c r="C113" s="200">
        <f t="shared" si="17"/>
        <v>2.8809870079335186E-2</v>
      </c>
      <c r="D113" s="200">
        <f t="shared" si="17"/>
        <v>2.8794457391529027E-2</v>
      </c>
      <c r="E113" s="200">
        <f t="shared" si="17"/>
        <v>2.8790519077016987E-2</v>
      </c>
      <c r="F113" s="200">
        <f t="shared" si="17"/>
        <v>2.8799010158973081E-2</v>
      </c>
      <c r="G113" s="200">
        <f t="shared" si="17"/>
        <v>2.8797291035727847E-2</v>
      </c>
      <c r="H113" s="200">
        <f t="shared" si="17"/>
        <v>2.8809718172843585E-2</v>
      </c>
      <c r="I113" s="200">
        <f t="shared" si="17"/>
        <v>2.882425476563405E-2</v>
      </c>
      <c r="J113" s="200">
        <f t="shared" si="17"/>
        <v>2.8772726784378949E-2</v>
      </c>
      <c r="K113" s="200">
        <f t="shared" si="17"/>
        <v>2.8744761569373667E-2</v>
      </c>
      <c r="L113" s="200">
        <f t="shared" si="17"/>
        <v>2.8737870196565648E-2</v>
      </c>
      <c r="M113" s="200">
        <f t="shared" si="17"/>
        <v>2.870516631084389E-2</v>
      </c>
      <c r="N113" s="200">
        <f t="shared" si="17"/>
        <v>2.8748265773617287E-2</v>
      </c>
      <c r="O113" s="200">
        <f t="shared" si="17"/>
        <v>2.874370653074728E-2</v>
      </c>
      <c r="P113" s="200">
        <f t="shared" si="17"/>
        <v>2.8714739194960301E-2</v>
      </c>
      <c r="Q113" s="200">
        <f t="shared" si="17"/>
        <v>2.8748746269015888E-2</v>
      </c>
    </row>
    <row r="114" spans="1:17" x14ac:dyDescent="0.25">
      <c r="A114" s="142" t="s">
        <v>247</v>
      </c>
      <c r="B114" s="199">
        <f t="shared" ref="B114:Q114" si="18">IF(B$42=0,0,B$42/B$31)</f>
        <v>2.884199948334246E-2</v>
      </c>
      <c r="C114" s="199">
        <f t="shared" si="18"/>
        <v>2.8809870079335186E-2</v>
      </c>
      <c r="D114" s="199">
        <f t="shared" si="18"/>
        <v>2.8794457391529027E-2</v>
      </c>
      <c r="E114" s="199">
        <f t="shared" si="18"/>
        <v>2.8790519077016987E-2</v>
      </c>
      <c r="F114" s="199">
        <f t="shared" si="18"/>
        <v>2.8799010158973081E-2</v>
      </c>
      <c r="G114" s="199">
        <f t="shared" si="18"/>
        <v>2.8797291035727847E-2</v>
      </c>
      <c r="H114" s="199">
        <f t="shared" si="18"/>
        <v>2.8809718172843585E-2</v>
      </c>
      <c r="I114" s="199">
        <f t="shared" si="18"/>
        <v>2.882425476563405E-2</v>
      </c>
      <c r="J114" s="199">
        <f t="shared" si="18"/>
        <v>2.8772726784378949E-2</v>
      </c>
      <c r="K114" s="199">
        <f t="shared" si="18"/>
        <v>2.8744761569373667E-2</v>
      </c>
      <c r="L114" s="199">
        <f t="shared" si="18"/>
        <v>2.8737870196565648E-2</v>
      </c>
      <c r="M114" s="199">
        <f t="shared" si="18"/>
        <v>2.870516631084389E-2</v>
      </c>
      <c r="N114" s="199">
        <f t="shared" si="18"/>
        <v>2.8748265773617287E-2</v>
      </c>
      <c r="O114" s="199">
        <f t="shared" si="18"/>
        <v>2.874370653074728E-2</v>
      </c>
      <c r="P114" s="199">
        <f t="shared" si="18"/>
        <v>2.8714739194960301E-2</v>
      </c>
      <c r="Q114" s="199">
        <f t="shared" si="18"/>
        <v>2.8748746269015888E-2</v>
      </c>
    </row>
    <row r="115" spans="1:17" x14ac:dyDescent="0.25">
      <c r="A115" s="142" t="s">
        <v>246</v>
      </c>
      <c r="B115" s="199">
        <f t="shared" ref="B115:Q115" si="19">IF(B$53=0,0,B$53/B$31)</f>
        <v>0</v>
      </c>
      <c r="C115" s="199">
        <f t="shared" si="19"/>
        <v>0</v>
      </c>
      <c r="D115" s="199">
        <f t="shared" si="19"/>
        <v>0</v>
      </c>
      <c r="E115" s="199">
        <f t="shared" si="19"/>
        <v>0</v>
      </c>
      <c r="F115" s="199">
        <f t="shared" si="19"/>
        <v>0</v>
      </c>
      <c r="G115" s="199">
        <f t="shared" si="19"/>
        <v>0</v>
      </c>
      <c r="H115" s="199">
        <f t="shared" si="19"/>
        <v>0</v>
      </c>
      <c r="I115" s="199">
        <f t="shared" si="19"/>
        <v>0</v>
      </c>
      <c r="J115" s="199">
        <f t="shared" si="19"/>
        <v>0</v>
      </c>
      <c r="K115" s="199">
        <f t="shared" si="19"/>
        <v>0</v>
      </c>
      <c r="L115" s="199">
        <f t="shared" si="19"/>
        <v>0</v>
      </c>
      <c r="M115" s="199">
        <f t="shared" si="19"/>
        <v>0</v>
      </c>
      <c r="N115" s="199">
        <f t="shared" si="19"/>
        <v>0</v>
      </c>
      <c r="O115" s="199">
        <f t="shared" si="19"/>
        <v>0</v>
      </c>
      <c r="P115" s="199">
        <f t="shared" si="19"/>
        <v>0</v>
      </c>
      <c r="Q115" s="199">
        <f t="shared" si="19"/>
        <v>0</v>
      </c>
    </row>
    <row r="116" spans="1:17" x14ac:dyDescent="0.25">
      <c r="A116" s="127" t="s">
        <v>237</v>
      </c>
      <c r="B116" s="200">
        <f t="shared" ref="B116:Q116" si="20">IF(B$54=0,0,B$54/B$31)</f>
        <v>0.86525998450027419</v>
      </c>
      <c r="C116" s="200">
        <f t="shared" si="20"/>
        <v>0.86429610238005594</v>
      </c>
      <c r="D116" s="200">
        <f t="shared" si="20"/>
        <v>0.86383372174587092</v>
      </c>
      <c r="E116" s="200">
        <f t="shared" si="20"/>
        <v>0.86371557231050955</v>
      </c>
      <c r="F116" s="200">
        <f t="shared" si="20"/>
        <v>0.86397030476919257</v>
      </c>
      <c r="G116" s="200">
        <f t="shared" si="20"/>
        <v>0.86391873107183559</v>
      </c>
      <c r="H116" s="200">
        <f t="shared" si="20"/>
        <v>0.86429154518530749</v>
      </c>
      <c r="I116" s="200">
        <f t="shared" si="20"/>
        <v>0.86472764296902138</v>
      </c>
      <c r="J116" s="200">
        <f t="shared" si="20"/>
        <v>0.86318180353136875</v>
      </c>
      <c r="K116" s="200">
        <f t="shared" si="20"/>
        <v>0.8623428470812099</v>
      </c>
      <c r="L116" s="200">
        <f t="shared" si="20"/>
        <v>0.86213610589696976</v>
      </c>
      <c r="M116" s="200">
        <f t="shared" si="20"/>
        <v>0.86115498932531664</v>
      </c>
      <c r="N116" s="200">
        <f t="shared" si="20"/>
        <v>0.86244797320851885</v>
      </c>
      <c r="O116" s="200">
        <f t="shared" si="20"/>
        <v>0.86231119592241856</v>
      </c>
      <c r="P116" s="200">
        <f t="shared" si="20"/>
        <v>0.86144217584880911</v>
      </c>
      <c r="Q116" s="200">
        <f t="shared" si="20"/>
        <v>0.8624623880704767</v>
      </c>
    </row>
    <row r="117" spans="1:17" x14ac:dyDescent="0.25">
      <c r="A117" s="142" t="s">
        <v>245</v>
      </c>
      <c r="B117" s="199">
        <f t="shared" ref="B117:Q117" si="21">IF(B$55=0,0,B$55/B$31)</f>
        <v>0.86525998450027419</v>
      </c>
      <c r="C117" s="199">
        <f t="shared" si="21"/>
        <v>0.86429610238005594</v>
      </c>
      <c r="D117" s="199">
        <f t="shared" si="21"/>
        <v>0.86383372174587092</v>
      </c>
      <c r="E117" s="199">
        <f t="shared" si="21"/>
        <v>0.86371557231050955</v>
      </c>
      <c r="F117" s="199">
        <f t="shared" si="21"/>
        <v>0.86397030476919257</v>
      </c>
      <c r="G117" s="199">
        <f t="shared" si="21"/>
        <v>0.86391873107183559</v>
      </c>
      <c r="H117" s="199">
        <f t="shared" si="21"/>
        <v>0.86429154518530749</v>
      </c>
      <c r="I117" s="199">
        <f t="shared" si="21"/>
        <v>0.86472764296902138</v>
      </c>
      <c r="J117" s="199">
        <f t="shared" si="21"/>
        <v>0.86318180353136875</v>
      </c>
      <c r="K117" s="199">
        <f t="shared" si="21"/>
        <v>0.8623428470812099</v>
      </c>
      <c r="L117" s="199">
        <f t="shared" si="21"/>
        <v>0.86213610589696976</v>
      </c>
      <c r="M117" s="199">
        <f t="shared" si="21"/>
        <v>0.86115498932531664</v>
      </c>
      <c r="N117" s="199">
        <f t="shared" si="21"/>
        <v>0.86244797320851885</v>
      </c>
      <c r="O117" s="199">
        <f t="shared" si="21"/>
        <v>0.86231119592241856</v>
      </c>
      <c r="P117" s="199">
        <f t="shared" si="21"/>
        <v>0.86144217584880911</v>
      </c>
      <c r="Q117" s="199">
        <f t="shared" si="21"/>
        <v>0.8624623880704767</v>
      </c>
    </row>
    <row r="118" spans="1:17" x14ac:dyDescent="0.25">
      <c r="A118" s="142" t="s">
        <v>244</v>
      </c>
      <c r="B118" s="199">
        <f t="shared" ref="B118:Q118" si="22">IF(B$66=0,0,B$66/B$31)</f>
        <v>0</v>
      </c>
      <c r="C118" s="199">
        <f t="shared" si="22"/>
        <v>0</v>
      </c>
      <c r="D118" s="199">
        <f t="shared" si="22"/>
        <v>0</v>
      </c>
      <c r="E118" s="199">
        <f t="shared" si="22"/>
        <v>0</v>
      </c>
      <c r="F118" s="199">
        <f t="shared" si="22"/>
        <v>0</v>
      </c>
      <c r="G118" s="199">
        <f t="shared" si="22"/>
        <v>0</v>
      </c>
      <c r="H118" s="199">
        <f t="shared" si="22"/>
        <v>0</v>
      </c>
      <c r="I118" s="199">
        <f t="shared" si="22"/>
        <v>0</v>
      </c>
      <c r="J118" s="199">
        <f t="shared" si="22"/>
        <v>0</v>
      </c>
      <c r="K118" s="199">
        <f t="shared" si="22"/>
        <v>0</v>
      </c>
      <c r="L118" s="199">
        <f t="shared" si="22"/>
        <v>0</v>
      </c>
      <c r="M118" s="199">
        <f t="shared" si="22"/>
        <v>0</v>
      </c>
      <c r="N118" s="199">
        <f t="shared" si="22"/>
        <v>0</v>
      </c>
      <c r="O118" s="199">
        <f t="shared" si="22"/>
        <v>0</v>
      </c>
      <c r="P118" s="199">
        <f t="shared" si="22"/>
        <v>0</v>
      </c>
      <c r="Q118" s="199">
        <f t="shared" si="22"/>
        <v>0</v>
      </c>
    </row>
    <row r="119" spans="1:17" x14ac:dyDescent="0.25">
      <c r="A119" s="127" t="s">
        <v>236</v>
      </c>
      <c r="B119" s="200">
        <f t="shared" ref="B119:Q119" si="23">IF(B$67=0,0,B$67/B$31)</f>
        <v>0.10094699819169863</v>
      </c>
      <c r="C119" s="200">
        <f t="shared" si="23"/>
        <v>0.10083454527767319</v>
      </c>
      <c r="D119" s="200">
        <f t="shared" si="23"/>
        <v>0.10078060087035161</v>
      </c>
      <c r="E119" s="200">
        <f t="shared" si="23"/>
        <v>0.10076681676955944</v>
      </c>
      <c r="F119" s="200">
        <f t="shared" si="23"/>
        <v>0.10079653555640579</v>
      </c>
      <c r="G119" s="200">
        <f t="shared" si="23"/>
        <v>0.10079051862504748</v>
      </c>
      <c r="H119" s="200">
        <f t="shared" si="23"/>
        <v>0.10083401360495253</v>
      </c>
      <c r="I119" s="200">
        <f t="shared" si="23"/>
        <v>0.10088489167971915</v>
      </c>
      <c r="J119" s="200">
        <f t="shared" si="23"/>
        <v>0.10070454374532636</v>
      </c>
      <c r="K119" s="200">
        <f t="shared" si="23"/>
        <v>0.10060666549280783</v>
      </c>
      <c r="L119" s="200">
        <f t="shared" si="23"/>
        <v>0.10058254568797981</v>
      </c>
      <c r="M119" s="200">
        <f t="shared" si="23"/>
        <v>0.10046808208795362</v>
      </c>
      <c r="N119" s="200">
        <f t="shared" si="23"/>
        <v>0.10061893020766051</v>
      </c>
      <c r="O119" s="200">
        <f t="shared" si="23"/>
        <v>0.10060297285761548</v>
      </c>
      <c r="P119" s="200">
        <f t="shared" si="23"/>
        <v>0.10050158718236106</v>
      </c>
      <c r="Q119" s="200">
        <f t="shared" si="23"/>
        <v>0.10062061194155561</v>
      </c>
    </row>
    <row r="120" spans="1:17" x14ac:dyDescent="0.25">
      <c r="A120" s="142" t="s">
        <v>243</v>
      </c>
      <c r="B120" s="199">
        <f t="shared" ref="B120:Q120" si="24">IF(B$68=0,0,B$68/B$31)</f>
        <v>0.10094699819169863</v>
      </c>
      <c r="C120" s="199">
        <f t="shared" si="24"/>
        <v>0.10083454527767319</v>
      </c>
      <c r="D120" s="199">
        <f t="shared" si="24"/>
        <v>0.10078060087035161</v>
      </c>
      <c r="E120" s="199">
        <f t="shared" si="24"/>
        <v>0.10076681676955944</v>
      </c>
      <c r="F120" s="199">
        <f t="shared" si="24"/>
        <v>0.10079653555640579</v>
      </c>
      <c r="G120" s="199">
        <f t="shared" si="24"/>
        <v>0.10079051862504748</v>
      </c>
      <c r="H120" s="199">
        <f t="shared" si="24"/>
        <v>0.10083401360495253</v>
      </c>
      <c r="I120" s="199">
        <f t="shared" si="24"/>
        <v>0.10088489167971915</v>
      </c>
      <c r="J120" s="199">
        <f t="shared" si="24"/>
        <v>0.10070454374532636</v>
      </c>
      <c r="K120" s="199">
        <f t="shared" si="24"/>
        <v>0.10060666549280783</v>
      </c>
      <c r="L120" s="199">
        <f t="shared" si="24"/>
        <v>0.10058254568797981</v>
      </c>
      <c r="M120" s="199">
        <f t="shared" si="24"/>
        <v>0.10046808208795362</v>
      </c>
      <c r="N120" s="199">
        <f t="shared" si="24"/>
        <v>0.10061893020766051</v>
      </c>
      <c r="O120" s="199">
        <f t="shared" si="24"/>
        <v>0.10060297285761548</v>
      </c>
      <c r="P120" s="199">
        <f t="shared" si="24"/>
        <v>0.10050158718236106</v>
      </c>
      <c r="Q120" s="199">
        <f t="shared" si="24"/>
        <v>0.10062061194155561</v>
      </c>
    </row>
    <row r="121" spans="1:17" x14ac:dyDescent="0.25">
      <c r="A121" s="140" t="s">
        <v>242</v>
      </c>
      <c r="B121" s="198">
        <f t="shared" ref="B121:Q121" si="25">IF(B$79=0,0,B$79/B$31)</f>
        <v>0</v>
      </c>
      <c r="C121" s="198">
        <f t="shared" si="25"/>
        <v>0</v>
      </c>
      <c r="D121" s="198">
        <f t="shared" si="25"/>
        <v>0</v>
      </c>
      <c r="E121" s="198">
        <f t="shared" si="25"/>
        <v>0</v>
      </c>
      <c r="F121" s="198">
        <f t="shared" si="25"/>
        <v>0</v>
      </c>
      <c r="G121" s="198">
        <f t="shared" si="25"/>
        <v>0</v>
      </c>
      <c r="H121" s="198">
        <f t="shared" si="25"/>
        <v>0</v>
      </c>
      <c r="I121" s="198">
        <f t="shared" si="25"/>
        <v>0</v>
      </c>
      <c r="J121" s="198">
        <f t="shared" si="25"/>
        <v>0</v>
      </c>
      <c r="K121" s="198">
        <f t="shared" si="25"/>
        <v>0</v>
      </c>
      <c r="L121" s="198">
        <f t="shared" si="25"/>
        <v>0</v>
      </c>
      <c r="M121" s="198">
        <f t="shared" si="25"/>
        <v>0</v>
      </c>
      <c r="N121" s="198">
        <f t="shared" si="25"/>
        <v>0</v>
      </c>
      <c r="O121" s="198">
        <f t="shared" si="25"/>
        <v>0</v>
      </c>
      <c r="P121" s="198">
        <f t="shared" si="25"/>
        <v>0</v>
      </c>
      <c r="Q121" s="198">
        <f t="shared" si="25"/>
        <v>0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0</v>
      </c>
      <c r="C124" s="203">
        <f t="shared" si="27"/>
        <v>0</v>
      </c>
      <c r="D124" s="203">
        <f t="shared" si="27"/>
        <v>0</v>
      </c>
      <c r="E124" s="203">
        <f t="shared" si="27"/>
        <v>0</v>
      </c>
      <c r="F124" s="203">
        <f t="shared" si="27"/>
        <v>0</v>
      </c>
      <c r="G124" s="203">
        <f t="shared" si="27"/>
        <v>0</v>
      </c>
      <c r="H124" s="203">
        <f t="shared" si="27"/>
        <v>0</v>
      </c>
      <c r="I124" s="203">
        <f t="shared" si="27"/>
        <v>0</v>
      </c>
      <c r="J124" s="203">
        <f t="shared" si="27"/>
        <v>0</v>
      </c>
      <c r="K124" s="203">
        <f t="shared" si="27"/>
        <v>0</v>
      </c>
      <c r="L124" s="203">
        <f t="shared" si="27"/>
        <v>0</v>
      </c>
      <c r="M124" s="203">
        <f t="shared" si="27"/>
        <v>0</v>
      </c>
      <c r="N124" s="203">
        <f t="shared" si="27"/>
        <v>0</v>
      </c>
      <c r="O124" s="203">
        <f t="shared" si="27"/>
        <v>0</v>
      </c>
      <c r="P124" s="203">
        <f t="shared" si="27"/>
        <v>0</v>
      </c>
      <c r="Q124" s="203">
        <f t="shared" si="27"/>
        <v>0</v>
      </c>
    </row>
    <row r="125" spans="1:17" x14ac:dyDescent="0.25">
      <c r="A125" s="76" t="s">
        <v>82</v>
      </c>
      <c r="B125" s="202">
        <f t="shared" ref="B125:Q125" si="28">IF(B$83=0,0,B$83/B$81)</f>
        <v>0</v>
      </c>
      <c r="C125" s="202">
        <f t="shared" si="28"/>
        <v>0</v>
      </c>
      <c r="D125" s="202">
        <f t="shared" si="28"/>
        <v>0</v>
      </c>
      <c r="E125" s="202">
        <f t="shared" si="28"/>
        <v>0</v>
      </c>
      <c r="F125" s="202">
        <f t="shared" si="28"/>
        <v>0</v>
      </c>
      <c r="G125" s="202">
        <f t="shared" si="28"/>
        <v>0</v>
      </c>
      <c r="H125" s="202">
        <f t="shared" si="28"/>
        <v>0</v>
      </c>
      <c r="I125" s="202">
        <f t="shared" si="28"/>
        <v>0</v>
      </c>
      <c r="J125" s="202">
        <f t="shared" si="28"/>
        <v>0</v>
      </c>
      <c r="K125" s="202">
        <f t="shared" si="28"/>
        <v>0</v>
      </c>
      <c r="L125" s="202">
        <f t="shared" si="28"/>
        <v>0</v>
      </c>
      <c r="M125" s="202">
        <f t="shared" si="28"/>
        <v>0</v>
      </c>
      <c r="N125" s="202">
        <f t="shared" si="28"/>
        <v>0</v>
      </c>
      <c r="O125" s="202">
        <f t="shared" si="28"/>
        <v>0</v>
      </c>
      <c r="P125" s="202">
        <f t="shared" si="28"/>
        <v>0</v>
      </c>
      <c r="Q125" s="202">
        <f t="shared" si="28"/>
        <v>0</v>
      </c>
    </row>
    <row r="126" spans="1:17" x14ac:dyDescent="0.25">
      <c r="A126" s="76" t="s">
        <v>81</v>
      </c>
      <c r="B126" s="202">
        <f t="shared" ref="B126:Q126" si="29">IF(B$84=0,0,B$84/B$81)</f>
        <v>0</v>
      </c>
      <c r="C126" s="202">
        <f t="shared" si="29"/>
        <v>0</v>
      </c>
      <c r="D126" s="202">
        <f t="shared" si="29"/>
        <v>0</v>
      </c>
      <c r="E126" s="202">
        <f t="shared" si="29"/>
        <v>0</v>
      </c>
      <c r="F126" s="202">
        <f t="shared" si="29"/>
        <v>0</v>
      </c>
      <c r="G126" s="202">
        <f t="shared" si="29"/>
        <v>0</v>
      </c>
      <c r="H126" s="202">
        <f t="shared" si="29"/>
        <v>0</v>
      </c>
      <c r="I126" s="202">
        <f t="shared" si="29"/>
        <v>0</v>
      </c>
      <c r="J126" s="202">
        <f t="shared" si="29"/>
        <v>0</v>
      </c>
      <c r="K126" s="202">
        <f t="shared" si="29"/>
        <v>0</v>
      </c>
      <c r="L126" s="202">
        <f t="shared" si="29"/>
        <v>0</v>
      </c>
      <c r="M126" s="202">
        <f t="shared" si="29"/>
        <v>0</v>
      </c>
      <c r="N126" s="202">
        <f t="shared" si="29"/>
        <v>0</v>
      </c>
      <c r="O126" s="202">
        <f t="shared" si="29"/>
        <v>0</v>
      </c>
      <c r="P126" s="202">
        <f t="shared" si="29"/>
        <v>0</v>
      </c>
      <c r="Q126" s="202">
        <f t="shared" si="29"/>
        <v>0</v>
      </c>
    </row>
    <row r="127" spans="1:17" x14ac:dyDescent="0.25">
      <c r="A127" s="76" t="s">
        <v>80</v>
      </c>
      <c r="B127" s="202">
        <f t="shared" ref="B127:Q127" si="30">IF(B$85=0,0,B$85/B$81)</f>
        <v>0</v>
      </c>
      <c r="C127" s="202">
        <f t="shared" si="30"/>
        <v>0</v>
      </c>
      <c r="D127" s="202">
        <f t="shared" si="30"/>
        <v>0</v>
      </c>
      <c r="E127" s="202">
        <f t="shared" si="30"/>
        <v>0</v>
      </c>
      <c r="F127" s="202">
        <f t="shared" si="30"/>
        <v>0</v>
      </c>
      <c r="G127" s="202">
        <f t="shared" si="30"/>
        <v>0</v>
      </c>
      <c r="H127" s="202">
        <f t="shared" si="30"/>
        <v>0</v>
      </c>
      <c r="I127" s="202">
        <f t="shared" si="30"/>
        <v>0</v>
      </c>
      <c r="J127" s="202">
        <f t="shared" si="30"/>
        <v>0</v>
      </c>
      <c r="K127" s="202">
        <f t="shared" si="30"/>
        <v>0</v>
      </c>
      <c r="L127" s="202">
        <f t="shared" si="30"/>
        <v>0</v>
      </c>
      <c r="M127" s="202">
        <f t="shared" si="30"/>
        <v>0</v>
      </c>
      <c r="N127" s="202">
        <f t="shared" si="30"/>
        <v>0</v>
      </c>
      <c r="O127" s="202">
        <f t="shared" si="30"/>
        <v>0</v>
      </c>
      <c r="P127" s="202">
        <f t="shared" si="30"/>
        <v>0</v>
      </c>
      <c r="Q127" s="202">
        <f t="shared" si="30"/>
        <v>0</v>
      </c>
    </row>
    <row r="128" spans="1:17" x14ac:dyDescent="0.25">
      <c r="A128" s="129" t="s">
        <v>79</v>
      </c>
      <c r="B128" s="201">
        <f t="shared" ref="B128:Q128" si="31">IF(B$86=0,0,B$86/B$81)</f>
        <v>1</v>
      </c>
      <c r="C128" s="201">
        <f t="shared" si="31"/>
        <v>1</v>
      </c>
      <c r="D128" s="201">
        <f t="shared" si="31"/>
        <v>1</v>
      </c>
      <c r="E128" s="201">
        <f t="shared" si="31"/>
        <v>1</v>
      </c>
      <c r="F128" s="201">
        <f t="shared" si="31"/>
        <v>1</v>
      </c>
      <c r="G128" s="201">
        <f t="shared" si="31"/>
        <v>1</v>
      </c>
      <c r="H128" s="201">
        <f t="shared" si="31"/>
        <v>1</v>
      </c>
      <c r="I128" s="201">
        <f t="shared" si="31"/>
        <v>1</v>
      </c>
      <c r="J128" s="201">
        <f t="shared" si="31"/>
        <v>1</v>
      </c>
      <c r="K128" s="201">
        <f t="shared" si="31"/>
        <v>1</v>
      </c>
      <c r="L128" s="201">
        <f t="shared" si="31"/>
        <v>1</v>
      </c>
      <c r="M128" s="201">
        <f t="shared" si="31"/>
        <v>1</v>
      </c>
      <c r="N128" s="201">
        <f t="shared" si="31"/>
        <v>1</v>
      </c>
      <c r="O128" s="201">
        <f t="shared" si="31"/>
        <v>1</v>
      </c>
      <c r="P128" s="201">
        <f t="shared" si="31"/>
        <v>1</v>
      </c>
      <c r="Q128" s="201">
        <f t="shared" si="31"/>
        <v>1</v>
      </c>
    </row>
    <row r="129" spans="1:17" x14ac:dyDescent="0.25">
      <c r="A129" s="72" t="s">
        <v>235</v>
      </c>
      <c r="B129" s="276">
        <f t="shared" ref="B129:Q129" si="32">IF(B$91=0,0,B$91/B$81)</f>
        <v>0</v>
      </c>
      <c r="C129" s="276">
        <f t="shared" si="32"/>
        <v>0</v>
      </c>
      <c r="D129" s="276">
        <f t="shared" si="32"/>
        <v>0</v>
      </c>
      <c r="E129" s="276">
        <f t="shared" si="32"/>
        <v>0</v>
      </c>
      <c r="F129" s="276">
        <f t="shared" si="32"/>
        <v>0</v>
      </c>
      <c r="G129" s="276">
        <f t="shared" si="32"/>
        <v>0</v>
      </c>
      <c r="H129" s="276">
        <f t="shared" si="32"/>
        <v>0</v>
      </c>
      <c r="I129" s="276">
        <f t="shared" si="32"/>
        <v>0</v>
      </c>
      <c r="J129" s="276">
        <f t="shared" si="32"/>
        <v>0</v>
      </c>
      <c r="K129" s="276">
        <f t="shared" si="32"/>
        <v>0</v>
      </c>
      <c r="L129" s="276">
        <f t="shared" si="32"/>
        <v>0</v>
      </c>
      <c r="M129" s="276">
        <f t="shared" si="32"/>
        <v>0</v>
      </c>
      <c r="N129" s="276">
        <f t="shared" si="32"/>
        <v>0</v>
      </c>
      <c r="O129" s="276">
        <f t="shared" si="32"/>
        <v>0</v>
      </c>
      <c r="P129" s="276">
        <f t="shared" si="32"/>
        <v>0</v>
      </c>
      <c r="Q129" s="276">
        <f t="shared" si="32"/>
        <v>0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266" t="s">
        <v>133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>IF(B$5=0,0,B$5/PPA_fec!B$5)</f>
        <v>0</v>
      </c>
      <c r="C133" s="230">
        <f>IF(C$5=0,0,C$5/PPA_fec!C$5)</f>
        <v>0</v>
      </c>
      <c r="D133" s="230">
        <f>IF(D$5=0,0,D$5/PPA_fec!D$5)</f>
        <v>0</v>
      </c>
      <c r="E133" s="230">
        <f>IF(E$5=0,0,E$5/PPA_fec!E$5)</f>
        <v>0</v>
      </c>
      <c r="F133" s="230">
        <f>IF(F$5=0,0,F$5/PPA_fec!F$5)</f>
        <v>0</v>
      </c>
      <c r="G133" s="230">
        <f>IF(G$5=0,0,G$5/PPA_fec!G$5)</f>
        <v>0</v>
      </c>
      <c r="H133" s="230">
        <f>IF(H$5=0,0,H$5/PPA_fec!H$5)</f>
        <v>0</v>
      </c>
      <c r="I133" s="230">
        <f>IF(I$5=0,0,I$5/PPA_fec!I$5)</f>
        <v>0</v>
      </c>
      <c r="J133" s="230">
        <f>IF(J$5=0,0,J$5/PPA_fec!J$5)</f>
        <v>0</v>
      </c>
      <c r="K133" s="230">
        <f>IF(K$5=0,0,K$5/PPA_fec!K$5)</f>
        <v>0</v>
      </c>
      <c r="L133" s="230">
        <f>IF(L$5=0,0,L$5/PPA_fec!L$5)</f>
        <v>0</v>
      </c>
      <c r="M133" s="230">
        <f>IF(M$5=0,0,M$5/PPA_fec!M$5)</f>
        <v>0</v>
      </c>
      <c r="N133" s="230">
        <f>IF(N$5=0,0,N$5/PPA_fec!N$5)</f>
        <v>0</v>
      </c>
      <c r="O133" s="230">
        <f>IF(O$5=0,0,O$5/PPA_fec!O$5)</f>
        <v>0</v>
      </c>
      <c r="P133" s="230">
        <f>IF(P$5=0,0,P$5/PPA_fec!P$5)</f>
        <v>0</v>
      </c>
      <c r="Q133" s="230">
        <f>IF(Q$5=0,0,Q$5/PPA_fec!Q$5)</f>
        <v>0</v>
      </c>
    </row>
    <row r="134" spans="1:17" x14ac:dyDescent="0.25">
      <c r="A134" s="132" t="s">
        <v>83</v>
      </c>
      <c r="B134" s="229">
        <f>IF(B$6=0,0,B$6/PPA_fec!B$6)</f>
        <v>0</v>
      </c>
      <c r="C134" s="229">
        <f>IF(C$6=0,0,C$6/PPA_fec!C$6)</f>
        <v>0</v>
      </c>
      <c r="D134" s="229">
        <f>IF(D$6=0,0,D$6/PPA_fec!D$6)</f>
        <v>0</v>
      </c>
      <c r="E134" s="229">
        <f>IF(E$6=0,0,E$6/PPA_fec!E$6)</f>
        <v>0</v>
      </c>
      <c r="F134" s="229">
        <f>IF(F$6=0,0,F$6/PPA_fec!F$6)</f>
        <v>0</v>
      </c>
      <c r="G134" s="229">
        <f>IF(G$6=0,0,G$6/PPA_fec!G$6)</f>
        <v>0</v>
      </c>
      <c r="H134" s="229">
        <f>IF(H$6=0,0,H$6/PPA_fec!H$6)</f>
        <v>0</v>
      </c>
      <c r="I134" s="229">
        <f>IF(I$6=0,0,I$6/PPA_fec!I$6)</f>
        <v>0</v>
      </c>
      <c r="J134" s="229">
        <f>IF(J$6=0,0,J$6/PPA_fec!J$6)</f>
        <v>0</v>
      </c>
      <c r="K134" s="229">
        <f>IF(K$6=0,0,K$6/PPA_fec!K$6)</f>
        <v>0</v>
      </c>
      <c r="L134" s="229">
        <f>IF(L$6=0,0,L$6/PPA_fec!L$6)</f>
        <v>0</v>
      </c>
      <c r="M134" s="229">
        <f>IF(M$6=0,0,M$6/PPA_fec!M$6)</f>
        <v>0</v>
      </c>
      <c r="N134" s="229">
        <f>IF(N$6=0,0,N$6/PPA_fec!N$6)</f>
        <v>0</v>
      </c>
      <c r="O134" s="229">
        <f>IF(O$6=0,0,O$6/PPA_fec!O$6)</f>
        <v>0</v>
      </c>
      <c r="P134" s="229">
        <f>IF(P$6=0,0,P$6/PPA_fec!P$6)</f>
        <v>0</v>
      </c>
      <c r="Q134" s="229">
        <f>IF(Q$6=0,0,Q$6/PPA_fec!Q$6)</f>
        <v>0</v>
      </c>
    </row>
    <row r="135" spans="1:17" x14ac:dyDescent="0.25">
      <c r="A135" s="76" t="s">
        <v>82</v>
      </c>
      <c r="B135" s="228">
        <f>IF(B$7=0,0,B$7/PPA_fec!B$7)</f>
        <v>0</v>
      </c>
      <c r="C135" s="228">
        <f>IF(C$7=0,0,C$7/PPA_fec!C$7)</f>
        <v>0</v>
      </c>
      <c r="D135" s="228">
        <f>IF(D$7=0,0,D$7/PPA_fec!D$7)</f>
        <v>0</v>
      </c>
      <c r="E135" s="228">
        <f>IF(E$7=0,0,E$7/PPA_fec!E$7)</f>
        <v>0</v>
      </c>
      <c r="F135" s="228">
        <f>IF(F$7=0,0,F$7/PPA_fec!F$7)</f>
        <v>0</v>
      </c>
      <c r="G135" s="228">
        <f>IF(G$7=0,0,G$7/PPA_fec!G$7)</f>
        <v>0</v>
      </c>
      <c r="H135" s="228">
        <f>IF(H$7=0,0,H$7/PPA_fec!H$7)</f>
        <v>0</v>
      </c>
      <c r="I135" s="228">
        <f>IF(I$7=0,0,I$7/PPA_fec!I$7)</f>
        <v>0</v>
      </c>
      <c r="J135" s="228">
        <f>IF(J$7=0,0,J$7/PPA_fec!J$7)</f>
        <v>0</v>
      </c>
      <c r="K135" s="228">
        <f>IF(K$7=0,0,K$7/PPA_fec!K$7)</f>
        <v>0</v>
      </c>
      <c r="L135" s="228">
        <f>IF(L$7=0,0,L$7/PPA_fec!L$7)</f>
        <v>0</v>
      </c>
      <c r="M135" s="228">
        <f>IF(M$7=0,0,M$7/PPA_fec!M$7)</f>
        <v>0</v>
      </c>
      <c r="N135" s="228">
        <f>IF(N$7=0,0,N$7/PPA_fec!N$7)</f>
        <v>0</v>
      </c>
      <c r="O135" s="228">
        <f>IF(O$7=0,0,O$7/PPA_fec!O$7)</f>
        <v>0</v>
      </c>
      <c r="P135" s="228">
        <f>IF(P$7=0,0,P$7/PPA_fec!P$7)</f>
        <v>0</v>
      </c>
      <c r="Q135" s="228">
        <f>IF(Q$7=0,0,Q$7/PPA_fec!Q$7)</f>
        <v>0</v>
      </c>
    </row>
    <row r="136" spans="1:17" x14ac:dyDescent="0.25">
      <c r="A136" s="76" t="s">
        <v>81</v>
      </c>
      <c r="B136" s="228">
        <f>IF(B$8=0,0,B$8/PPA_fec!B$8)</f>
        <v>0</v>
      </c>
      <c r="C136" s="228">
        <f>IF(C$8=0,0,C$8/PPA_fec!C$8)</f>
        <v>0</v>
      </c>
      <c r="D136" s="228">
        <f>IF(D$8=0,0,D$8/PPA_fec!D$8)</f>
        <v>0</v>
      </c>
      <c r="E136" s="228">
        <f>IF(E$8=0,0,E$8/PPA_fec!E$8)</f>
        <v>0</v>
      </c>
      <c r="F136" s="228">
        <f>IF(F$8=0,0,F$8/PPA_fec!F$8)</f>
        <v>0</v>
      </c>
      <c r="G136" s="228">
        <f>IF(G$8=0,0,G$8/PPA_fec!G$8)</f>
        <v>0</v>
      </c>
      <c r="H136" s="228">
        <f>IF(H$8=0,0,H$8/PPA_fec!H$8)</f>
        <v>0</v>
      </c>
      <c r="I136" s="228">
        <f>IF(I$8=0,0,I$8/PPA_fec!I$8)</f>
        <v>0</v>
      </c>
      <c r="J136" s="228">
        <f>IF(J$8=0,0,J$8/PPA_fec!J$8)</f>
        <v>0</v>
      </c>
      <c r="K136" s="228">
        <f>IF(K$8=0,0,K$8/PPA_fec!K$8)</f>
        <v>0</v>
      </c>
      <c r="L136" s="228">
        <f>IF(L$8=0,0,L$8/PPA_fec!L$8)</f>
        <v>0</v>
      </c>
      <c r="M136" s="228">
        <f>IF(M$8=0,0,M$8/PPA_fec!M$8)</f>
        <v>0</v>
      </c>
      <c r="N136" s="228">
        <f>IF(N$8=0,0,N$8/PPA_fec!N$8)</f>
        <v>0</v>
      </c>
      <c r="O136" s="228">
        <f>IF(O$8=0,0,O$8/PPA_fec!O$8)</f>
        <v>0</v>
      </c>
      <c r="P136" s="228">
        <f>IF(P$8=0,0,P$8/PPA_fec!P$8)</f>
        <v>0</v>
      </c>
      <c r="Q136" s="228">
        <f>IF(Q$8=0,0,Q$8/PPA_fec!Q$8)</f>
        <v>0</v>
      </c>
    </row>
    <row r="137" spans="1:17" x14ac:dyDescent="0.25">
      <c r="A137" s="76" t="s">
        <v>80</v>
      </c>
      <c r="B137" s="228">
        <f>IF(B$9=0,0,B$9/PPA_fec!B$9)</f>
        <v>0</v>
      </c>
      <c r="C137" s="228">
        <f>IF(C$9=0,0,C$9/PPA_fec!C$9)</f>
        <v>0</v>
      </c>
      <c r="D137" s="228">
        <f>IF(D$9=0,0,D$9/PPA_fec!D$9)</f>
        <v>0</v>
      </c>
      <c r="E137" s="228">
        <f>IF(E$9=0,0,E$9/PPA_fec!E$9)</f>
        <v>0</v>
      </c>
      <c r="F137" s="228">
        <f>IF(F$9=0,0,F$9/PPA_fec!F$9)</f>
        <v>0</v>
      </c>
      <c r="G137" s="228">
        <f>IF(G$9=0,0,G$9/PPA_fec!G$9)</f>
        <v>0</v>
      </c>
      <c r="H137" s="228">
        <f>IF(H$9=0,0,H$9/PPA_fec!H$9)</f>
        <v>0</v>
      </c>
      <c r="I137" s="228">
        <f>IF(I$9=0,0,I$9/PPA_fec!I$9)</f>
        <v>0</v>
      </c>
      <c r="J137" s="228">
        <f>IF(J$9=0,0,J$9/PPA_fec!J$9)</f>
        <v>0</v>
      </c>
      <c r="K137" s="228">
        <f>IF(K$9=0,0,K$9/PPA_fec!K$9)</f>
        <v>0</v>
      </c>
      <c r="L137" s="228">
        <f>IF(L$9=0,0,L$9/PPA_fec!L$9)</f>
        <v>0</v>
      </c>
      <c r="M137" s="228">
        <f>IF(M$9=0,0,M$9/PPA_fec!M$9)</f>
        <v>0</v>
      </c>
      <c r="N137" s="228">
        <f>IF(N$9=0,0,N$9/PPA_fec!N$9)</f>
        <v>0</v>
      </c>
      <c r="O137" s="228">
        <f>IF(O$9=0,0,O$9/PPA_fec!O$9)</f>
        <v>0</v>
      </c>
      <c r="P137" s="228">
        <f>IF(P$9=0,0,P$9/PPA_fec!P$9)</f>
        <v>0</v>
      </c>
      <c r="Q137" s="228">
        <f>IF(Q$9=0,0,Q$9/PPA_fec!Q$9)</f>
        <v>0</v>
      </c>
    </row>
    <row r="138" spans="1:17" x14ac:dyDescent="0.25">
      <c r="A138" s="129" t="s">
        <v>79</v>
      </c>
      <c r="B138" s="227">
        <f>IF(B$10=0,0,B$10/PPA_fec!B$10)</f>
        <v>0</v>
      </c>
      <c r="C138" s="227">
        <f>IF(C$10=0,0,C$10/PPA_fec!C$10)</f>
        <v>0</v>
      </c>
      <c r="D138" s="227">
        <f>IF(D$10=0,0,D$10/PPA_fec!D$10)</f>
        <v>0</v>
      </c>
      <c r="E138" s="227">
        <f>IF(E$10=0,0,E$10/PPA_fec!E$10)</f>
        <v>0</v>
      </c>
      <c r="F138" s="227">
        <f>IF(F$10=0,0,F$10/PPA_fec!F$10)</f>
        <v>0</v>
      </c>
      <c r="G138" s="227">
        <f>IF(G$10=0,0,G$10/PPA_fec!G$10)</f>
        <v>0</v>
      </c>
      <c r="H138" s="227">
        <f>IF(H$10=0,0,H$10/PPA_fec!H$10)</f>
        <v>0</v>
      </c>
      <c r="I138" s="227">
        <f>IF(I$10=0,0,I$10/PPA_fec!I$10)</f>
        <v>0</v>
      </c>
      <c r="J138" s="227">
        <f>IF(J$10=0,0,J$10/PPA_fec!J$10)</f>
        <v>0</v>
      </c>
      <c r="K138" s="227">
        <f>IF(K$10=0,0,K$10/PPA_fec!K$10)</f>
        <v>0</v>
      </c>
      <c r="L138" s="227">
        <f>IF(L$10=0,0,L$10/PPA_fec!L$10)</f>
        <v>0</v>
      </c>
      <c r="M138" s="227">
        <f>IF(M$10=0,0,M$10/PPA_fec!M$10)</f>
        <v>0</v>
      </c>
      <c r="N138" s="227">
        <f>IF(N$10=0,0,N$10/PPA_fec!N$10)</f>
        <v>0</v>
      </c>
      <c r="O138" s="227">
        <f>IF(O$10=0,0,O$10/PPA_fec!O$10)</f>
        <v>0</v>
      </c>
      <c r="P138" s="227">
        <f>IF(P$10=0,0,P$10/PPA_fec!P$10)</f>
        <v>0</v>
      </c>
      <c r="Q138" s="227">
        <f>IF(Q$10=0,0,Q$10/PPA_fec!Q$10)</f>
        <v>0</v>
      </c>
    </row>
    <row r="139" spans="1:17" x14ac:dyDescent="0.25">
      <c r="A139" s="127" t="s">
        <v>241</v>
      </c>
      <c r="B139" s="225">
        <f>IF(B$15=0,0,B$15/PPA_fec!B$15)</f>
        <v>0</v>
      </c>
      <c r="C139" s="225">
        <f>IF(C$15=0,0,C$15/PPA_fec!C$15)</f>
        <v>0</v>
      </c>
      <c r="D139" s="225">
        <f>IF(D$15=0,0,D$15/PPA_fec!D$15)</f>
        <v>0</v>
      </c>
      <c r="E139" s="225">
        <f>IF(E$15=0,0,E$15/PPA_fec!E$15)</f>
        <v>0</v>
      </c>
      <c r="F139" s="225">
        <f>IF(F$15=0,0,F$15/PPA_fec!F$15)</f>
        <v>0</v>
      </c>
      <c r="G139" s="225">
        <f>IF(G$15=0,0,G$15/PPA_fec!G$15)</f>
        <v>0</v>
      </c>
      <c r="H139" s="225">
        <f>IF(H$15=0,0,H$15/PPA_fec!H$15)</f>
        <v>0</v>
      </c>
      <c r="I139" s="225">
        <f>IF(I$15=0,0,I$15/PPA_fec!I$15)</f>
        <v>0</v>
      </c>
      <c r="J139" s="225">
        <f>IF(J$15=0,0,J$15/PPA_fec!J$15)</f>
        <v>0</v>
      </c>
      <c r="K139" s="225">
        <f>IF(K$15=0,0,K$15/PPA_fec!K$15)</f>
        <v>0</v>
      </c>
      <c r="L139" s="225">
        <f>IF(L$15=0,0,L$15/PPA_fec!L$15)</f>
        <v>0</v>
      </c>
      <c r="M139" s="225">
        <f>IF(M$15=0,0,M$15/PPA_fec!M$15)</f>
        <v>0</v>
      </c>
      <c r="N139" s="225">
        <f>IF(N$15=0,0,N$15/PPA_fec!N$15)</f>
        <v>0</v>
      </c>
      <c r="O139" s="225">
        <f>IF(O$15=0,0,O$15/PPA_fec!O$15)</f>
        <v>0</v>
      </c>
      <c r="P139" s="225">
        <f>IF(P$15=0,0,P$15/PPA_fec!P$15)</f>
        <v>0</v>
      </c>
      <c r="Q139" s="225">
        <f>IF(Q$15=0,0,Q$15/PPA_fec!Q$15)</f>
        <v>0</v>
      </c>
    </row>
    <row r="140" spans="1:17" x14ac:dyDescent="0.25">
      <c r="A140" s="127" t="s">
        <v>240</v>
      </c>
      <c r="B140" s="226">
        <f>IF(B$16=0,0,B$16/PPA_fec!B$16)</f>
        <v>0</v>
      </c>
      <c r="C140" s="226">
        <f>IF(C$16=0,0,C$16/PPA_fec!C$16)</f>
        <v>0</v>
      </c>
      <c r="D140" s="226">
        <f>IF(D$16=0,0,D$16/PPA_fec!D$16)</f>
        <v>0</v>
      </c>
      <c r="E140" s="226">
        <f>IF(E$16=0,0,E$16/PPA_fec!E$16)</f>
        <v>0</v>
      </c>
      <c r="F140" s="226">
        <f>IF(F$16=0,0,F$16/PPA_fec!F$16)</f>
        <v>0</v>
      </c>
      <c r="G140" s="226">
        <f>IF(G$16=0,0,G$16/PPA_fec!G$16)</f>
        <v>0</v>
      </c>
      <c r="H140" s="226">
        <f>IF(H$16=0,0,H$16/PPA_fec!H$16)</f>
        <v>0</v>
      </c>
      <c r="I140" s="226">
        <f>IF(I$16=0,0,I$16/PPA_fec!I$16)</f>
        <v>0</v>
      </c>
      <c r="J140" s="226">
        <f>IF(J$16=0,0,J$16/PPA_fec!J$16)</f>
        <v>0</v>
      </c>
      <c r="K140" s="226">
        <f>IF(K$16=0,0,K$16/PPA_fec!K$16)</f>
        <v>0</v>
      </c>
      <c r="L140" s="226">
        <f>IF(L$16=0,0,L$16/PPA_fec!L$16)</f>
        <v>0</v>
      </c>
      <c r="M140" s="226">
        <f>IF(M$16=0,0,M$16/PPA_fec!M$16)</f>
        <v>0</v>
      </c>
      <c r="N140" s="226">
        <f>IF(N$16=0,0,N$16/PPA_fec!N$16)</f>
        <v>0</v>
      </c>
      <c r="O140" s="226">
        <f>IF(O$16=0,0,O$16/PPA_fec!O$16)</f>
        <v>0</v>
      </c>
      <c r="P140" s="226">
        <f>IF(P$16=0,0,P$16/PPA_fec!P$16)</f>
        <v>0</v>
      </c>
      <c r="Q140" s="226">
        <f>IF(Q$16=0,0,Q$16/PPA_fec!Q$16)</f>
        <v>0</v>
      </c>
    </row>
    <row r="141" spans="1:17" x14ac:dyDescent="0.25">
      <c r="A141" s="72" t="s">
        <v>239</v>
      </c>
      <c r="B141" s="258">
        <f>IF(B$29=0,0,B$29/PPA_fec!B$29)</f>
        <v>0</v>
      </c>
      <c r="C141" s="258">
        <f>IF(C$29=0,0,C$29/PPA_fec!C$29)</f>
        <v>0</v>
      </c>
      <c r="D141" s="258">
        <f>IF(D$29=0,0,D$29/PPA_fec!D$29)</f>
        <v>0</v>
      </c>
      <c r="E141" s="258">
        <f>IF(E$29=0,0,E$29/PPA_fec!E$29)</f>
        <v>0</v>
      </c>
      <c r="F141" s="258">
        <f>IF(F$29=0,0,F$29/PPA_fec!F$29)</f>
        <v>0</v>
      </c>
      <c r="G141" s="258">
        <f>IF(G$29=0,0,G$29/PPA_fec!G$29)</f>
        <v>0</v>
      </c>
      <c r="H141" s="258">
        <f>IF(H$29=0,0,H$29/PPA_fec!H$29)</f>
        <v>0</v>
      </c>
      <c r="I141" s="258">
        <f>IF(I$29=0,0,I$29/PPA_fec!I$29)</f>
        <v>0</v>
      </c>
      <c r="J141" s="258">
        <f>IF(J$29=0,0,J$29/PPA_fec!J$29)</f>
        <v>0</v>
      </c>
      <c r="K141" s="258">
        <f>IF(K$29=0,0,K$29/PPA_fec!K$29)</f>
        <v>0</v>
      </c>
      <c r="L141" s="258">
        <f>IF(L$29=0,0,L$29/PPA_fec!L$29)</f>
        <v>0</v>
      </c>
      <c r="M141" s="258">
        <f>IF(M$29=0,0,M$29/PPA_fec!M$29)</f>
        <v>0</v>
      </c>
      <c r="N141" s="258">
        <f>IF(N$29=0,0,N$29/PPA_fec!N$29)</f>
        <v>0</v>
      </c>
      <c r="O141" s="258">
        <f>IF(O$29=0,0,O$29/PPA_fec!O$29)</f>
        <v>0</v>
      </c>
      <c r="P141" s="258">
        <f>IF(P$29=0,0,P$29/PPA_fec!P$29)</f>
        <v>0</v>
      </c>
      <c r="Q141" s="258">
        <f>IF(Q$29=0,0,Q$29/PPA_fec!Q$29)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>IF(B$31=0,0,B$31/PPA_fec!B$31)</f>
        <v>2.7194179927478417</v>
      </c>
      <c r="C143" s="230">
        <f>IF(C$31=0,0,C$31/PPA_fec!C$31)</f>
        <v>2.6277096962567636</v>
      </c>
      <c r="D143" s="230">
        <f>IF(D$31=0,0,D$31/PPA_fec!D$31)</f>
        <v>2.6728337259341775</v>
      </c>
      <c r="E143" s="230">
        <f>IF(E$31=0,0,E$31/PPA_fec!E$31)</f>
        <v>2.6414852530600372</v>
      </c>
      <c r="F143" s="230">
        <f>IF(F$31=0,0,F$31/PPA_fec!F$31)</f>
        <v>2.1961054341469066</v>
      </c>
      <c r="G143" s="230">
        <f>IF(G$31=0,0,G$31/PPA_fec!G$31)</f>
        <v>2.1638051002900727</v>
      </c>
      <c r="H143" s="230">
        <f>IF(H$31=0,0,H$31/PPA_fec!H$31)</f>
        <v>2.4938108423225467</v>
      </c>
      <c r="I143" s="230">
        <f>IF(I$31=0,0,I$31/PPA_fec!I$31)</f>
        <v>2.392642936321955</v>
      </c>
      <c r="J143" s="230">
        <f>IF(J$31=0,0,J$31/PPA_fec!J$31)</f>
        <v>2.0101380676698484</v>
      </c>
      <c r="K143" s="230">
        <f>IF(K$31=0,0,K$31/PPA_fec!K$31)</f>
        <v>1.8394184099317306</v>
      </c>
      <c r="L143" s="230">
        <f>IF(L$31=0,0,L$31/PPA_fec!L$31)</f>
        <v>1.6083073075059051</v>
      </c>
      <c r="M143" s="230">
        <f>IF(M$31=0,0,M$31/PPA_fec!M$31)</f>
        <v>1.7893553277033716</v>
      </c>
      <c r="N143" s="230">
        <f>IF(N$31=0,0,N$31/PPA_fec!N$31)</f>
        <v>1.491017293703526</v>
      </c>
      <c r="O143" s="230">
        <f>IF(O$31=0,0,O$31/PPA_fec!O$31)</f>
        <v>1.5121579503810956</v>
      </c>
      <c r="P143" s="230">
        <f>IF(P$31=0,0,P$31/PPA_fec!P$31)</f>
        <v>1.4110019697080878</v>
      </c>
      <c r="Q143" s="230">
        <f>IF(Q$31=0,0,Q$31/PPA_fec!Q$31)</f>
        <v>1.3107592881388734</v>
      </c>
    </row>
    <row r="144" spans="1:17" x14ac:dyDescent="0.25">
      <c r="A144" s="132" t="s">
        <v>83</v>
      </c>
      <c r="B144" s="229">
        <f>IF(B$32=0,0,B$32/PPA_fec!B$32)</f>
        <v>0</v>
      </c>
      <c r="C144" s="229">
        <f>IF(C$32=0,0,C$32/PPA_fec!C$32)</f>
        <v>0</v>
      </c>
      <c r="D144" s="229">
        <f>IF(D$32=0,0,D$32/PPA_fec!D$32)</f>
        <v>0</v>
      </c>
      <c r="E144" s="229">
        <f>IF(E$32=0,0,E$32/PPA_fec!E$32)</f>
        <v>0</v>
      </c>
      <c r="F144" s="229">
        <f>IF(F$32=0,0,F$32/PPA_fec!F$32)</f>
        <v>0</v>
      </c>
      <c r="G144" s="229">
        <f>IF(G$32=0,0,G$32/PPA_fec!G$32)</f>
        <v>0</v>
      </c>
      <c r="H144" s="229">
        <f>IF(H$32=0,0,H$32/PPA_fec!H$32)</f>
        <v>0</v>
      </c>
      <c r="I144" s="229">
        <f>IF(I$32=0,0,I$32/PPA_fec!I$32)</f>
        <v>0</v>
      </c>
      <c r="J144" s="229">
        <f>IF(J$32=0,0,J$32/PPA_fec!J$32)</f>
        <v>0</v>
      </c>
      <c r="K144" s="229">
        <f>IF(K$32=0,0,K$32/PPA_fec!K$32)</f>
        <v>0</v>
      </c>
      <c r="L144" s="229">
        <f>IF(L$32=0,0,L$32/PPA_fec!L$32)</f>
        <v>0</v>
      </c>
      <c r="M144" s="229">
        <f>IF(M$32=0,0,M$32/PPA_fec!M$32)</f>
        <v>0</v>
      </c>
      <c r="N144" s="229">
        <f>IF(N$32=0,0,N$32/PPA_fec!N$32)</f>
        <v>0</v>
      </c>
      <c r="O144" s="229">
        <f>IF(O$32=0,0,O$32/PPA_fec!O$32)</f>
        <v>0</v>
      </c>
      <c r="P144" s="229">
        <f>IF(P$32=0,0,P$32/PPA_fec!P$32)</f>
        <v>0</v>
      </c>
      <c r="Q144" s="229">
        <f>IF(Q$32=0,0,Q$32/PPA_fec!Q$32)</f>
        <v>0</v>
      </c>
    </row>
    <row r="145" spans="1:17" x14ac:dyDescent="0.25">
      <c r="A145" s="76" t="s">
        <v>82</v>
      </c>
      <c r="B145" s="228">
        <f>IF(B$33=0,0,B$33/PPA_fec!B$33)</f>
        <v>0</v>
      </c>
      <c r="C145" s="228">
        <f>IF(C$33=0,0,C$33/PPA_fec!C$33)</f>
        <v>0</v>
      </c>
      <c r="D145" s="228">
        <f>IF(D$33=0,0,D$33/PPA_fec!D$33)</f>
        <v>0</v>
      </c>
      <c r="E145" s="228">
        <f>IF(E$33=0,0,E$33/PPA_fec!E$33)</f>
        <v>0</v>
      </c>
      <c r="F145" s="228">
        <f>IF(F$33=0,0,F$33/PPA_fec!F$33)</f>
        <v>0</v>
      </c>
      <c r="G145" s="228">
        <f>IF(G$33=0,0,G$33/PPA_fec!G$33)</f>
        <v>0</v>
      </c>
      <c r="H145" s="228">
        <f>IF(H$33=0,0,H$33/PPA_fec!H$33)</f>
        <v>0</v>
      </c>
      <c r="I145" s="228">
        <f>IF(I$33=0,0,I$33/PPA_fec!I$33)</f>
        <v>0</v>
      </c>
      <c r="J145" s="228">
        <f>IF(J$33=0,0,J$33/PPA_fec!J$33)</f>
        <v>0</v>
      </c>
      <c r="K145" s="228">
        <f>IF(K$33=0,0,K$33/PPA_fec!K$33)</f>
        <v>0</v>
      </c>
      <c r="L145" s="228">
        <f>IF(L$33=0,0,L$33/PPA_fec!L$33)</f>
        <v>0</v>
      </c>
      <c r="M145" s="228">
        <f>IF(M$33=0,0,M$33/PPA_fec!M$33)</f>
        <v>0</v>
      </c>
      <c r="N145" s="228">
        <f>IF(N$33=0,0,N$33/PPA_fec!N$33)</f>
        <v>0</v>
      </c>
      <c r="O145" s="228">
        <f>IF(O$33=0,0,O$33/PPA_fec!O$33)</f>
        <v>0</v>
      </c>
      <c r="P145" s="228">
        <f>IF(P$33=0,0,P$33/PPA_fec!P$33)</f>
        <v>0</v>
      </c>
      <c r="Q145" s="228">
        <f>IF(Q$33=0,0,Q$33/PPA_fec!Q$33)</f>
        <v>0</v>
      </c>
    </row>
    <row r="146" spans="1:17" x14ac:dyDescent="0.25">
      <c r="A146" s="76" t="s">
        <v>81</v>
      </c>
      <c r="B146" s="228">
        <f>IF(B$34=0,0,B$34/PPA_fec!B$34)</f>
        <v>0</v>
      </c>
      <c r="C146" s="228">
        <f>IF(C$34=0,0,C$34/PPA_fec!C$34)</f>
        <v>0</v>
      </c>
      <c r="D146" s="228">
        <f>IF(D$34=0,0,D$34/PPA_fec!D$34)</f>
        <v>0</v>
      </c>
      <c r="E146" s="228">
        <f>IF(E$34=0,0,E$34/PPA_fec!E$34)</f>
        <v>0</v>
      </c>
      <c r="F146" s="228">
        <f>IF(F$34=0,0,F$34/PPA_fec!F$34)</f>
        <v>0</v>
      </c>
      <c r="G146" s="228">
        <f>IF(G$34=0,0,G$34/PPA_fec!G$34)</f>
        <v>0</v>
      </c>
      <c r="H146" s="228">
        <f>IF(H$34=0,0,H$34/PPA_fec!H$34)</f>
        <v>0</v>
      </c>
      <c r="I146" s="228">
        <f>IF(I$34=0,0,I$34/PPA_fec!I$34)</f>
        <v>0</v>
      </c>
      <c r="J146" s="228">
        <f>IF(J$34=0,0,J$34/PPA_fec!J$34)</f>
        <v>0</v>
      </c>
      <c r="K146" s="228">
        <f>IF(K$34=0,0,K$34/PPA_fec!K$34)</f>
        <v>0</v>
      </c>
      <c r="L146" s="228">
        <f>IF(L$34=0,0,L$34/PPA_fec!L$34)</f>
        <v>0</v>
      </c>
      <c r="M146" s="228">
        <f>IF(M$34=0,0,M$34/PPA_fec!M$34)</f>
        <v>0</v>
      </c>
      <c r="N146" s="228">
        <f>IF(N$34=0,0,N$34/PPA_fec!N$34)</f>
        <v>0</v>
      </c>
      <c r="O146" s="228">
        <f>IF(O$34=0,0,O$34/PPA_fec!O$34)</f>
        <v>0</v>
      </c>
      <c r="P146" s="228">
        <f>IF(P$34=0,0,P$34/PPA_fec!P$34)</f>
        <v>0</v>
      </c>
      <c r="Q146" s="228">
        <f>IF(Q$34=0,0,Q$34/PPA_fec!Q$34)</f>
        <v>0</v>
      </c>
    </row>
    <row r="147" spans="1:17" x14ac:dyDescent="0.25">
      <c r="A147" s="76" t="s">
        <v>80</v>
      </c>
      <c r="B147" s="228">
        <f>IF(B$35=0,0,B$35/PPA_fec!B$35)</f>
        <v>0</v>
      </c>
      <c r="C147" s="228">
        <f>IF(C$35=0,0,C$35/PPA_fec!C$35)</f>
        <v>0</v>
      </c>
      <c r="D147" s="228">
        <f>IF(D$35=0,0,D$35/PPA_fec!D$35)</f>
        <v>0</v>
      </c>
      <c r="E147" s="228">
        <f>IF(E$35=0,0,E$35/PPA_fec!E$35)</f>
        <v>0</v>
      </c>
      <c r="F147" s="228">
        <f>IF(F$35=0,0,F$35/PPA_fec!F$35)</f>
        <v>0</v>
      </c>
      <c r="G147" s="228">
        <f>IF(G$35=0,0,G$35/PPA_fec!G$35)</f>
        <v>0</v>
      </c>
      <c r="H147" s="228">
        <f>IF(H$35=0,0,H$35/PPA_fec!H$35)</f>
        <v>0</v>
      </c>
      <c r="I147" s="228">
        <f>IF(I$35=0,0,I$35/PPA_fec!I$35)</f>
        <v>0</v>
      </c>
      <c r="J147" s="228">
        <f>IF(J$35=0,0,J$35/PPA_fec!J$35)</f>
        <v>0</v>
      </c>
      <c r="K147" s="228">
        <f>IF(K$35=0,0,K$35/PPA_fec!K$35)</f>
        <v>0</v>
      </c>
      <c r="L147" s="228">
        <f>IF(L$35=0,0,L$35/PPA_fec!L$35)</f>
        <v>0</v>
      </c>
      <c r="M147" s="228">
        <f>IF(M$35=0,0,M$35/PPA_fec!M$35)</f>
        <v>0</v>
      </c>
      <c r="N147" s="228">
        <f>IF(N$35=0,0,N$35/PPA_fec!N$35)</f>
        <v>0</v>
      </c>
      <c r="O147" s="228">
        <f>IF(O$35=0,0,O$35/PPA_fec!O$35)</f>
        <v>0</v>
      </c>
      <c r="P147" s="228">
        <f>IF(P$35=0,0,P$35/PPA_fec!P$35)</f>
        <v>0</v>
      </c>
      <c r="Q147" s="228">
        <f>IF(Q$35=0,0,Q$35/PPA_fec!Q$35)</f>
        <v>0</v>
      </c>
    </row>
    <row r="148" spans="1:17" x14ac:dyDescent="0.25">
      <c r="A148" s="129" t="s">
        <v>79</v>
      </c>
      <c r="B148" s="227">
        <f>IF(B$36=0,0,B$36/PPA_fec!B$36)</f>
        <v>0.90646302748299423</v>
      </c>
      <c r="C148" s="227">
        <f>IF(C$36=0,0,C$36/PPA_fec!C$36)</f>
        <v>1.0719944589652053</v>
      </c>
      <c r="D148" s="227">
        <f>IF(D$36=0,0,D$36/PPA_fec!D$36)</f>
        <v>1.186089300170114</v>
      </c>
      <c r="E148" s="227">
        <f>IF(E$36=0,0,E$36/PPA_fec!E$36)</f>
        <v>1.1963415483078441</v>
      </c>
      <c r="F148" s="227">
        <f>IF(F$36=0,0,F$36/PPA_fec!F$36)</f>
        <v>0.95131418748231034</v>
      </c>
      <c r="G148" s="227">
        <f>IF(G$36=0,0,G$36/PPA_fec!G$36)</f>
        <v>0.94596245366439746</v>
      </c>
      <c r="H148" s="227">
        <f>IF(H$36=0,0,H$36/PPA_fec!H$36)</f>
        <v>1.0182492983314264</v>
      </c>
      <c r="I148" s="227">
        <f>IF(I$36=0,0,I$36/PPA_fec!I$36)</f>
        <v>0.89615478908369373</v>
      </c>
      <c r="J148" s="227">
        <f>IF(J$36=0,0,J$36/PPA_fec!J$36)</f>
        <v>0.99347368759554611</v>
      </c>
      <c r="K148" s="227">
        <f>IF(K$36=0,0,K$36/PPA_fec!K$36)</f>
        <v>1.0285792518664971</v>
      </c>
      <c r="L148" s="227">
        <f>IF(L$36=0,0,L$36/PPA_fec!L$36)</f>
        <v>0.92508872992377988</v>
      </c>
      <c r="M148" s="227">
        <f>IF(M$36=0,0,M$36/PPA_fec!M$36)</f>
        <v>1.1651500079355064</v>
      </c>
      <c r="N148" s="227">
        <f>IF(N$36=0,0,N$36/PPA_fec!N$36)</f>
        <v>0.82162193563967667</v>
      </c>
      <c r="O148" s="227">
        <f>IF(O$36=0,0,O$36/PPA_fec!O$36)</f>
        <v>0.84928503672434474</v>
      </c>
      <c r="P148" s="227">
        <f>IF(P$36=0,0,P$36/PPA_fec!P$36)</f>
        <v>0.88740888567626353</v>
      </c>
      <c r="Q148" s="227">
        <f>IF(Q$36=0,0,Q$36/PPA_fec!Q$36)</f>
        <v>0.72082825433984588</v>
      </c>
    </row>
    <row r="149" spans="1:17" x14ac:dyDescent="0.25">
      <c r="A149" s="127" t="s">
        <v>238</v>
      </c>
      <c r="B149" s="225">
        <f>IF(B$41=0,0,B$41/PPA_fec!B$41)</f>
        <v>2.5706259954584594</v>
      </c>
      <c r="C149" s="225">
        <f>IF(C$41=0,0,C$41/PPA_fec!C$41)</f>
        <v>2.1873948210712579</v>
      </c>
      <c r="D149" s="225">
        <f>IF(D$41=0,0,D$41/PPA_fec!D$41)</f>
        <v>2.5912171144107177</v>
      </c>
      <c r="E149" s="225">
        <f>IF(E$41=0,0,E$41/PPA_fec!E$41)</f>
        <v>2.3841183912627302</v>
      </c>
      <c r="F149" s="225">
        <f>IF(F$41=0,0,F$41/PPA_fec!F$41)</f>
        <v>0.93909210691988743</v>
      </c>
      <c r="G149" s="225">
        <f>IF(G$41=0,0,G$41/PPA_fec!G$41)</f>
        <v>0.88068718147732516</v>
      </c>
      <c r="H149" s="225">
        <f>IF(H$41=0,0,H$41/PPA_fec!H$41)</f>
        <v>1.8534033141801256</v>
      </c>
      <c r="I149" s="225">
        <f>IF(I$41=0,0,I$41/PPA_fec!I$41)</f>
        <v>1.3973803025372677</v>
      </c>
      <c r="J149" s="225">
        <f>IF(J$41=0,0,J$41/PPA_fec!J$41)</f>
        <v>0.71654121557976691</v>
      </c>
      <c r="K149" s="225">
        <f>IF(K$41=0,0,K$41/PPA_fec!K$41)</f>
        <v>0.57742572066477249</v>
      </c>
      <c r="L149" s="225">
        <f>IF(L$41=0,0,L$41/PPA_fec!L$41)</f>
        <v>0.40700534208992256</v>
      </c>
      <c r="M149" s="225">
        <f>IF(M$41=0,0,M$41/PPA_fec!M$41)</f>
        <v>0.55386782252065769</v>
      </c>
      <c r="N149" s="225">
        <f>IF(N$41=0,0,N$41/PPA_fec!N$41)</f>
        <v>0.34196709677549275</v>
      </c>
      <c r="O149" s="225">
        <f>IF(O$41=0,0,O$41/PPA_fec!O$41)</f>
        <v>0.37532535980360182</v>
      </c>
      <c r="P149" s="225">
        <f>IF(P$41=0,0,P$41/PPA_fec!P$41)</f>
        <v>0.32568090847950776</v>
      </c>
      <c r="Q149" s="225">
        <f>IF(Q$41=0,0,Q$41/PPA_fec!Q$41)</f>
        <v>0.281799955196193</v>
      </c>
    </row>
    <row r="150" spans="1:17" x14ac:dyDescent="0.25">
      <c r="A150" s="127" t="s">
        <v>237</v>
      </c>
      <c r="B150" s="226">
        <f>IF(B$54=0,0,B$54/PPA_fec!B$54)</f>
        <v>2.9764673535993293</v>
      </c>
      <c r="C150" s="226">
        <f>IF(C$54=0,0,C$54/PPA_fec!C$54)</f>
        <v>2.8892810462148759</v>
      </c>
      <c r="D150" s="226">
        <f>IF(D$54=0,0,D$54/PPA_fec!D$54)</f>
        <v>2.9173852699550271</v>
      </c>
      <c r="E150" s="226">
        <f>IF(E$54=0,0,E$54/PPA_fec!E$54)</f>
        <v>2.8915613787255539</v>
      </c>
      <c r="F150" s="226">
        <f>IF(F$54=0,0,F$54/PPA_fec!F$54)</f>
        <v>2.5291107634821608</v>
      </c>
      <c r="G150" s="226">
        <f>IF(G$54=0,0,G$54/PPA_fec!G$54)</f>
        <v>2.5042088390780326</v>
      </c>
      <c r="H150" s="226">
        <f>IF(H$54=0,0,H$54/PPA_fec!H$54)</f>
        <v>2.7579982667799818</v>
      </c>
      <c r="I150" s="226">
        <f>IF(I$54=0,0,I$54/PPA_fec!I$54)</f>
        <v>2.6873088960812836</v>
      </c>
      <c r="J150" s="226">
        <f>IF(J$54=0,0,J$54/PPA_fec!J$54)</f>
        <v>2.3588478992117068</v>
      </c>
      <c r="K150" s="226">
        <f>IF(K$54=0,0,K$54/PPA_fec!K$54)</f>
        <v>2.1918074418683884</v>
      </c>
      <c r="L150" s="226">
        <f>IF(L$54=0,0,L$54/PPA_fec!L$54)</f>
        <v>1.9818880322899797</v>
      </c>
      <c r="M150" s="226">
        <f>IF(M$54=0,0,M$54/PPA_fec!M$54)</f>
        <v>2.1329867534252975</v>
      </c>
      <c r="N150" s="226">
        <f>IF(N$54=0,0,N$54/PPA_fec!N$54)</f>
        <v>1.8725509062423544</v>
      </c>
      <c r="O150" s="226">
        <f>IF(O$54=0,0,O$54/PPA_fec!O$54)</f>
        <v>1.8703583411422076</v>
      </c>
      <c r="P150" s="226">
        <f>IF(P$54=0,0,P$54/PPA_fec!P$54)</f>
        <v>1.767345291130233</v>
      </c>
      <c r="Q150" s="226">
        <f>IF(Q$54=0,0,Q$54/PPA_fec!Q$54)</f>
        <v>1.668470224355185</v>
      </c>
    </row>
    <row r="151" spans="1:17" x14ac:dyDescent="0.25">
      <c r="A151" s="72" t="s">
        <v>236</v>
      </c>
      <c r="B151" s="258">
        <f>IF(B$67=0,0,B$67/PPA_fec!B$67)</f>
        <v>2.9479378641369358</v>
      </c>
      <c r="C151" s="258">
        <f>IF(C$67=0,0,C$67/PPA_fec!C$67)</f>
        <v>2.8335460366798966</v>
      </c>
      <c r="D151" s="258">
        <f>IF(D$67=0,0,D$67/PPA_fec!D$67)</f>
        <v>2.8950468925558059</v>
      </c>
      <c r="E151" s="258">
        <f>IF(E$67=0,0,E$67/PPA_fec!E$67)</f>
        <v>2.8543204558955924</v>
      </c>
      <c r="F151" s="258">
        <f>IF(F$67=0,0,F$67/PPA_fec!F$67)</f>
        <v>2.2912986383399732</v>
      </c>
      <c r="G151" s="258">
        <f>IF(G$67=0,0,G$67/PPA_fec!G$67)</f>
        <v>2.2499544786330095</v>
      </c>
      <c r="H151" s="258">
        <f>IF(H$67=0,0,H$67/PPA_fec!H$67)</f>
        <v>2.6778796313538948</v>
      </c>
      <c r="I151" s="258">
        <f>IF(I$67=0,0,I$67/PPA_fec!I$67)</f>
        <v>2.5433886011943039</v>
      </c>
      <c r="J151" s="258">
        <f>IF(J$67=0,0,J$67/PPA_fec!J$67)</f>
        <v>2.0682606108846593</v>
      </c>
      <c r="K151" s="258">
        <f>IF(K$67=0,0,K$67/PPA_fec!K$67)</f>
        <v>1.8711275258124473</v>
      </c>
      <c r="L151" s="258">
        <f>IF(L$67=0,0,L$67/PPA_fec!L$67)</f>
        <v>1.6019199074480737</v>
      </c>
      <c r="M151" s="258">
        <f>IF(M$67=0,0,M$67/PPA_fec!M$67)</f>
        <v>1.8156632284085383</v>
      </c>
      <c r="N151" s="258">
        <f>IF(N$67=0,0,N$67/PPA_fec!N$67)</f>
        <v>1.4693974826381275</v>
      </c>
      <c r="O151" s="258">
        <f>IF(O$67=0,0,O$67/PPA_fec!O$67)</f>
        <v>1.5032920581365918</v>
      </c>
      <c r="P151" s="258">
        <f>IF(P$67=0,0,P$67/PPA_fec!P$67)</f>
        <v>1.3901325539631348</v>
      </c>
      <c r="Q151" s="258">
        <f>IF(Q$67=0,0,Q$67/PPA_fec!Q$67)</f>
        <v>1.2818204593103368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>IF(B$81=0,0,B$81/PPA_fec!B$81)</f>
        <v>0.19597861825986804</v>
      </c>
      <c r="C153" s="230">
        <f>IF(C$81=0,0,C$81/PPA_fec!C$81)</f>
        <v>0.23176675328236396</v>
      </c>
      <c r="D153" s="230">
        <f>IF(D$81=0,0,D$81/PPA_fec!D$81)</f>
        <v>0.25643422305441327</v>
      </c>
      <c r="E153" s="230">
        <f>IF(E$81=0,0,E$81/PPA_fec!E$81)</f>
        <v>0.25865077393754049</v>
      </c>
      <c r="F153" s="230">
        <f>IF(F$81=0,0,F$81/PPA_fec!F$81)</f>
        <v>0.20567550395461653</v>
      </c>
      <c r="G153" s="230">
        <f>IF(G$81=0,0,G$81/PPA_fec!G$81)</f>
        <v>0.20451845135883506</v>
      </c>
      <c r="H153" s="230">
        <f>IF(H$81=0,0,H$81/PPA_fec!H$81)</f>
        <v>0.22014697178017764</v>
      </c>
      <c r="I153" s="230">
        <f>IF(I$81=0,0,I$81/PPA_fec!I$81)</f>
        <v>0.19374996220116728</v>
      </c>
      <c r="J153" s="230">
        <f>IF(J$81=0,0,J$81/PPA_fec!J$81)</f>
        <v>0.21479044888696644</v>
      </c>
      <c r="K153" s="230">
        <f>IF(K$81=0,0,K$81/PPA_fec!K$81)</f>
        <v>0.22238032268265537</v>
      </c>
      <c r="L153" s="230">
        <f>IF(L$81=0,0,L$81/PPA_fec!L$81)</f>
        <v>0.20000552208031439</v>
      </c>
      <c r="M153" s="230">
        <f>IF(M$81=0,0,M$81/PPA_fec!M$81)</f>
        <v>0.25190711777260966</v>
      </c>
      <c r="N153" s="230">
        <f>IF(N$81=0,0,N$81/PPA_fec!N$81)</f>
        <v>0.1776358514321015</v>
      </c>
      <c r="O153" s="230">
        <f>IF(O$81=0,0,O$81/PPA_fec!O$81)</f>
        <v>0.18361665391712945</v>
      </c>
      <c r="P153" s="230">
        <f>IF(P$81=0,0,P$81/PPA_fec!P$81)</f>
        <v>0.19185908522852146</v>
      </c>
      <c r="Q153" s="230">
        <f>IF(Q$81=0,0,Q$81/PPA_fec!Q$81)</f>
        <v>0.1558441116792775</v>
      </c>
    </row>
    <row r="154" spans="1:17" x14ac:dyDescent="0.25">
      <c r="A154" s="132" t="s">
        <v>83</v>
      </c>
      <c r="B154" s="275">
        <f>IF(B$82=0,0,B$82/PPA_fec!B$82)</f>
        <v>0</v>
      </c>
      <c r="C154" s="275">
        <f>IF(C$82=0,0,C$82/PPA_fec!C$82)</f>
        <v>0</v>
      </c>
      <c r="D154" s="275">
        <f>IF(D$82=0,0,D$82/PPA_fec!D$82)</f>
        <v>0</v>
      </c>
      <c r="E154" s="275">
        <f>IF(E$82=0,0,E$82/PPA_fec!E$82)</f>
        <v>0</v>
      </c>
      <c r="F154" s="275">
        <f>IF(F$82=0,0,F$82/PPA_fec!F$82)</f>
        <v>0</v>
      </c>
      <c r="G154" s="275">
        <f>IF(G$82=0,0,G$82/PPA_fec!G$82)</f>
        <v>0</v>
      </c>
      <c r="H154" s="275">
        <f>IF(H$82=0,0,H$82/PPA_fec!H$82)</f>
        <v>0</v>
      </c>
      <c r="I154" s="275">
        <f>IF(I$82=0,0,I$82/PPA_fec!I$82)</f>
        <v>0</v>
      </c>
      <c r="J154" s="275">
        <f>IF(J$82=0,0,J$82/PPA_fec!J$82)</f>
        <v>0</v>
      </c>
      <c r="K154" s="275">
        <f>IF(K$82=0,0,K$82/PPA_fec!K$82)</f>
        <v>0</v>
      </c>
      <c r="L154" s="275">
        <f>IF(L$82=0,0,L$82/PPA_fec!L$82)</f>
        <v>0</v>
      </c>
      <c r="M154" s="275">
        <f>IF(M$82=0,0,M$82/PPA_fec!M$82)</f>
        <v>0</v>
      </c>
      <c r="N154" s="275">
        <f>IF(N$82=0,0,N$82/PPA_fec!N$82)</f>
        <v>0</v>
      </c>
      <c r="O154" s="275">
        <f>IF(O$82=0,0,O$82/PPA_fec!O$82)</f>
        <v>0</v>
      </c>
      <c r="P154" s="275">
        <f>IF(P$82=0,0,P$82/PPA_fec!P$82)</f>
        <v>0</v>
      </c>
      <c r="Q154" s="275">
        <f>IF(Q$82=0,0,Q$82/PPA_fec!Q$82)</f>
        <v>0</v>
      </c>
    </row>
    <row r="155" spans="1:17" x14ac:dyDescent="0.25">
      <c r="A155" s="76" t="s">
        <v>82</v>
      </c>
      <c r="B155" s="274">
        <f>IF(B$83=0,0,B$83/PPA_fec!B$83)</f>
        <v>0</v>
      </c>
      <c r="C155" s="274">
        <f>IF(C$83=0,0,C$83/PPA_fec!C$83)</f>
        <v>0</v>
      </c>
      <c r="D155" s="274">
        <f>IF(D$83=0,0,D$83/PPA_fec!D$83)</f>
        <v>0</v>
      </c>
      <c r="E155" s="274">
        <f>IF(E$83=0,0,E$83/PPA_fec!E$83)</f>
        <v>0</v>
      </c>
      <c r="F155" s="274">
        <f>IF(F$83=0,0,F$83/PPA_fec!F$83)</f>
        <v>0</v>
      </c>
      <c r="G155" s="274">
        <f>IF(G$83=0,0,G$83/PPA_fec!G$83)</f>
        <v>0</v>
      </c>
      <c r="H155" s="274">
        <f>IF(H$83=0,0,H$83/PPA_fec!H$83)</f>
        <v>0</v>
      </c>
      <c r="I155" s="274">
        <f>IF(I$83=0,0,I$83/PPA_fec!I$83)</f>
        <v>0</v>
      </c>
      <c r="J155" s="274">
        <f>IF(J$83=0,0,J$83/PPA_fec!J$83)</f>
        <v>0</v>
      </c>
      <c r="K155" s="274">
        <f>IF(K$83=0,0,K$83/PPA_fec!K$83)</f>
        <v>0</v>
      </c>
      <c r="L155" s="274">
        <f>IF(L$83=0,0,L$83/PPA_fec!L$83)</f>
        <v>0</v>
      </c>
      <c r="M155" s="274">
        <f>IF(M$83=0,0,M$83/PPA_fec!M$83)</f>
        <v>0</v>
      </c>
      <c r="N155" s="274">
        <f>IF(N$83=0,0,N$83/PPA_fec!N$83)</f>
        <v>0</v>
      </c>
      <c r="O155" s="274">
        <f>IF(O$83=0,0,O$83/PPA_fec!O$83)</f>
        <v>0</v>
      </c>
      <c r="P155" s="274">
        <f>IF(P$83=0,0,P$83/PPA_fec!P$83)</f>
        <v>0</v>
      </c>
      <c r="Q155" s="274">
        <f>IF(Q$83=0,0,Q$83/PPA_fec!Q$83)</f>
        <v>0</v>
      </c>
    </row>
    <row r="156" spans="1:17" x14ac:dyDescent="0.25">
      <c r="A156" s="76" t="s">
        <v>81</v>
      </c>
      <c r="B156" s="274">
        <f>IF(B$84=0,0,B$84/PPA_fec!B$84)</f>
        <v>0</v>
      </c>
      <c r="C156" s="274">
        <f>IF(C$84=0,0,C$84/PPA_fec!C$84)</f>
        <v>0</v>
      </c>
      <c r="D156" s="274">
        <f>IF(D$84=0,0,D$84/PPA_fec!D$84)</f>
        <v>0</v>
      </c>
      <c r="E156" s="274">
        <f>IF(E$84=0,0,E$84/PPA_fec!E$84)</f>
        <v>0</v>
      </c>
      <c r="F156" s="274">
        <f>IF(F$84=0,0,F$84/PPA_fec!F$84)</f>
        <v>0</v>
      </c>
      <c r="G156" s="274">
        <f>IF(G$84=0,0,G$84/PPA_fec!G$84)</f>
        <v>0</v>
      </c>
      <c r="H156" s="274">
        <f>IF(H$84=0,0,H$84/PPA_fec!H$84)</f>
        <v>0</v>
      </c>
      <c r="I156" s="274">
        <f>IF(I$84=0,0,I$84/PPA_fec!I$84)</f>
        <v>0</v>
      </c>
      <c r="J156" s="274">
        <f>IF(J$84=0,0,J$84/PPA_fec!J$84)</f>
        <v>0</v>
      </c>
      <c r="K156" s="274">
        <f>IF(K$84=0,0,K$84/PPA_fec!K$84)</f>
        <v>0</v>
      </c>
      <c r="L156" s="274">
        <f>IF(L$84=0,0,L$84/PPA_fec!L$84)</f>
        <v>0</v>
      </c>
      <c r="M156" s="274">
        <f>IF(M$84=0,0,M$84/PPA_fec!M$84)</f>
        <v>0</v>
      </c>
      <c r="N156" s="274">
        <f>IF(N$84=0,0,N$84/PPA_fec!N$84)</f>
        <v>0</v>
      </c>
      <c r="O156" s="274">
        <f>IF(O$84=0,0,O$84/PPA_fec!O$84)</f>
        <v>0</v>
      </c>
      <c r="P156" s="274">
        <f>IF(P$84=0,0,P$84/PPA_fec!P$84)</f>
        <v>0</v>
      </c>
      <c r="Q156" s="274">
        <f>IF(Q$84=0,0,Q$84/PPA_fec!Q$84)</f>
        <v>0</v>
      </c>
    </row>
    <row r="157" spans="1:17" x14ac:dyDescent="0.25">
      <c r="A157" s="76" t="s">
        <v>80</v>
      </c>
      <c r="B157" s="274">
        <f>IF(B$85=0,0,B$85/PPA_fec!B$85)</f>
        <v>0</v>
      </c>
      <c r="C157" s="274">
        <f>IF(C$85=0,0,C$85/PPA_fec!C$85)</f>
        <v>0</v>
      </c>
      <c r="D157" s="274">
        <f>IF(D$85=0,0,D$85/PPA_fec!D$85)</f>
        <v>0</v>
      </c>
      <c r="E157" s="274">
        <f>IF(E$85=0,0,E$85/PPA_fec!E$85)</f>
        <v>0</v>
      </c>
      <c r="F157" s="274">
        <f>IF(F$85=0,0,F$85/PPA_fec!F$85)</f>
        <v>0</v>
      </c>
      <c r="G157" s="274">
        <f>IF(G$85=0,0,G$85/PPA_fec!G$85)</f>
        <v>0</v>
      </c>
      <c r="H157" s="274">
        <f>IF(H$85=0,0,H$85/PPA_fec!H$85)</f>
        <v>0</v>
      </c>
      <c r="I157" s="274">
        <f>IF(I$85=0,0,I$85/PPA_fec!I$85)</f>
        <v>0</v>
      </c>
      <c r="J157" s="274">
        <f>IF(J$85=0,0,J$85/PPA_fec!J$85)</f>
        <v>0</v>
      </c>
      <c r="K157" s="274">
        <f>IF(K$85=0,0,K$85/PPA_fec!K$85)</f>
        <v>0</v>
      </c>
      <c r="L157" s="274">
        <f>IF(L$85=0,0,L$85/PPA_fec!L$85)</f>
        <v>0</v>
      </c>
      <c r="M157" s="274">
        <f>IF(M$85=0,0,M$85/PPA_fec!M$85)</f>
        <v>0</v>
      </c>
      <c r="N157" s="274">
        <f>IF(N$85=0,0,N$85/PPA_fec!N$85)</f>
        <v>0</v>
      </c>
      <c r="O157" s="274">
        <f>IF(O$85=0,0,O$85/PPA_fec!O$85)</f>
        <v>0</v>
      </c>
      <c r="P157" s="274">
        <f>IF(P$85=0,0,P$85/PPA_fec!P$85)</f>
        <v>0</v>
      </c>
      <c r="Q157" s="274">
        <f>IF(Q$85=0,0,Q$85/PPA_fec!Q$85)</f>
        <v>0</v>
      </c>
    </row>
    <row r="158" spans="1:17" x14ac:dyDescent="0.25">
      <c r="A158" s="129" t="s">
        <v>79</v>
      </c>
      <c r="B158" s="273">
        <f>IF(B$86=0,0,B$86/PPA_fec!B$86)</f>
        <v>0.90646302748299412</v>
      </c>
      <c r="C158" s="273">
        <f>IF(C$86=0,0,C$86/PPA_fec!C$86)</f>
        <v>1.0719944589652053</v>
      </c>
      <c r="D158" s="273">
        <f>IF(D$86=0,0,D$86/PPA_fec!D$86)</f>
        <v>1.186089300170114</v>
      </c>
      <c r="E158" s="273">
        <f>IF(E$86=0,0,E$86/PPA_fec!E$86)</f>
        <v>1.1963415483078441</v>
      </c>
      <c r="F158" s="273">
        <f>IF(F$86=0,0,F$86/PPA_fec!F$86)</f>
        <v>0.95131418748231034</v>
      </c>
      <c r="G158" s="273">
        <f>IF(G$86=0,0,G$86/PPA_fec!G$86)</f>
        <v>0.94596245366439757</v>
      </c>
      <c r="H158" s="273">
        <f>IF(H$86=0,0,H$86/PPA_fec!H$86)</f>
        <v>1.0182492983314262</v>
      </c>
      <c r="I158" s="273">
        <f>IF(I$86=0,0,I$86/PPA_fec!I$86)</f>
        <v>0.89615478908369373</v>
      </c>
      <c r="J158" s="273">
        <f>IF(J$86=0,0,J$86/PPA_fec!J$86)</f>
        <v>0.99347368759554588</v>
      </c>
      <c r="K158" s="273">
        <f>IF(K$86=0,0,K$86/PPA_fec!K$86)</f>
        <v>1.0285792518664971</v>
      </c>
      <c r="L158" s="273">
        <f>IF(L$86=0,0,L$86/PPA_fec!L$86)</f>
        <v>0.92508872992377977</v>
      </c>
      <c r="M158" s="273">
        <f>IF(M$86=0,0,M$86/PPA_fec!M$86)</f>
        <v>1.1651500079355066</v>
      </c>
      <c r="N158" s="273">
        <f>IF(N$86=0,0,N$86/PPA_fec!N$86)</f>
        <v>0.82162193563967678</v>
      </c>
      <c r="O158" s="273">
        <f>IF(O$86=0,0,O$86/PPA_fec!O$86)</f>
        <v>0.84928503672434463</v>
      </c>
      <c r="P158" s="273">
        <f>IF(P$86=0,0,P$86/PPA_fec!P$86)</f>
        <v>0.88740888567626364</v>
      </c>
      <c r="Q158" s="273">
        <f>IF(Q$86=0,0,Q$86/PPA_fec!Q$86)</f>
        <v>0.72082825433984576</v>
      </c>
    </row>
    <row r="159" spans="1:17" x14ac:dyDescent="0.25">
      <c r="A159" s="72" t="s">
        <v>235</v>
      </c>
      <c r="B159" s="272">
        <f>IF(B$91=0,0,B$91/PPA_fec!B$91)</f>
        <v>0</v>
      </c>
      <c r="C159" s="272">
        <f>IF(C$91=0,0,C$91/PPA_fec!C$91)</f>
        <v>0</v>
      </c>
      <c r="D159" s="272">
        <f>IF(D$91=0,0,D$91/PPA_fec!D$91)</f>
        <v>0</v>
      </c>
      <c r="E159" s="272">
        <f>IF(E$91=0,0,E$91/PPA_fec!E$91)</f>
        <v>0</v>
      </c>
      <c r="F159" s="272">
        <f>IF(F$91=0,0,F$91/PPA_fec!F$91)</f>
        <v>0</v>
      </c>
      <c r="G159" s="272">
        <f>IF(G$91=0,0,G$91/PPA_fec!G$91)</f>
        <v>0</v>
      </c>
      <c r="H159" s="272">
        <f>IF(H$91=0,0,H$91/PPA_fec!H$91)</f>
        <v>0</v>
      </c>
      <c r="I159" s="272">
        <f>IF(I$91=0,0,I$91/PPA_fec!I$91)</f>
        <v>0</v>
      </c>
      <c r="J159" s="272">
        <f>IF(J$91=0,0,J$91/PPA_fec!J$91)</f>
        <v>0</v>
      </c>
      <c r="K159" s="272">
        <f>IF(K$91=0,0,K$91/PPA_fec!K$91)</f>
        <v>0</v>
      </c>
      <c r="L159" s="272">
        <f>IF(L$91=0,0,L$91/PPA_fec!L$91)</f>
        <v>0</v>
      </c>
      <c r="M159" s="272">
        <f>IF(M$91=0,0,M$91/PPA_fec!M$91)</f>
        <v>0</v>
      </c>
      <c r="N159" s="272">
        <f>IF(N$91=0,0,N$91/PPA_fec!N$91)</f>
        <v>0</v>
      </c>
      <c r="O159" s="272">
        <f>IF(O$91=0,0,O$91/PPA_fec!O$91)</f>
        <v>0</v>
      </c>
      <c r="P159" s="272">
        <f>IF(P$91=0,0,P$91/PPA_fec!P$91)</f>
        <v>0</v>
      </c>
      <c r="Q159" s="272">
        <f>IF(Q$91=0,0,Q$91/PPA_fec!Q$91)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3908.0840026995197</v>
      </c>
      <c r="C3" s="46">
        <v>4549.2078237085207</v>
      </c>
      <c r="D3" s="46">
        <v>5026.5248686209552</v>
      </c>
      <c r="E3" s="46">
        <v>4876.2037415047671</v>
      </c>
      <c r="F3" s="46">
        <v>4943.9802063395737</v>
      </c>
      <c r="G3" s="46">
        <v>4524.1966882715342</v>
      </c>
      <c r="H3" s="46">
        <v>4370.9173844689003</v>
      </c>
      <c r="I3" s="46">
        <v>4840.0273749946527</v>
      </c>
      <c r="J3" s="46">
        <v>4915.1066162532143</v>
      </c>
      <c r="K3" s="46">
        <v>4694.9718443215233</v>
      </c>
      <c r="L3" s="46">
        <v>4625.8999999999996</v>
      </c>
      <c r="M3" s="46">
        <v>4570.3128901139507</v>
      </c>
      <c r="N3" s="46">
        <v>4763.4231225733765</v>
      </c>
      <c r="O3" s="46">
        <v>5455.878404890238</v>
      </c>
      <c r="P3" s="46">
        <v>5819.1846573266112</v>
      </c>
      <c r="Q3" s="46">
        <v>5783.2823259372608</v>
      </c>
    </row>
    <row r="5" spans="1:17" x14ac:dyDescent="0.25">
      <c r="A5" s="31" t="s">
        <v>257</v>
      </c>
      <c r="B5" s="46">
        <v>4623.5794681523566</v>
      </c>
      <c r="C5" s="46">
        <v>4434.7699526428069</v>
      </c>
      <c r="D5" s="46">
        <v>4566.0317714354505</v>
      </c>
      <c r="E5" s="46">
        <v>5106.6828735686677</v>
      </c>
      <c r="F5" s="46">
        <v>4760.72367898019</v>
      </c>
      <c r="G5" s="46">
        <v>4780.7484751058064</v>
      </c>
      <c r="H5" s="46">
        <v>5089.3762386166663</v>
      </c>
      <c r="I5" s="46">
        <v>4908.3580326309702</v>
      </c>
      <c r="J5" s="46">
        <v>5208.4245443743639</v>
      </c>
      <c r="K5" s="46">
        <v>5032.2991336514979</v>
      </c>
      <c r="L5" s="46">
        <v>4726.8106051043733</v>
      </c>
      <c r="M5" s="46">
        <v>5018.0012485870784</v>
      </c>
      <c r="N5" s="46">
        <v>4554.6854825570845</v>
      </c>
      <c r="O5" s="46">
        <v>4033.5595563693491</v>
      </c>
      <c r="P5" s="46">
        <v>4700.2352325782595</v>
      </c>
      <c r="Q5" s="46">
        <v>4616.6395773883951</v>
      </c>
    </row>
    <row r="6" spans="1:17" x14ac:dyDescent="0.25">
      <c r="A6" s="294" t="s">
        <v>256</v>
      </c>
      <c r="B6" s="293">
        <v>5779.4743351904453</v>
      </c>
      <c r="C6" s="293">
        <v>5489.3809497787615</v>
      </c>
      <c r="D6" s="293">
        <v>5222.8957447748207</v>
      </c>
      <c r="E6" s="293">
        <v>5744.2874750615401</v>
      </c>
      <c r="F6" s="293">
        <v>5376.6014481369948</v>
      </c>
      <c r="G6" s="293">
        <v>5149.5276514516972</v>
      </c>
      <c r="H6" s="293">
        <v>5539.6465054910868</v>
      </c>
      <c r="I6" s="293">
        <v>5175.842296012499</v>
      </c>
      <c r="J6" s="293">
        <v>5682.7611378500724</v>
      </c>
      <c r="K6" s="293">
        <v>5439.0405127110453</v>
      </c>
      <c r="L6" s="293">
        <v>5651.0609152490661</v>
      </c>
      <c r="M6" s="293">
        <v>5526.8606086738282</v>
      </c>
      <c r="N6" s="293">
        <v>5150.3754385457451</v>
      </c>
      <c r="O6" s="293">
        <v>4670.0750989700982</v>
      </c>
      <c r="P6" s="293">
        <v>5223.5317813949359</v>
      </c>
      <c r="Q6" s="293">
        <v>5242.5561368423214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772.25250016542452</v>
      </c>
      <c r="F7" s="291">
        <v>0</v>
      </c>
      <c r="G7" s="291">
        <v>0</v>
      </c>
      <c r="H7" s="291">
        <v>744.74090693943162</v>
      </c>
      <c r="I7" s="291">
        <v>0</v>
      </c>
      <c r="J7" s="291">
        <v>763.98100122950689</v>
      </c>
      <c r="K7" s="291">
        <v>365.607801896887</v>
      </c>
      <c r="L7" s="291">
        <v>212.02040253802079</v>
      </c>
      <c r="M7" s="291">
        <v>371.51099606730929</v>
      </c>
      <c r="N7" s="291">
        <v>0</v>
      </c>
      <c r="O7" s="291">
        <v>0</v>
      </c>
      <c r="P7" s="291">
        <v>752.84884282139774</v>
      </c>
      <c r="Q7" s="291">
        <v>19.02435544738546</v>
      </c>
    </row>
    <row r="8" spans="1:17" x14ac:dyDescent="0.25">
      <c r="A8" s="290" t="s">
        <v>254</v>
      </c>
      <c r="B8" s="289"/>
      <c r="C8" s="289">
        <f>B6+C7-C6</f>
        <v>290.09338541168381</v>
      </c>
      <c r="D8" s="289">
        <f t="shared" ref="D8:Q8" si="0">C6+D7-D6</f>
        <v>266.48520500394079</v>
      </c>
      <c r="E8" s="289">
        <f t="shared" si="0"/>
        <v>250.86076987870547</v>
      </c>
      <c r="F8" s="289">
        <f t="shared" si="0"/>
        <v>367.68602692454533</v>
      </c>
      <c r="G8" s="289">
        <f t="shared" si="0"/>
        <v>227.07379668529757</v>
      </c>
      <c r="H8" s="289">
        <f t="shared" si="0"/>
        <v>354.62205290004204</v>
      </c>
      <c r="I8" s="289">
        <f t="shared" si="0"/>
        <v>363.80420947858784</v>
      </c>
      <c r="J8" s="289">
        <f t="shared" si="0"/>
        <v>257.06215939193316</v>
      </c>
      <c r="K8" s="289">
        <f t="shared" si="0"/>
        <v>609.3284270359145</v>
      </c>
      <c r="L8" s="289">
        <f t="shared" si="0"/>
        <v>0</v>
      </c>
      <c r="M8" s="289">
        <f t="shared" si="0"/>
        <v>495.7113026425468</v>
      </c>
      <c r="N8" s="289">
        <f t="shared" si="0"/>
        <v>376.48517012808315</v>
      </c>
      <c r="O8" s="289">
        <f t="shared" si="0"/>
        <v>480.30033957564683</v>
      </c>
      <c r="P8" s="289">
        <f t="shared" si="0"/>
        <v>199.39216039656003</v>
      </c>
      <c r="Q8" s="289">
        <f t="shared" si="0"/>
        <v>0</v>
      </c>
    </row>
    <row r="9" spans="1:17" x14ac:dyDescent="0.25">
      <c r="A9" s="288" t="s">
        <v>253</v>
      </c>
      <c r="B9" s="287">
        <f>B6-B5</f>
        <v>1155.8948670380887</v>
      </c>
      <c r="C9" s="287">
        <f t="shared" ref="C9:Q9" si="1">C6-C5</f>
        <v>1054.6109971359547</v>
      </c>
      <c r="D9" s="287">
        <f t="shared" si="1"/>
        <v>656.8639733393702</v>
      </c>
      <c r="E9" s="287">
        <f t="shared" si="1"/>
        <v>637.60460149287246</v>
      </c>
      <c r="F9" s="287">
        <f t="shared" si="1"/>
        <v>615.87776915680479</v>
      </c>
      <c r="G9" s="287">
        <f t="shared" si="1"/>
        <v>368.77917634589085</v>
      </c>
      <c r="H9" s="287">
        <f t="shared" si="1"/>
        <v>450.27026687442049</v>
      </c>
      <c r="I9" s="287">
        <f t="shared" si="1"/>
        <v>267.48426338152876</v>
      </c>
      <c r="J9" s="287">
        <f t="shared" si="1"/>
        <v>474.33659347570847</v>
      </c>
      <c r="K9" s="287">
        <f t="shared" si="1"/>
        <v>406.7413790595474</v>
      </c>
      <c r="L9" s="287">
        <f t="shared" si="1"/>
        <v>924.25031014469278</v>
      </c>
      <c r="M9" s="287">
        <f t="shared" si="1"/>
        <v>508.8593600867498</v>
      </c>
      <c r="N9" s="287">
        <f t="shared" si="1"/>
        <v>595.68995598866059</v>
      </c>
      <c r="O9" s="287">
        <f t="shared" si="1"/>
        <v>636.51554260074909</v>
      </c>
      <c r="P9" s="287">
        <f t="shared" si="1"/>
        <v>523.29654881667648</v>
      </c>
      <c r="Q9" s="287">
        <f t="shared" si="1"/>
        <v>625.91655945392631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652.22878284741387</v>
      </c>
      <c r="C12" s="38">
        <v>622.73322000000007</v>
      </c>
      <c r="D12" s="38">
        <v>641.30534999999998</v>
      </c>
      <c r="E12" s="38">
        <v>692.54774000000009</v>
      </c>
      <c r="F12" s="38">
        <v>641.24666999999999</v>
      </c>
      <c r="G12" s="38">
        <v>640.15588199013996</v>
      </c>
      <c r="H12" s="38">
        <v>661.01410999999996</v>
      </c>
      <c r="I12" s="38">
        <v>636.95804999999996</v>
      </c>
      <c r="J12" s="38">
        <v>656.36698000000001</v>
      </c>
      <c r="K12" s="38">
        <v>618.36236999999994</v>
      </c>
      <c r="L12" s="38">
        <v>580.47336608742739</v>
      </c>
      <c r="M12" s="38">
        <v>595.41806875585667</v>
      </c>
      <c r="N12" s="38">
        <v>540.77203539188486</v>
      </c>
      <c r="O12" s="38">
        <v>470.2898443412812</v>
      </c>
      <c r="P12" s="38">
        <v>522.76445676396247</v>
      </c>
      <c r="Q12" s="38">
        <v>522.97068960135232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285.03932278567515</v>
      </c>
      <c r="C14" s="51">
        <v>268.28086999999999</v>
      </c>
      <c r="D14" s="51">
        <v>266.01337999999998</v>
      </c>
      <c r="E14" s="51">
        <v>286.50821999999999</v>
      </c>
      <c r="F14" s="51">
        <v>212.17958999999999</v>
      </c>
      <c r="G14" s="51">
        <v>153.69180108481629</v>
      </c>
      <c r="H14" s="51">
        <v>171.56371999999999</v>
      </c>
      <c r="I14" s="51">
        <v>165.49484999999999</v>
      </c>
      <c r="J14" s="51">
        <v>145.3646</v>
      </c>
      <c r="K14" s="51">
        <v>110.98088999999999</v>
      </c>
      <c r="L14" s="51">
        <v>95.804605746028585</v>
      </c>
      <c r="M14" s="51">
        <v>76.119546925532006</v>
      </c>
      <c r="N14" s="51">
        <v>110.36830661612777</v>
      </c>
      <c r="O14" s="51">
        <v>136.51791514812092</v>
      </c>
      <c r="P14" s="51">
        <v>157.83309323358213</v>
      </c>
      <c r="Q14" s="51">
        <v>150.78084180202657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34.059492216975841</v>
      </c>
      <c r="C16" s="51">
        <v>37.370539999999998</v>
      </c>
      <c r="D16" s="51">
        <v>35.178429999999999</v>
      </c>
      <c r="E16" s="51">
        <v>37.368949999999998</v>
      </c>
      <c r="F16" s="51">
        <v>32.974469999999997</v>
      </c>
      <c r="G16" s="51">
        <v>30.763096367208409</v>
      </c>
      <c r="H16" s="51">
        <v>28.57864</v>
      </c>
      <c r="I16" s="51">
        <v>27.46875</v>
      </c>
      <c r="J16" s="51">
        <v>27.481349999999999</v>
      </c>
      <c r="K16" s="51">
        <v>29.684539999999998</v>
      </c>
      <c r="L16" s="51">
        <v>24.172625725440504</v>
      </c>
      <c r="M16" s="51">
        <v>15.381603244955327</v>
      </c>
      <c r="N16" s="51">
        <v>40.651542515810405</v>
      </c>
      <c r="O16" s="51">
        <v>57.130149934322063</v>
      </c>
      <c r="P16" s="51">
        <v>63.724625159282915</v>
      </c>
      <c r="Q16" s="51">
        <v>64.823648179621813</v>
      </c>
    </row>
    <row r="17" spans="1:17" x14ac:dyDescent="0.25">
      <c r="A17" s="53" t="s">
        <v>76</v>
      </c>
      <c r="B17" s="51">
        <v>52.260301538335163</v>
      </c>
      <c r="C17" s="51">
        <v>52.295470000000002</v>
      </c>
      <c r="D17" s="51">
        <v>51.214930000000003</v>
      </c>
      <c r="E17" s="51">
        <v>53.29927</v>
      </c>
      <c r="F17" s="51">
        <v>22.52347</v>
      </c>
      <c r="G17" s="51">
        <v>23.572627357704171</v>
      </c>
      <c r="H17" s="51">
        <v>23.600760000000001</v>
      </c>
      <c r="I17" s="51">
        <v>21.490570000000002</v>
      </c>
      <c r="J17" s="51">
        <v>20.50149</v>
      </c>
      <c r="K17" s="51">
        <v>17.29345</v>
      </c>
      <c r="L17" s="51">
        <v>15.262043595376792</v>
      </c>
      <c r="M17" s="51">
        <v>9.1466493255716568</v>
      </c>
      <c r="N17" s="51">
        <v>15.260818143224768</v>
      </c>
      <c r="O17" s="51">
        <v>17.29267294710748</v>
      </c>
      <c r="P17" s="51">
        <v>23.408413497019779</v>
      </c>
      <c r="Q17" s="51">
        <v>15.261757765317093</v>
      </c>
    </row>
    <row r="18" spans="1:17" x14ac:dyDescent="0.25">
      <c r="A18" s="53" t="s">
        <v>29</v>
      </c>
      <c r="B18" s="51">
        <v>198.71952903036419</v>
      </c>
      <c r="C18" s="51">
        <v>178.61485999999999</v>
      </c>
      <c r="D18" s="51">
        <v>179.62002000000001</v>
      </c>
      <c r="E18" s="51">
        <v>195.84</v>
      </c>
      <c r="F18" s="51">
        <v>156.68164999999999</v>
      </c>
      <c r="G18" s="51">
        <v>99.356077359903693</v>
      </c>
      <c r="H18" s="51">
        <v>119.38432</v>
      </c>
      <c r="I18" s="51">
        <v>116.53552999999999</v>
      </c>
      <c r="J18" s="51">
        <v>97.38176</v>
      </c>
      <c r="K18" s="51">
        <v>64.002899999999997</v>
      </c>
      <c r="L18" s="51">
        <v>56.369936425211286</v>
      </c>
      <c r="M18" s="51">
        <v>51.591294355005019</v>
      </c>
      <c r="N18" s="51">
        <v>54.455945957092588</v>
      </c>
      <c r="O18" s="51">
        <v>62.095092266691388</v>
      </c>
      <c r="P18" s="51">
        <v>70.70005457727946</v>
      </c>
      <c r="Q18" s="51">
        <v>70.695435857087659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62.876417907253249</v>
      </c>
      <c r="C20" s="51">
        <v>52.51238</v>
      </c>
      <c r="D20" s="51">
        <v>54.201790000000003</v>
      </c>
      <c r="E20" s="51">
        <v>68.605950000000007</v>
      </c>
      <c r="F20" s="51">
        <v>82.050529999999995</v>
      </c>
      <c r="G20" s="51">
        <v>109.07962333507182</v>
      </c>
      <c r="H20" s="51">
        <v>125.46547</v>
      </c>
      <c r="I20" s="51">
        <v>73.599400000000003</v>
      </c>
      <c r="J20" s="51">
        <v>83.211740000000006</v>
      </c>
      <c r="K20" s="51">
        <v>100.80622</v>
      </c>
      <c r="L20" s="51">
        <v>81.778400482508815</v>
      </c>
      <c r="M20" s="51">
        <v>69.433345284137644</v>
      </c>
      <c r="N20" s="51">
        <v>76.500890315452367</v>
      </c>
      <c r="O20" s="51">
        <v>62.626242852415487</v>
      </c>
      <c r="P20" s="51">
        <v>67.190354441559464</v>
      </c>
      <c r="Q20" s="51">
        <v>65.102985539366387</v>
      </c>
    </row>
    <row r="21" spans="1:17" x14ac:dyDescent="0.25">
      <c r="A21" s="53" t="s">
        <v>66</v>
      </c>
      <c r="B21" s="51">
        <v>62.876417907253249</v>
      </c>
      <c r="C21" s="51">
        <v>52.51238</v>
      </c>
      <c r="D21" s="51">
        <v>54.201790000000003</v>
      </c>
      <c r="E21" s="51">
        <v>68.605950000000007</v>
      </c>
      <c r="F21" s="51">
        <v>82.050529999999995</v>
      </c>
      <c r="G21" s="51">
        <v>109.07962333507182</v>
      </c>
      <c r="H21" s="51">
        <v>125.46547</v>
      </c>
      <c r="I21" s="51">
        <v>73.599400000000003</v>
      </c>
      <c r="J21" s="51">
        <v>83.211740000000006</v>
      </c>
      <c r="K21" s="51">
        <v>100.80622</v>
      </c>
      <c r="L21" s="51">
        <v>81.778400482508815</v>
      </c>
      <c r="M21" s="51">
        <v>69.433345284137644</v>
      </c>
      <c r="N21" s="51">
        <v>76.500890315452367</v>
      </c>
      <c r="O21" s="51">
        <v>62.626242852415487</v>
      </c>
      <c r="P21" s="51">
        <v>67.190354441559464</v>
      </c>
      <c r="Q21" s="51">
        <v>65.102985539366387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200.27257409726332</v>
      </c>
      <c r="C23" s="51">
        <v>196.14365000000001</v>
      </c>
      <c r="D23" s="51">
        <v>210.59432000000001</v>
      </c>
      <c r="E23" s="51">
        <v>176.23127000000002</v>
      </c>
      <c r="F23" s="51">
        <v>183.76376999999999</v>
      </c>
      <c r="G23" s="51">
        <v>214.3515501581993</v>
      </c>
      <c r="H23" s="51">
        <v>191.45837</v>
      </c>
      <c r="I23" s="51">
        <v>205.06440000000001</v>
      </c>
      <c r="J23" s="51">
        <v>236.09625</v>
      </c>
      <c r="K23" s="51">
        <v>218.81016000000002</v>
      </c>
      <c r="L23" s="51">
        <v>217.589626575598</v>
      </c>
      <c r="M23" s="51">
        <v>219.76178387207588</v>
      </c>
      <c r="N23" s="51">
        <v>163.87291925815623</v>
      </c>
      <c r="O23" s="51">
        <v>89.470691124693445</v>
      </c>
      <c r="P23" s="51">
        <v>110.72885234703247</v>
      </c>
      <c r="Q23" s="51">
        <v>147.84421220625154</v>
      </c>
    </row>
    <row r="24" spans="1:17" x14ac:dyDescent="0.25">
      <c r="A24" s="53" t="s">
        <v>23</v>
      </c>
      <c r="B24" s="51">
        <v>199.96207398457733</v>
      </c>
      <c r="C24" s="51">
        <v>195.5436</v>
      </c>
      <c r="D24" s="51">
        <v>209.9941</v>
      </c>
      <c r="E24" s="51">
        <v>175.63121000000001</v>
      </c>
      <c r="F24" s="51">
        <v>183.46364</v>
      </c>
      <c r="G24" s="51">
        <v>214.0649347237692</v>
      </c>
      <c r="H24" s="51">
        <v>191.25838999999999</v>
      </c>
      <c r="I24" s="51">
        <v>204.76441</v>
      </c>
      <c r="J24" s="51">
        <v>235.89625000000001</v>
      </c>
      <c r="K24" s="51">
        <v>218.61017000000001</v>
      </c>
      <c r="L24" s="51">
        <v>216.94474265470376</v>
      </c>
      <c r="M24" s="51">
        <v>218.87805536394993</v>
      </c>
      <c r="N24" s="51">
        <v>161.26949203568606</v>
      </c>
      <c r="O24" s="51">
        <v>86.198492744509338</v>
      </c>
      <c r="P24" s="51">
        <v>108.29404538898578</v>
      </c>
      <c r="Q24" s="51">
        <v>145.21854184574227</v>
      </c>
    </row>
    <row r="25" spans="1:17" x14ac:dyDescent="0.25">
      <c r="A25" s="53" t="s">
        <v>74</v>
      </c>
      <c r="B25" s="51">
        <v>0.31050011268598965</v>
      </c>
      <c r="C25" s="51">
        <v>0.60004999999999997</v>
      </c>
      <c r="D25" s="51">
        <v>0.60021999999999998</v>
      </c>
      <c r="E25" s="51">
        <v>0.60006000000000004</v>
      </c>
      <c r="F25" s="51">
        <v>0.30012999999999979</v>
      </c>
      <c r="G25" s="51">
        <v>0.28661543443010551</v>
      </c>
      <c r="H25" s="51">
        <v>0.19998000000000005</v>
      </c>
      <c r="I25" s="51">
        <v>0.2999900000000002</v>
      </c>
      <c r="J25" s="51">
        <v>0.2</v>
      </c>
      <c r="K25" s="51">
        <v>0.19998999999999989</v>
      </c>
      <c r="L25" s="51">
        <v>0.64488392089423996</v>
      </c>
      <c r="M25" s="51">
        <v>0.88372850812594983</v>
      </c>
      <c r="N25" s="51">
        <v>1.7196951668057761</v>
      </c>
      <c r="O25" s="51">
        <v>2.3884371585485145</v>
      </c>
      <c r="P25" s="51">
        <v>1.5525021131074794</v>
      </c>
      <c r="Q25" s="51">
        <v>1.7435777534750638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0.88373205566441415</v>
      </c>
      <c r="O26" s="51">
        <v>0.88376122163559356</v>
      </c>
      <c r="P26" s="51">
        <v>0.88230484493921224</v>
      </c>
      <c r="Q26" s="51">
        <v>0.88209260703421599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104.04046805722217</v>
      </c>
      <c r="C30" s="62">
        <v>105.79631999999999</v>
      </c>
      <c r="D30" s="62">
        <v>110.49585999999999</v>
      </c>
      <c r="E30" s="62">
        <v>161.20230000000001</v>
      </c>
      <c r="F30" s="62">
        <v>163.25278</v>
      </c>
      <c r="G30" s="62">
        <v>163.03290741205259</v>
      </c>
      <c r="H30" s="62">
        <v>172.52654999999999</v>
      </c>
      <c r="I30" s="62">
        <v>192.79939999999999</v>
      </c>
      <c r="J30" s="62">
        <v>191.69439</v>
      </c>
      <c r="K30" s="62">
        <v>187.76509999999999</v>
      </c>
      <c r="L30" s="62">
        <v>185.30073328329195</v>
      </c>
      <c r="M30" s="62">
        <v>230.10339267411112</v>
      </c>
      <c r="N30" s="62">
        <v>190.02991920214853</v>
      </c>
      <c r="O30" s="62">
        <v>181.67499521605131</v>
      </c>
      <c r="P30" s="62">
        <v>187.0121567417884</v>
      </c>
      <c r="Q30" s="62">
        <v>159.24265005370782</v>
      </c>
    </row>
    <row r="32" spans="1:17" x14ac:dyDescent="0.25">
      <c r="A32" s="31" t="s">
        <v>63</v>
      </c>
      <c r="B32" s="70">
        <v>1043.7650906479496</v>
      </c>
      <c r="C32" s="70">
        <v>963.12770735504409</v>
      </c>
      <c r="D32" s="70">
        <v>961.20953037788422</v>
      </c>
      <c r="E32" s="70">
        <v>1059.8577076029962</v>
      </c>
      <c r="F32" s="70">
        <v>857.45130714723609</v>
      </c>
      <c r="G32" s="70">
        <v>732.58157547582937</v>
      </c>
      <c r="H32" s="70">
        <v>830.28798128898006</v>
      </c>
      <c r="I32" s="70">
        <v>689.75460565243202</v>
      </c>
      <c r="J32" s="70">
        <v>647.22738176697612</v>
      </c>
      <c r="K32" s="70">
        <v>576.25409166922805</v>
      </c>
      <c r="L32" s="70">
        <v>485.96235581032863</v>
      </c>
      <c r="M32" s="70">
        <v>399.28350739776477</v>
      </c>
      <c r="N32" s="70">
        <v>510.89548923536677</v>
      </c>
      <c r="O32" s="70">
        <v>552.90009492164586</v>
      </c>
      <c r="P32" s="70">
        <v>627.90069278528961</v>
      </c>
      <c r="Q32" s="70">
        <v>600.61206314187666</v>
      </c>
    </row>
    <row r="34" spans="1:17" x14ac:dyDescent="0.25">
      <c r="A34" s="184" t="s">
        <v>252</v>
      </c>
      <c r="B34" s="190">
        <f t="shared" ref="B34:Q34" si="2">IF(B$12=0,"",B$12/B$3*1000)</f>
        <v>166.89221173262524</v>
      </c>
      <c r="C34" s="190">
        <f t="shared" si="2"/>
        <v>136.88827684560408</v>
      </c>
      <c r="D34" s="190">
        <f t="shared" si="2"/>
        <v>127.5842389646715</v>
      </c>
      <c r="E34" s="190">
        <f t="shared" si="2"/>
        <v>142.02600562098004</v>
      </c>
      <c r="F34" s="190">
        <f t="shared" si="2"/>
        <v>129.70251563259524</v>
      </c>
      <c r="G34" s="190">
        <f t="shared" si="2"/>
        <v>141.49603257737917</v>
      </c>
      <c r="H34" s="190">
        <f t="shared" si="2"/>
        <v>151.23006267489043</v>
      </c>
      <c r="I34" s="190">
        <f t="shared" si="2"/>
        <v>131.60215855198624</v>
      </c>
      <c r="J34" s="190">
        <f t="shared" si="2"/>
        <v>133.54074107559208</v>
      </c>
      <c r="K34" s="190">
        <f t="shared" si="2"/>
        <v>131.70736492230449</v>
      </c>
      <c r="L34" s="190">
        <f t="shared" si="2"/>
        <v>125.48333645072904</v>
      </c>
      <c r="M34" s="190">
        <f t="shared" si="2"/>
        <v>130.27949794067848</v>
      </c>
      <c r="N34" s="190">
        <f t="shared" si="2"/>
        <v>113.52592903813674</v>
      </c>
      <c r="O34" s="190">
        <f t="shared" si="2"/>
        <v>86.198740045186639</v>
      </c>
      <c r="P34" s="190">
        <f t="shared" si="2"/>
        <v>89.834656837324943</v>
      </c>
      <c r="Q34" s="190">
        <f t="shared" si="2"/>
        <v>90.428006126537781</v>
      </c>
    </row>
    <row r="35" spans="1:17" x14ac:dyDescent="0.25">
      <c r="A35" s="286" t="s">
        <v>251</v>
      </c>
      <c r="B35" s="285">
        <f t="shared" ref="B35:Q35" si="3">IF(B$12=0,"",B$12/B$5*1000)</f>
        <v>141.06576675928815</v>
      </c>
      <c r="C35" s="285">
        <f t="shared" si="3"/>
        <v>140.42063661698967</v>
      </c>
      <c r="D35" s="285">
        <f t="shared" si="3"/>
        <v>140.45135515962235</v>
      </c>
      <c r="E35" s="285">
        <f t="shared" si="3"/>
        <v>135.61596777127298</v>
      </c>
      <c r="F35" s="285">
        <f t="shared" si="3"/>
        <v>134.6952088043395</v>
      </c>
      <c r="G35" s="285">
        <f t="shared" si="3"/>
        <v>133.90285753863512</v>
      </c>
      <c r="H35" s="285">
        <f t="shared" si="3"/>
        <v>129.88116401857312</v>
      </c>
      <c r="I35" s="285">
        <f t="shared" si="3"/>
        <v>129.77008721969264</v>
      </c>
      <c r="J35" s="285">
        <f t="shared" si="3"/>
        <v>126.02025322781033</v>
      </c>
      <c r="K35" s="285">
        <f t="shared" si="3"/>
        <v>122.87869889628533</v>
      </c>
      <c r="L35" s="285">
        <f t="shared" si="3"/>
        <v>122.80444777300525</v>
      </c>
      <c r="M35" s="285">
        <f t="shared" si="3"/>
        <v>118.6564210049786</v>
      </c>
      <c r="N35" s="285">
        <f t="shared" si="3"/>
        <v>118.72873274408521</v>
      </c>
      <c r="O35" s="285">
        <f t="shared" si="3"/>
        <v>116.59424827350119</v>
      </c>
      <c r="P35" s="285">
        <f t="shared" si="3"/>
        <v>111.220913613127</v>
      </c>
      <c r="Q35" s="285">
        <f t="shared" si="3"/>
        <v>113.27951442490419</v>
      </c>
    </row>
    <row r="36" spans="1:17" x14ac:dyDescent="0.25">
      <c r="A36" s="286" t="s">
        <v>250</v>
      </c>
      <c r="B36" s="285">
        <f>IF(FBT_ued!B$5=0,"",FBT_ued!B$5/B$5*1000)</f>
        <v>54.152162027418171</v>
      </c>
      <c r="C36" s="285">
        <f>IF(FBT_ued!C$5=0,"",FBT_ued!C$5/C$5*1000)</f>
        <v>54.152162027418179</v>
      </c>
      <c r="D36" s="285">
        <f>IF(FBT_ued!D$5=0,"",FBT_ued!D$5/D$5*1000)</f>
        <v>54.152162027418179</v>
      </c>
      <c r="E36" s="285">
        <f>IF(FBT_ued!E$5=0,"",FBT_ued!E$5/E$5*1000)</f>
        <v>54.152162027418179</v>
      </c>
      <c r="F36" s="285">
        <f>IF(FBT_ued!F$5=0,"",FBT_ued!F$5/F$5*1000)</f>
        <v>54.152162027418179</v>
      </c>
      <c r="G36" s="285">
        <f>IF(FBT_ued!G$5=0,"",FBT_ued!G$5/G$5*1000)</f>
        <v>54.152162027418179</v>
      </c>
      <c r="H36" s="285">
        <f>IF(FBT_ued!H$5=0,"",FBT_ued!H$5/H$5*1000)</f>
        <v>54.152162027418186</v>
      </c>
      <c r="I36" s="285">
        <f>IF(FBT_ued!I$5=0,"",FBT_ued!I$5/I$5*1000)</f>
        <v>54.152162027418186</v>
      </c>
      <c r="J36" s="285">
        <f>IF(FBT_ued!J$5=0,"",FBT_ued!J$5/J$5*1000)</f>
        <v>54.152162027418179</v>
      </c>
      <c r="K36" s="285">
        <f>IF(FBT_ued!K$5=0,"",FBT_ued!K$5/K$5*1000)</f>
        <v>54.152162027418186</v>
      </c>
      <c r="L36" s="285">
        <f>IF(FBT_ued!L$5=0,"",FBT_ued!L$5/L$5*1000)</f>
        <v>54.152162027418179</v>
      </c>
      <c r="M36" s="285">
        <f>IF(FBT_ued!M$5=0,"",FBT_ued!M$5/M$5*1000)</f>
        <v>54.152162027418186</v>
      </c>
      <c r="N36" s="285">
        <f>IF(FBT_ued!N$5=0,"",FBT_ued!N$5/N$5*1000)</f>
        <v>54.152162027418179</v>
      </c>
      <c r="O36" s="285">
        <f>IF(FBT_ued!O$5=0,"",FBT_ued!O$5/O$5*1000)</f>
        <v>54.152162027418179</v>
      </c>
      <c r="P36" s="285">
        <f>IF(FBT_ued!P$5=0,"",FBT_ued!P$5/P$5*1000)</f>
        <v>54.152162027418179</v>
      </c>
      <c r="Q36" s="285">
        <f>IF(FBT_ued!Q$5=0,"",FBT_ued!Q$5/Q$5*1000)</f>
        <v>54.152162027418179</v>
      </c>
    </row>
    <row r="37" spans="1:17" x14ac:dyDescent="0.25">
      <c r="A37" s="284" t="s">
        <v>60</v>
      </c>
      <c r="B37" s="283">
        <f t="shared" ref="B37:Q37" si="4">IF(B$12=0,"",B$32/B$12)</f>
        <v>1.6003051660664507</v>
      </c>
      <c r="C37" s="283">
        <f t="shared" si="4"/>
        <v>1.5466136644437307</v>
      </c>
      <c r="D37" s="283">
        <f t="shared" si="4"/>
        <v>1.4988328576673877</v>
      </c>
      <c r="E37" s="283">
        <f t="shared" si="4"/>
        <v>1.5303749422429653</v>
      </c>
      <c r="F37" s="283">
        <f t="shared" si="4"/>
        <v>1.337162978401488</v>
      </c>
      <c r="G37" s="283">
        <f t="shared" si="4"/>
        <v>1.1443799800735299</v>
      </c>
      <c r="H37" s="283">
        <f t="shared" si="4"/>
        <v>1.2560820846758931</v>
      </c>
      <c r="I37" s="283">
        <f t="shared" si="4"/>
        <v>1.0828885915680508</v>
      </c>
      <c r="J37" s="283">
        <f t="shared" si="4"/>
        <v>0.98607547528819339</v>
      </c>
      <c r="K37" s="283">
        <f t="shared" si="4"/>
        <v>0.93190355627433819</v>
      </c>
      <c r="L37" s="283">
        <f t="shared" si="4"/>
        <v>0.83718286522923069</v>
      </c>
      <c r="M37" s="283">
        <f t="shared" si="4"/>
        <v>0.6705935347781421</v>
      </c>
      <c r="N37" s="283">
        <f t="shared" si="4"/>
        <v>0.94475205039981913</v>
      </c>
      <c r="O37" s="283">
        <f t="shared" si="4"/>
        <v>1.1756581639479671</v>
      </c>
      <c r="P37" s="283">
        <f t="shared" si="4"/>
        <v>1.2011158843356446</v>
      </c>
      <c r="Q37" s="283">
        <f t="shared" si="4"/>
        <v>1.1484621893431703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89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652.22878284741375</v>
      </c>
      <c r="C5" s="96">
        <v>622.73322000000007</v>
      </c>
      <c r="D5" s="96">
        <v>641.30535000000009</v>
      </c>
      <c r="E5" s="96">
        <v>692.54774000000009</v>
      </c>
      <c r="F5" s="96">
        <v>641.24666999999999</v>
      </c>
      <c r="G5" s="96">
        <v>640.15588199013996</v>
      </c>
      <c r="H5" s="96">
        <v>661.01411000000019</v>
      </c>
      <c r="I5" s="96">
        <v>636.95805000000007</v>
      </c>
      <c r="J5" s="96">
        <v>656.36698000000001</v>
      </c>
      <c r="K5" s="96">
        <v>618.36237000000006</v>
      </c>
      <c r="L5" s="96">
        <v>580.47336608742728</v>
      </c>
      <c r="M5" s="96">
        <v>595.41806875585667</v>
      </c>
      <c r="N5" s="96">
        <v>540.77203539188486</v>
      </c>
      <c r="O5" s="96">
        <v>470.2898443412812</v>
      </c>
      <c r="P5" s="96">
        <v>522.76445676396247</v>
      </c>
      <c r="Q5" s="96">
        <v>522.97068960135243</v>
      </c>
    </row>
    <row r="6" spans="1:17" x14ac:dyDescent="0.25">
      <c r="A6" s="132" t="s">
        <v>83</v>
      </c>
      <c r="B6" s="160">
        <v>9.8849745062913179</v>
      </c>
      <c r="C6" s="160">
        <v>9.437949023112651</v>
      </c>
      <c r="D6" s="160">
        <v>9.719422390135886</v>
      </c>
      <c r="E6" s="160">
        <v>10.496035952910741</v>
      </c>
      <c r="F6" s="160">
        <v>9.7185330544928057</v>
      </c>
      <c r="G6" s="160">
        <v>9.7020014141347062</v>
      </c>
      <c r="H6" s="160">
        <v>10.018122164316491</v>
      </c>
      <c r="I6" s="160">
        <v>9.6535360772326211</v>
      </c>
      <c r="J6" s="160">
        <v>9.9476917221380941</v>
      </c>
      <c r="K6" s="160">
        <v>9.3717057938086601</v>
      </c>
      <c r="L6" s="160">
        <v>8.7974719550175067</v>
      </c>
      <c r="M6" s="160">
        <v>9.0239691731203262</v>
      </c>
      <c r="N6" s="160">
        <v>8.1957710609263454</v>
      </c>
      <c r="O6" s="160">
        <v>7.1275651184637221</v>
      </c>
      <c r="P6" s="160">
        <v>7.922853857119514</v>
      </c>
      <c r="Q6" s="160">
        <v>7.9259794572058198</v>
      </c>
    </row>
    <row r="7" spans="1:17" x14ac:dyDescent="0.25">
      <c r="A7" s="76" t="s">
        <v>82</v>
      </c>
      <c r="B7" s="159">
        <v>8.9273352554206244</v>
      </c>
      <c r="C7" s="159">
        <v>8.5236168286798737</v>
      </c>
      <c r="D7" s="159">
        <v>8.7778215422367154</v>
      </c>
      <c r="E7" s="159">
        <v>9.4791981248859898</v>
      </c>
      <c r="F7" s="159">
        <v>8.7770183638941397</v>
      </c>
      <c r="G7" s="159">
        <v>8.7620882802904969</v>
      </c>
      <c r="H7" s="159">
        <v>9.047583798389379</v>
      </c>
      <c r="I7" s="159">
        <v>8.7183181814888826</v>
      </c>
      <c r="J7" s="159">
        <v>8.9839765357592221</v>
      </c>
      <c r="K7" s="159">
        <v>8.4637911289755348</v>
      </c>
      <c r="L7" s="159">
        <v>7.9451880723229262</v>
      </c>
      <c r="M7" s="159">
        <v>8.1497426312787518</v>
      </c>
      <c r="N7" s="159">
        <v>7.4017789212300862</v>
      </c>
      <c r="O7" s="159">
        <v>6.4370589248227077</v>
      </c>
      <c r="P7" s="159">
        <v>7.1553014645806154</v>
      </c>
      <c r="Q7" s="159">
        <v>7.1581242619309835</v>
      </c>
    </row>
    <row r="8" spans="1:17" x14ac:dyDescent="0.25">
      <c r="A8" s="76" t="s">
        <v>81</v>
      </c>
      <c r="B8" s="159">
        <v>18.544527011019106</v>
      </c>
      <c r="C8" s="159">
        <v>17.705892966779079</v>
      </c>
      <c r="D8" s="159">
        <v>18.233945968263576</v>
      </c>
      <c r="E8" s="159">
        <v>19.690897747232349</v>
      </c>
      <c r="F8" s="159">
        <v>18.232277546271746</v>
      </c>
      <c r="G8" s="159">
        <v>18.201263662425902</v>
      </c>
      <c r="H8" s="159">
        <v>18.794316258237725</v>
      </c>
      <c r="I8" s="159">
        <v>18.110341146772793</v>
      </c>
      <c r="J8" s="159">
        <v>18.662186505495921</v>
      </c>
      <c r="K8" s="159">
        <v>17.581618558752719</v>
      </c>
      <c r="L8" s="159">
        <v>16.504337587787521</v>
      </c>
      <c r="M8" s="159">
        <v>16.92925358290265</v>
      </c>
      <c r="N8" s="159">
        <v>15.375527546251636</v>
      </c>
      <c r="O8" s="159">
        <v>13.371539175748353</v>
      </c>
      <c r="P8" s="159">
        <v>14.863526179475583</v>
      </c>
      <c r="Q8" s="159">
        <v>14.8693899047881</v>
      </c>
    </row>
    <row r="9" spans="1:17" x14ac:dyDescent="0.25">
      <c r="A9" s="76" t="s">
        <v>80</v>
      </c>
      <c r="B9" s="159">
        <v>13.257111507784517</v>
      </c>
      <c r="C9" s="159">
        <v>12.657588800513087</v>
      </c>
      <c r="D9" s="159">
        <v>13.035083331300561</v>
      </c>
      <c r="E9" s="159">
        <v>14.076629022046792</v>
      </c>
      <c r="F9" s="159">
        <v>13.03389060978361</v>
      </c>
      <c r="G9" s="159">
        <v>13.011719404436096</v>
      </c>
      <c r="H9" s="159">
        <v>13.435680845349994</v>
      </c>
      <c r="I9" s="159">
        <v>12.946720716258968</v>
      </c>
      <c r="J9" s="159">
        <v>13.341223927438136</v>
      </c>
      <c r="K9" s="159">
        <v>12.568747511447564</v>
      </c>
      <c r="L9" s="159">
        <v>11.798620888707934</v>
      </c>
      <c r="M9" s="159">
        <v>12.102384836169913</v>
      </c>
      <c r="N9" s="159">
        <v>10.991657163892731</v>
      </c>
      <c r="O9" s="159">
        <v>9.5590459534650218</v>
      </c>
      <c r="P9" s="159">
        <v>10.62563762575865</v>
      </c>
      <c r="Q9" s="159">
        <v>10.629829485722125</v>
      </c>
    </row>
    <row r="10" spans="1:17" x14ac:dyDescent="0.25">
      <c r="A10" s="129" t="s">
        <v>79</v>
      </c>
      <c r="B10" s="158">
        <v>13.179966008388424</v>
      </c>
      <c r="C10" s="158">
        <v>12.583932030816868</v>
      </c>
      <c r="D10" s="158">
        <v>12.959229853514515</v>
      </c>
      <c r="E10" s="158">
        <v>13.99471460388099</v>
      </c>
      <c r="F10" s="158">
        <v>12.958044072657074</v>
      </c>
      <c r="G10" s="158">
        <v>12.93600188551294</v>
      </c>
      <c r="H10" s="158">
        <v>13.357496219088656</v>
      </c>
      <c r="I10" s="158">
        <v>12.871381436310161</v>
      </c>
      <c r="J10" s="158">
        <v>13.263588962850793</v>
      </c>
      <c r="K10" s="158">
        <v>12.495607725078216</v>
      </c>
      <c r="L10" s="158">
        <v>11.729962606690009</v>
      </c>
      <c r="M10" s="158">
        <v>12.031958897493769</v>
      </c>
      <c r="N10" s="158">
        <v>10.927694747901796</v>
      </c>
      <c r="O10" s="158">
        <v>9.5034201579516306</v>
      </c>
      <c r="P10" s="158">
        <v>10.56380514282602</v>
      </c>
      <c r="Q10" s="158">
        <v>10.567972609607759</v>
      </c>
    </row>
    <row r="11" spans="1:17" x14ac:dyDescent="0.25">
      <c r="A11" s="92" t="s">
        <v>125</v>
      </c>
      <c r="B11" s="91">
        <v>2.6359932016776852</v>
      </c>
      <c r="C11" s="91">
        <v>2.5167864061633742</v>
      </c>
      <c r="D11" s="91">
        <v>2.5918459707029031</v>
      </c>
      <c r="E11" s="91">
        <v>2.7989429207761982</v>
      </c>
      <c r="F11" s="91">
        <v>2.5916088145314151</v>
      </c>
      <c r="G11" s="91">
        <v>2.5872003771025884</v>
      </c>
      <c r="H11" s="91">
        <v>2.6714992438177312</v>
      </c>
      <c r="I11" s="91">
        <v>2.5742762872620322</v>
      </c>
      <c r="J11" s="91">
        <v>2.6527177925701588</v>
      </c>
      <c r="K11" s="91">
        <v>2.499121545015643</v>
      </c>
      <c r="L11" s="91">
        <v>2.345992521338002</v>
      </c>
      <c r="M11" s="91">
        <v>2.4063917794987542</v>
      </c>
      <c r="N11" s="91">
        <v>2.185538949580359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3.953989802516527</v>
      </c>
      <c r="C12" s="91">
        <v>3.7751796092450607</v>
      </c>
      <c r="D12" s="91">
        <v>3.8877689560543542</v>
      </c>
      <c r="E12" s="91">
        <v>4.1984143811642971</v>
      </c>
      <c r="F12" s="91">
        <v>3.887413221797122</v>
      </c>
      <c r="G12" s="91">
        <v>3.8808005656538818</v>
      </c>
      <c r="H12" s="91">
        <v>4.0072488657265968</v>
      </c>
      <c r="I12" s="91">
        <v>3.8614144308930483</v>
      </c>
      <c r="J12" s="91">
        <v>3.9790766888552378</v>
      </c>
      <c r="K12" s="91">
        <v>3.748682317523464</v>
      </c>
      <c r="L12" s="91">
        <v>3.5189887820070025</v>
      </c>
      <c r="M12" s="91">
        <v>3.6095876692481306</v>
      </c>
      <c r="N12" s="91">
        <v>3.2783084243705383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6.5899830041942122</v>
      </c>
      <c r="C14" s="157">
        <v>6.291966015408434</v>
      </c>
      <c r="D14" s="157">
        <v>6.4796149267572583</v>
      </c>
      <c r="E14" s="157">
        <v>6.997357301940494</v>
      </c>
      <c r="F14" s="157">
        <v>6.4790220363285371</v>
      </c>
      <c r="G14" s="157">
        <v>6.4680009427564702</v>
      </c>
      <c r="H14" s="157">
        <v>6.678748109544328</v>
      </c>
      <c r="I14" s="157">
        <v>6.4356907181550804</v>
      </c>
      <c r="J14" s="157">
        <v>6.6317944814253975</v>
      </c>
      <c r="K14" s="157">
        <v>6.2478038625391079</v>
      </c>
      <c r="L14" s="157">
        <v>5.8649813033450053</v>
      </c>
      <c r="M14" s="157">
        <v>6.0159794487468847</v>
      </c>
      <c r="N14" s="157">
        <v>5.4638473739508981</v>
      </c>
      <c r="O14" s="157">
        <v>9.5034201579516306</v>
      </c>
      <c r="P14" s="157">
        <v>10.56380514282602</v>
      </c>
      <c r="Q14" s="157">
        <v>10.567972609607759</v>
      </c>
    </row>
    <row r="15" spans="1:17" x14ac:dyDescent="0.25">
      <c r="A15" s="156" t="s">
        <v>263</v>
      </c>
      <c r="B15" s="204">
        <v>34.077025028788711</v>
      </c>
      <c r="C15" s="204">
        <v>37.309855474273292</v>
      </c>
      <c r="D15" s="204">
        <v>38.422568693827259</v>
      </c>
      <c r="E15" s="204">
        <v>41.492657302648148</v>
      </c>
      <c r="F15" s="204">
        <v>38.419052995211999</v>
      </c>
      <c r="G15" s="204">
        <v>38.353700542999874</v>
      </c>
      <c r="H15" s="204">
        <v>39.60338089969791</v>
      </c>
      <c r="I15" s="204">
        <v>38.162108629237636</v>
      </c>
      <c r="J15" s="204">
        <v>39.324957101028311</v>
      </c>
      <c r="K15" s="204">
        <v>37.047984457018536</v>
      </c>
      <c r="L15" s="204">
        <v>34.777938127962472</v>
      </c>
      <c r="M15" s="204">
        <v>35.673321060424442</v>
      </c>
      <c r="N15" s="204">
        <v>32.399309747759759</v>
      </c>
      <c r="O15" s="204">
        <v>28.176505700774534</v>
      </c>
      <c r="P15" s="204">
        <v>31.32042053088227</v>
      </c>
      <c r="Q15" s="204">
        <v>31.332776572137082</v>
      </c>
    </row>
    <row r="16" spans="1:17" x14ac:dyDescent="0.25">
      <c r="A16" s="152" t="s">
        <v>277</v>
      </c>
      <c r="B16" s="264">
        <v>18.742363765833794</v>
      </c>
      <c r="C16" s="264">
        <v>20.520420510850311</v>
      </c>
      <c r="D16" s="264">
        <v>21.132412781604987</v>
      </c>
      <c r="E16" s="264">
        <v>22.820961516456482</v>
      </c>
      <c r="F16" s="264">
        <v>21.1304791473666</v>
      </c>
      <c r="G16" s="264">
        <v>21.094535298649934</v>
      </c>
      <c r="H16" s="264">
        <v>21.781859494833849</v>
      </c>
      <c r="I16" s="264">
        <v>20.989159746080695</v>
      </c>
      <c r="J16" s="264">
        <v>21.628726405565565</v>
      </c>
      <c r="K16" s="264">
        <v>20.376391451360192</v>
      </c>
      <c r="L16" s="264">
        <v>19.127865970379361</v>
      </c>
      <c r="M16" s="264">
        <v>19.620326583233442</v>
      </c>
      <c r="N16" s="264">
        <v>17.819620361267866</v>
      </c>
      <c r="O16" s="264">
        <v>15.497078135425994</v>
      </c>
      <c r="P16" s="264">
        <v>17.22623129198525</v>
      </c>
      <c r="Q16" s="264">
        <v>17.233027114675394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10.327241871236323</v>
      </c>
      <c r="C18" s="83">
        <v>12.440316306352006</v>
      </c>
      <c r="D18" s="83">
        <v>11.710582623661892</v>
      </c>
      <c r="E18" s="83">
        <v>12.439787009667304</v>
      </c>
      <c r="F18" s="83">
        <v>10.976904182661377</v>
      </c>
      <c r="G18" s="83">
        <v>10.24075781005199</v>
      </c>
      <c r="H18" s="83">
        <v>9.5135719528099703</v>
      </c>
      <c r="I18" s="83">
        <v>9.1440995645261225</v>
      </c>
      <c r="J18" s="83">
        <v>9.1482939910840546</v>
      </c>
      <c r="K18" s="83">
        <v>9.881716106017139</v>
      </c>
      <c r="L18" s="83">
        <v>8.0468494696501853</v>
      </c>
      <c r="M18" s="83">
        <v>5.1203972344540496</v>
      </c>
      <c r="N18" s="83">
        <v>13.532532503886666</v>
      </c>
      <c r="O18" s="83">
        <v>15.497078135425994</v>
      </c>
      <c r="P18" s="83">
        <v>17.22623129198525</v>
      </c>
      <c r="Q18" s="83">
        <v>17.233027114675394</v>
      </c>
    </row>
    <row r="19" spans="1:17" x14ac:dyDescent="0.25">
      <c r="A19" s="154" t="s">
        <v>125</v>
      </c>
      <c r="B19" s="83">
        <v>4.9597340088773736</v>
      </c>
      <c r="C19" s="83">
        <v>5.3722418526296085</v>
      </c>
      <c r="D19" s="83">
        <v>6.0323313310502344</v>
      </c>
      <c r="E19" s="83">
        <v>5.8212691899517788</v>
      </c>
      <c r="F19" s="83">
        <v>2.4324609061710638</v>
      </c>
      <c r="G19" s="83">
        <v>1.9236822921627212</v>
      </c>
      <c r="H19" s="83">
        <v>1.8480663478195067</v>
      </c>
      <c r="I19" s="83">
        <v>3.1124191096036617</v>
      </c>
      <c r="J19" s="83">
        <v>2.7292806271121166</v>
      </c>
      <c r="K19" s="83">
        <v>1.4102994145128549</v>
      </c>
      <c r="L19" s="83">
        <v>1.7340424569914599</v>
      </c>
      <c r="M19" s="83">
        <v>1.6408044260927752</v>
      </c>
      <c r="N19" s="83">
        <v>0.60827044023454491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3.455387885720095</v>
      </c>
      <c r="C21" s="83">
        <v>2.7078623518686933</v>
      </c>
      <c r="D21" s="83">
        <v>3.3894988268928619</v>
      </c>
      <c r="E21" s="83">
        <v>4.5599053168373977</v>
      </c>
      <c r="F21" s="83">
        <v>7.7211140585341589</v>
      </c>
      <c r="G21" s="83">
        <v>8.9300951964352215</v>
      </c>
      <c r="H21" s="83">
        <v>10.420221194204373</v>
      </c>
      <c r="I21" s="83">
        <v>8.7326410719509102</v>
      </c>
      <c r="J21" s="83">
        <v>9.7511517873693947</v>
      </c>
      <c r="K21" s="83">
        <v>9.0843759308301966</v>
      </c>
      <c r="L21" s="83">
        <v>9.3469740437377151</v>
      </c>
      <c r="M21" s="83">
        <v>12.859124922686616</v>
      </c>
      <c r="N21" s="83">
        <v>3.678817417146655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276</v>
      </c>
      <c r="B22" s="264">
        <v>15.320334165643768</v>
      </c>
      <c r="C22" s="264">
        <v>16.774466827171452</v>
      </c>
      <c r="D22" s="264">
        <v>17.274741372658067</v>
      </c>
      <c r="E22" s="264">
        <v>18.655049574619706</v>
      </c>
      <c r="F22" s="264">
        <v>17.273160718725038</v>
      </c>
      <c r="G22" s="264">
        <v>17.243778333621393</v>
      </c>
      <c r="H22" s="264">
        <v>17.805633141728428</v>
      </c>
      <c r="I22" s="264">
        <v>17.15763883613727</v>
      </c>
      <c r="J22" s="264">
        <v>17.680454131643579</v>
      </c>
      <c r="K22" s="264">
        <v>16.65672992800371</v>
      </c>
      <c r="L22" s="264">
        <v>15.636119787362716</v>
      </c>
      <c r="M22" s="264">
        <v>16.038682893203625</v>
      </c>
      <c r="N22" s="264">
        <v>14.566691285143193</v>
      </c>
      <c r="O22" s="264">
        <v>12.670974613638307</v>
      </c>
      <c r="P22" s="264">
        <v>14.084793112737756</v>
      </c>
      <c r="Q22" s="264">
        <v>14.090349624490047</v>
      </c>
    </row>
    <row r="23" spans="1:17" x14ac:dyDescent="0.25">
      <c r="A23" s="152" t="s">
        <v>275</v>
      </c>
      <c r="B23" s="264">
        <v>1.4327097311153107E-2</v>
      </c>
      <c r="C23" s="264">
        <v>1.4968136251527105E-2</v>
      </c>
      <c r="D23" s="264">
        <v>1.5414539564202509E-2</v>
      </c>
      <c r="E23" s="264">
        <v>1.6646211571958752E-2</v>
      </c>
      <c r="F23" s="264">
        <v>1.5413129120360705E-2</v>
      </c>
      <c r="G23" s="264">
        <v>1.5386910728553839E-2</v>
      </c>
      <c r="H23" s="264">
        <v>1.5888263135635974E-2</v>
      </c>
      <c r="I23" s="264">
        <v>1.5310047019664326E-2</v>
      </c>
      <c r="J23" s="264">
        <v>1.5776563819163744E-2</v>
      </c>
      <c r="K23" s="264">
        <v>1.4863077654629013E-2</v>
      </c>
      <c r="L23" s="264">
        <v>1.3952370220395735E-2</v>
      </c>
      <c r="M23" s="264">
        <v>1.4311583987375476E-2</v>
      </c>
      <c r="N23" s="264">
        <v>1.2998101348698443E-2</v>
      </c>
      <c r="O23" s="264">
        <v>8.4529517102323384E-3</v>
      </c>
      <c r="P23" s="264">
        <v>9.3961261592646686E-3</v>
      </c>
      <c r="Q23" s="264">
        <v>9.399832971641181E-3</v>
      </c>
    </row>
    <row r="24" spans="1:17" x14ac:dyDescent="0.25">
      <c r="A24" s="156" t="s">
        <v>262</v>
      </c>
      <c r="B24" s="204">
        <v>32.564187523990604</v>
      </c>
      <c r="C24" s="204">
        <v>31.091546228561079</v>
      </c>
      <c r="D24" s="204">
        <v>32.018807244856049</v>
      </c>
      <c r="E24" s="204">
        <v>34.577214418873446</v>
      </c>
      <c r="F24" s="204">
        <v>32.015877496009985</v>
      </c>
      <c r="G24" s="204">
        <v>31.961417119166558</v>
      </c>
      <c r="H24" s="204">
        <v>33.002817416414942</v>
      </c>
      <c r="I24" s="204">
        <v>31.801757191031349</v>
      </c>
      <c r="J24" s="204">
        <v>32.770797584190262</v>
      </c>
      <c r="K24" s="204">
        <v>30.873320380848778</v>
      </c>
      <c r="L24" s="204">
        <v>28.981615106635385</v>
      </c>
      <c r="M24" s="204">
        <v>29.727767550353704</v>
      </c>
      <c r="N24" s="204">
        <v>26.999424789799814</v>
      </c>
      <c r="O24" s="204">
        <v>23.480421417312112</v>
      </c>
      <c r="P24" s="204">
        <v>26.100350442401897</v>
      </c>
      <c r="Q24" s="204">
        <v>26.110647143447579</v>
      </c>
    </row>
    <row r="25" spans="1:17" x14ac:dyDescent="0.25">
      <c r="A25" s="152" t="s">
        <v>274</v>
      </c>
      <c r="B25" s="264">
        <v>24.02035326835701</v>
      </c>
      <c r="C25" s="264">
        <v>22.934087439438876</v>
      </c>
      <c r="D25" s="264">
        <v>23.618063883407459</v>
      </c>
      <c r="E25" s="264">
        <v>25.505224251800513</v>
      </c>
      <c r="F25" s="264">
        <v>23.615902809920872</v>
      </c>
      <c r="G25" s="264">
        <v>23.575731149260108</v>
      </c>
      <c r="H25" s="264">
        <v>24.343900261885715</v>
      </c>
      <c r="I25" s="264">
        <v>23.457961041414407</v>
      </c>
      <c r="J25" s="264">
        <v>24.172755247713411</v>
      </c>
      <c r="K25" s="264">
        <v>22.773117295458757</v>
      </c>
      <c r="L25" s="264">
        <v>21.377736896892273</v>
      </c>
      <c r="M25" s="264">
        <v>21.928122048585578</v>
      </c>
      <c r="N25" s="264">
        <v>19.915611928460962</v>
      </c>
      <c r="O25" s="264">
        <v>22.071596132273417</v>
      </c>
      <c r="P25" s="264">
        <v>24.534329415857801</v>
      </c>
      <c r="Q25" s="264">
        <v>24.544008314840632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13.235470249866271</v>
      </c>
      <c r="C27" s="83">
        <v>13.903579694835983</v>
      </c>
      <c r="D27" s="83">
        <v>13.088012778092335</v>
      </c>
      <c r="E27" s="83">
        <v>13.902988140854854</v>
      </c>
      <c r="F27" s="83">
        <v>12.268037109979668</v>
      </c>
      <c r="G27" s="83">
        <v>11.445303225519423</v>
      </c>
      <c r="H27" s="83">
        <v>10.632583816290284</v>
      </c>
      <c r="I27" s="83">
        <v>10.219653094189358</v>
      </c>
      <c r="J27" s="83">
        <v>10.224340880455077</v>
      </c>
      <c r="K27" s="83">
        <v>11.044030072740396</v>
      </c>
      <c r="L27" s="83">
        <v>8.9933414986003832</v>
      </c>
      <c r="M27" s="83">
        <v>5.7226720981442787</v>
      </c>
      <c r="N27" s="83">
        <v>15.124265292569648</v>
      </c>
      <c r="O27" s="83">
        <v>22.071596132273417</v>
      </c>
      <c r="P27" s="83">
        <v>24.534329415857801</v>
      </c>
      <c r="Q27" s="83">
        <v>24.544008314840632</v>
      </c>
    </row>
    <row r="28" spans="1:17" x14ac:dyDescent="0.25">
      <c r="A28" s="154" t="s">
        <v>125</v>
      </c>
      <c r="B28" s="83">
        <v>6.3564321181031742</v>
      </c>
      <c r="C28" s="83">
        <v>6.0041393561537282</v>
      </c>
      <c r="D28" s="83">
        <v>6.7418703304263286</v>
      </c>
      <c r="E28" s="83">
        <v>6.505982493890615</v>
      </c>
      <c r="F28" s="83">
        <v>2.7185734856479575</v>
      </c>
      <c r="G28" s="83">
        <v>2.1499509657140128</v>
      </c>
      <c r="H28" s="83">
        <v>2.0654408710760359</v>
      </c>
      <c r="I28" s="83">
        <v>3.4785101976876303</v>
      </c>
      <c r="J28" s="83">
        <v>3.0503059387042915</v>
      </c>
      <c r="K28" s="83">
        <v>1.5761826162931389</v>
      </c>
      <c r="L28" s="83">
        <v>1.9380051842170485</v>
      </c>
      <c r="M28" s="83">
        <v>1.8338002459127416</v>
      </c>
      <c r="N28" s="83">
        <v>0.67981684175472434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4.4284509003875634</v>
      </c>
      <c r="C30" s="83">
        <v>3.0263683884491646</v>
      </c>
      <c r="D30" s="83">
        <v>3.788180774888795</v>
      </c>
      <c r="E30" s="83">
        <v>5.0962536170550443</v>
      </c>
      <c r="F30" s="83">
        <v>8.6292922142932476</v>
      </c>
      <c r="G30" s="83">
        <v>9.9804769580266708</v>
      </c>
      <c r="H30" s="83">
        <v>11.645875574519394</v>
      </c>
      <c r="I30" s="83">
        <v>9.7597977495374195</v>
      </c>
      <c r="J30" s="83">
        <v>10.898108428554044</v>
      </c>
      <c r="K30" s="83">
        <v>10.152904606425222</v>
      </c>
      <c r="L30" s="83">
        <v>10.446390214074841</v>
      </c>
      <c r="M30" s="83">
        <v>14.371649704528556</v>
      </c>
      <c r="N30" s="83">
        <v>4.1115297941365903</v>
      </c>
      <c r="O30" s="83">
        <v>0</v>
      </c>
      <c r="P30" s="83">
        <v>0</v>
      </c>
      <c r="Q30" s="83">
        <v>0</v>
      </c>
    </row>
    <row r="31" spans="1:17" x14ac:dyDescent="0.25">
      <c r="A31" s="152" t="s">
        <v>273</v>
      </c>
      <c r="B31" s="264">
        <v>8.4865258663889822</v>
      </c>
      <c r="C31" s="264">
        <v>8.0975862441160942</v>
      </c>
      <c r="D31" s="264">
        <v>8.3390852031917806</v>
      </c>
      <c r="E31" s="264">
        <v>9.0054053207851013</v>
      </c>
      <c r="F31" s="264">
        <v>8.3383221696076699</v>
      </c>
      <c r="G31" s="264">
        <v>8.3241383269922355</v>
      </c>
      <c r="H31" s="264">
        <v>8.595364101986684</v>
      </c>
      <c r="I31" s="264">
        <v>8.2825559615382875</v>
      </c>
      <c r="J31" s="264">
        <v>8.5349360812001933</v>
      </c>
      <c r="K31" s="264">
        <v>8.0407507747715083</v>
      </c>
      <c r="L31" s="264">
        <v>7.5480687288615309</v>
      </c>
      <c r="M31" s="264">
        <v>7.7423991658186235</v>
      </c>
      <c r="N31" s="264">
        <v>7.0318204559440574</v>
      </c>
      <c r="O31" s="264">
        <v>1.3750134781977656</v>
      </c>
      <c r="P31" s="264">
        <v>1.5284365219070355</v>
      </c>
      <c r="Q31" s="264">
        <v>1.5290394967203846</v>
      </c>
    </row>
    <row r="32" spans="1:17" x14ac:dyDescent="0.25">
      <c r="A32" s="152" t="s">
        <v>272</v>
      </c>
      <c r="B32" s="264">
        <v>5.7308389244612436E-2</v>
      </c>
      <c r="C32" s="264">
        <v>5.9872545006108439E-2</v>
      </c>
      <c r="D32" s="264">
        <v>6.1658158256810064E-2</v>
      </c>
      <c r="E32" s="264">
        <v>6.6584846287835051E-2</v>
      </c>
      <c r="F32" s="264">
        <v>6.1652516481442834E-2</v>
      </c>
      <c r="G32" s="264">
        <v>6.1547642914215363E-2</v>
      </c>
      <c r="H32" s="264">
        <v>6.3553052542543897E-2</v>
      </c>
      <c r="I32" s="264">
        <v>6.1240188078657311E-2</v>
      </c>
      <c r="J32" s="264">
        <v>6.3106255276655018E-2</v>
      </c>
      <c r="K32" s="264">
        <v>5.9452310618516073E-2</v>
      </c>
      <c r="L32" s="264">
        <v>5.580948088158294E-2</v>
      </c>
      <c r="M32" s="264">
        <v>5.7246335949501903E-2</v>
      </c>
      <c r="N32" s="264">
        <v>5.1992405394793786E-2</v>
      </c>
      <c r="O32" s="264">
        <v>3.3811806840929368E-2</v>
      </c>
      <c r="P32" s="264">
        <v>3.7584504637058681E-2</v>
      </c>
      <c r="Q32" s="264">
        <v>3.7599331886564738E-2</v>
      </c>
    </row>
    <row r="33" spans="1:17" x14ac:dyDescent="0.25">
      <c r="A33" s="156" t="s">
        <v>261</v>
      </c>
      <c r="B33" s="204">
        <v>440.20705153361411</v>
      </c>
      <c r="C33" s="204">
        <v>411.21320620440099</v>
      </c>
      <c r="D33" s="204">
        <v>421.93273784459149</v>
      </c>
      <c r="E33" s="204">
        <v>413.7690800900628</v>
      </c>
      <c r="F33" s="204">
        <v>369.12710016256756</v>
      </c>
      <c r="G33" s="204">
        <v>368.44137180607339</v>
      </c>
      <c r="H33" s="204">
        <v>376.26477965722268</v>
      </c>
      <c r="I33" s="204">
        <v>336.01995484761693</v>
      </c>
      <c r="J33" s="204">
        <v>353.23876989471944</v>
      </c>
      <c r="K33" s="204">
        <v>325.6156313769618</v>
      </c>
      <c r="L33" s="204">
        <v>296.62354879553243</v>
      </c>
      <c r="M33" s="204">
        <v>264.22837530352285</v>
      </c>
      <c r="N33" s="204">
        <v>258.93327213450107</v>
      </c>
      <c r="O33" s="204">
        <v>208.77202413780174</v>
      </c>
      <c r="P33" s="204">
        <v>247.00066837783072</v>
      </c>
      <c r="Q33" s="204">
        <v>274.94139500106542</v>
      </c>
    </row>
    <row r="34" spans="1:17" x14ac:dyDescent="0.25">
      <c r="A34" s="150" t="s">
        <v>33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5.4382628866902252</v>
      </c>
      <c r="P36" s="87">
        <v>6.2755939302723993</v>
      </c>
      <c r="Q36" s="87">
        <v>7.3311724038288588</v>
      </c>
    </row>
    <row r="37" spans="1:17" x14ac:dyDescent="0.25">
      <c r="A37" s="150" t="s">
        <v>125</v>
      </c>
      <c r="B37" s="87">
        <v>31.778907438161472</v>
      </c>
      <c r="C37" s="87">
        <v>32.104021847489186</v>
      </c>
      <c r="D37" s="87">
        <v>29.104007015854091</v>
      </c>
      <c r="E37" s="87">
        <v>31.354725446754127</v>
      </c>
      <c r="F37" s="87">
        <v>11.967722404394513</v>
      </c>
      <c r="G37" s="87">
        <v>14.415157352190086</v>
      </c>
      <c r="H37" s="87">
        <v>14.568812467190213</v>
      </c>
      <c r="I37" s="87">
        <v>9.0258995483266506</v>
      </c>
      <c r="J37" s="87">
        <v>9.1147855800278919</v>
      </c>
      <c r="K37" s="87">
        <v>9.9600270128473269</v>
      </c>
      <c r="L37" s="87">
        <v>7.2581164301983039</v>
      </c>
      <c r="M37" s="87">
        <v>1.6908830784836453</v>
      </c>
      <c r="N37" s="87">
        <v>11.380609250539077</v>
      </c>
      <c r="O37" s="87">
        <v>16.968402673721016</v>
      </c>
      <c r="P37" s="87">
        <v>22.767811929267641</v>
      </c>
      <c r="Q37" s="87">
        <v>15.228398639813777</v>
      </c>
    </row>
    <row r="38" spans="1:17" x14ac:dyDescent="0.25">
      <c r="A38" s="150" t="s">
        <v>29</v>
      </c>
      <c r="B38" s="87">
        <v>189.83052680567727</v>
      </c>
      <c r="C38" s="87">
        <v>170.45668503431341</v>
      </c>
      <c r="D38" s="87">
        <v>171.3872832141852</v>
      </c>
      <c r="E38" s="87">
        <v>186.00100004678018</v>
      </c>
      <c r="F38" s="87">
        <v>148.52711975407021</v>
      </c>
      <c r="G38" s="87">
        <v>94.18429954739851</v>
      </c>
      <c r="H38" s="87">
        <v>113.10458428621808</v>
      </c>
      <c r="I38" s="87">
        <v>109.94865131624665</v>
      </c>
      <c r="J38" s="87">
        <v>91.980229336422511</v>
      </c>
      <c r="K38" s="87">
        <v>60.379066789065085</v>
      </c>
      <c r="L38" s="87">
        <v>53.086669812422528</v>
      </c>
      <c r="M38" s="87">
        <v>48.161363788898413</v>
      </c>
      <c r="N38" s="87">
        <v>51.084184608018269</v>
      </c>
      <c r="O38" s="87">
        <v>57.968164704988503</v>
      </c>
      <c r="P38" s="87">
        <v>66.267515161292636</v>
      </c>
      <c r="Q38" s="87">
        <v>66.686586806510093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27.5801263020223</v>
      </c>
      <c r="C40" s="87">
        <v>22.040288918179851</v>
      </c>
      <c r="D40" s="87">
        <v>21.072255527790798</v>
      </c>
      <c r="E40" s="87">
        <v>29.605855110080061</v>
      </c>
      <c r="F40" s="87">
        <v>34.717022692261061</v>
      </c>
      <c r="G40" s="87">
        <v>56.919693434462182</v>
      </c>
      <c r="H40" s="87">
        <v>67.393377234381617</v>
      </c>
      <c r="I40" s="87">
        <v>23.854788922838658</v>
      </c>
      <c r="J40" s="87">
        <v>29.332099339656011</v>
      </c>
      <c r="K40" s="87">
        <v>49.044037872709772</v>
      </c>
      <c r="L40" s="87">
        <v>31.969965147556593</v>
      </c>
      <c r="M40" s="87">
        <v>10.049685737244188</v>
      </c>
      <c r="N40" s="87">
        <v>45.184346525050479</v>
      </c>
      <c r="O40" s="87">
        <v>47.927574739300155</v>
      </c>
      <c r="P40" s="87">
        <v>50.185196369019522</v>
      </c>
      <c r="Q40" s="87">
        <v>48.711444925802375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191.01749098775306</v>
      </c>
      <c r="C42" s="87">
        <v>186.61221040441859</v>
      </c>
      <c r="D42" s="87">
        <v>200.36919208676142</v>
      </c>
      <c r="E42" s="87">
        <v>166.80749948644845</v>
      </c>
      <c r="F42" s="87">
        <v>173.91523531184174</v>
      </c>
      <c r="G42" s="87">
        <v>202.92222147202261</v>
      </c>
      <c r="H42" s="87">
        <v>181.19800566943272</v>
      </c>
      <c r="I42" s="87">
        <v>193.19061506020498</v>
      </c>
      <c r="J42" s="87">
        <v>222.81165563861302</v>
      </c>
      <c r="K42" s="87">
        <v>206.23249970233965</v>
      </c>
      <c r="L42" s="87">
        <v>204.30879740535502</v>
      </c>
      <c r="M42" s="87">
        <v>204.32644269889659</v>
      </c>
      <c r="N42" s="87">
        <v>151.28413175089327</v>
      </c>
      <c r="O42" s="87">
        <v>80.469619133101844</v>
      </c>
      <c r="P42" s="87">
        <v>101.50455098797853</v>
      </c>
      <c r="Q42" s="87">
        <v>136.98379222511034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42.333443781187768</v>
      </c>
      <c r="C44" s="204">
        <v>40.419010097129394</v>
      </c>
      <c r="D44" s="204">
        <v>41.624449418312864</v>
      </c>
      <c r="E44" s="204">
        <v>44.950378744535492</v>
      </c>
      <c r="F44" s="204">
        <v>41.620640744813002</v>
      </c>
      <c r="G44" s="204">
        <v>41.549842254916541</v>
      </c>
      <c r="H44" s="204">
        <v>42.903662641339416</v>
      </c>
      <c r="I44" s="204">
        <v>41.342284348340776</v>
      </c>
      <c r="J44" s="204">
        <v>42.602036859447331</v>
      </c>
      <c r="K44" s="204">
        <v>40.13531649510341</v>
      </c>
      <c r="L44" s="204">
        <v>37.67609963862602</v>
      </c>
      <c r="M44" s="204">
        <v>38.646097815459811</v>
      </c>
      <c r="N44" s="204">
        <v>35.099252226739743</v>
      </c>
      <c r="O44" s="204">
        <v>30.524547842505743</v>
      </c>
      <c r="P44" s="204">
        <v>33.930455575122465</v>
      </c>
      <c r="Q44" s="204">
        <v>33.943841286481842</v>
      </c>
    </row>
    <row r="45" spans="1:17" x14ac:dyDescent="0.25">
      <c r="A45" s="299" t="s">
        <v>271</v>
      </c>
      <c r="B45" s="298">
        <v>19.050049701534494</v>
      </c>
      <c r="C45" s="298">
        <v>18.188554543708232</v>
      </c>
      <c r="D45" s="298">
        <v>18.731002238240791</v>
      </c>
      <c r="E45" s="298">
        <v>20.227670435040974</v>
      </c>
      <c r="F45" s="298">
        <v>18.729288335165855</v>
      </c>
      <c r="G45" s="298">
        <v>18.697429014712444</v>
      </c>
      <c r="H45" s="298">
        <v>19.306648188602736</v>
      </c>
      <c r="I45" s="298">
        <v>18.604027956753349</v>
      </c>
      <c r="J45" s="298">
        <v>19.170916586751304</v>
      </c>
      <c r="K45" s="298">
        <v>18.060892422796535</v>
      </c>
      <c r="L45" s="298">
        <v>16.954244837381708</v>
      </c>
      <c r="M45" s="298">
        <v>17.390744016956916</v>
      </c>
      <c r="N45" s="298">
        <v>15.794663502032886</v>
      </c>
      <c r="O45" s="298">
        <v>13.736046529127588</v>
      </c>
      <c r="P45" s="298">
        <v>15.26870500880511</v>
      </c>
      <c r="Q45" s="298">
        <v>15.274728578916829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10.496780095873245</v>
      </c>
      <c r="C47" s="83">
        <v>11.026643998812009</v>
      </c>
      <c r="D47" s="83">
        <v>10.379834598245772</v>
      </c>
      <c r="E47" s="83">
        <v>11.026174849477838</v>
      </c>
      <c r="F47" s="83">
        <v>9.7295287073589503</v>
      </c>
      <c r="G47" s="83">
        <v>9.0770353316369938</v>
      </c>
      <c r="H47" s="83">
        <v>8.4324842308997479</v>
      </c>
      <c r="I47" s="83">
        <v>8.1049973412845198</v>
      </c>
      <c r="J47" s="83">
        <v>8.1087151284608687</v>
      </c>
      <c r="K47" s="83">
        <v>8.758793821242465</v>
      </c>
      <c r="L47" s="83">
        <v>7.1324347571899365</v>
      </c>
      <c r="M47" s="83">
        <v>4.538533912356999</v>
      </c>
      <c r="N47" s="83">
        <v>11.994744719354093</v>
      </c>
      <c r="O47" s="83">
        <v>13.736046529127588</v>
      </c>
      <c r="P47" s="83">
        <v>15.26870500880511</v>
      </c>
      <c r="Q47" s="83">
        <v>15.274728578916829</v>
      </c>
    </row>
    <row r="48" spans="1:17" x14ac:dyDescent="0.25">
      <c r="A48" s="154" t="s">
        <v>125</v>
      </c>
      <c r="B48" s="83">
        <v>5.0411559905662537</v>
      </c>
      <c r="C48" s="83">
        <v>4.7617598239216994</v>
      </c>
      <c r="D48" s="83">
        <v>5.3468391343399819</v>
      </c>
      <c r="E48" s="83">
        <v>5.1597613274572591</v>
      </c>
      <c r="F48" s="83">
        <v>2.156044894106171</v>
      </c>
      <c r="G48" s="83">
        <v>1.7050820316896851</v>
      </c>
      <c r="H48" s="83">
        <v>1.6380588082945631</v>
      </c>
      <c r="I48" s="83">
        <v>2.7587351198759733</v>
      </c>
      <c r="J48" s="83">
        <v>2.419135101303922</v>
      </c>
      <c r="K48" s="83">
        <v>1.2500381174091215</v>
      </c>
      <c r="L48" s="83">
        <v>1.5369921777878848</v>
      </c>
      <c r="M48" s="83">
        <v>1.4543493776731415</v>
      </c>
      <c r="N48" s="83">
        <v>0.53914879929880133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3.5121136150949979</v>
      </c>
      <c r="C50" s="83">
        <v>2.4001507209745241</v>
      </c>
      <c r="D50" s="83">
        <v>3.0043285056550375</v>
      </c>
      <c r="E50" s="83">
        <v>4.0417342581058762</v>
      </c>
      <c r="F50" s="83">
        <v>6.8437147337007334</v>
      </c>
      <c r="G50" s="83">
        <v>7.9153116513857666</v>
      </c>
      <c r="H50" s="83">
        <v>9.2361051494084236</v>
      </c>
      <c r="I50" s="83">
        <v>7.7402954955928536</v>
      </c>
      <c r="J50" s="83">
        <v>8.6430663569865107</v>
      </c>
      <c r="K50" s="83">
        <v>8.0520604841449472</v>
      </c>
      <c r="L50" s="83">
        <v>8.2848179024038853</v>
      </c>
      <c r="M50" s="83">
        <v>11.397860726926774</v>
      </c>
      <c r="N50" s="83">
        <v>3.2607699833799906</v>
      </c>
      <c r="O50" s="83">
        <v>0</v>
      </c>
      <c r="P50" s="83">
        <v>0</v>
      </c>
      <c r="Q50" s="83">
        <v>0</v>
      </c>
    </row>
    <row r="51" spans="1:17" x14ac:dyDescent="0.25">
      <c r="A51" s="299" t="s">
        <v>270</v>
      </c>
      <c r="B51" s="298">
        <v>17.695379500536486</v>
      </c>
      <c r="C51" s="298">
        <v>16.89514622060009</v>
      </c>
      <c r="D51" s="298">
        <v>17.399019856854778</v>
      </c>
      <c r="E51" s="298">
        <v>18.789258315215836</v>
      </c>
      <c r="F51" s="298">
        <v>17.397427831331832</v>
      </c>
      <c r="G51" s="298">
        <v>17.367834062555115</v>
      </c>
      <c r="H51" s="298">
        <v>17.933730984079872</v>
      </c>
      <c r="I51" s="298">
        <v>17.281074857606441</v>
      </c>
      <c r="J51" s="298">
        <v>17.807651407248986</v>
      </c>
      <c r="K51" s="298">
        <v>16.776562294953223</v>
      </c>
      <c r="L51" s="298">
        <v>15.748609648945674</v>
      </c>
      <c r="M51" s="298">
        <v>16.154068886862202</v>
      </c>
      <c r="N51" s="298">
        <v>14.671487430777209</v>
      </c>
      <c r="O51" s="298">
        <v>12.759260998167399</v>
      </c>
      <c r="P51" s="298">
        <v>14.182930430401186</v>
      </c>
      <c r="Q51" s="298">
        <v>14.188525657749409</v>
      </c>
    </row>
    <row r="52" spans="1:17" x14ac:dyDescent="0.25">
      <c r="A52" s="150" t="s">
        <v>33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0.33236357138601852</v>
      </c>
      <c r="P54" s="87">
        <v>0.36034846669463533</v>
      </c>
      <c r="Q54" s="87">
        <v>0.37832981735146537</v>
      </c>
    </row>
    <row r="55" spans="1:17" x14ac:dyDescent="0.25">
      <c r="A55" s="150" t="s">
        <v>125</v>
      </c>
      <c r="B55" s="87">
        <v>1.277443932966505</v>
      </c>
      <c r="C55" s="87">
        <v>1.3190289980936525</v>
      </c>
      <c r="D55" s="87">
        <v>1.2001467308976606</v>
      </c>
      <c r="E55" s="87">
        <v>1.4238184150770801</v>
      </c>
      <c r="F55" s="87">
        <v>0.56405391732053756</v>
      </c>
      <c r="G55" s="87">
        <v>0.67951126023446162</v>
      </c>
      <c r="H55" s="87">
        <v>0.69438644717721976</v>
      </c>
      <c r="I55" s="87">
        <v>0.46419042530555604</v>
      </c>
      <c r="J55" s="87">
        <v>0.45949917759404724</v>
      </c>
      <c r="K55" s="87">
        <v>0.51316643778383564</v>
      </c>
      <c r="L55" s="87">
        <v>0.38535457791513594</v>
      </c>
      <c r="M55" s="87">
        <v>0.10337512652862405</v>
      </c>
      <c r="N55" s="87">
        <v>0.64483974653956122</v>
      </c>
      <c r="O55" s="87">
        <v>1.0370368315876581</v>
      </c>
      <c r="P55" s="87">
        <v>1.3073417767085038</v>
      </c>
      <c r="Q55" s="87">
        <v>0.78587120293979995</v>
      </c>
    </row>
    <row r="56" spans="1:17" x14ac:dyDescent="0.25">
      <c r="A56" s="150" t="s">
        <v>29</v>
      </c>
      <c r="B56" s="87">
        <v>7.6307801088386729</v>
      </c>
      <c r="C56" s="87">
        <v>7.0034001206225795</v>
      </c>
      <c r="D56" s="87">
        <v>7.0674078505715219</v>
      </c>
      <c r="E56" s="87">
        <v>8.4463073848019956</v>
      </c>
      <c r="F56" s="87">
        <v>7.0002713043258025</v>
      </c>
      <c r="G56" s="87">
        <v>4.4397220589499451</v>
      </c>
      <c r="H56" s="87">
        <v>5.3908505321786544</v>
      </c>
      <c r="I56" s="87">
        <v>5.6545179727512913</v>
      </c>
      <c r="J56" s="87">
        <v>4.6369538113554469</v>
      </c>
      <c r="K56" s="87">
        <v>3.1108862035103173</v>
      </c>
      <c r="L56" s="87">
        <v>2.8185261886088737</v>
      </c>
      <c r="M56" s="87">
        <v>2.9444301257856731</v>
      </c>
      <c r="N56" s="87">
        <v>2.8944946557456315</v>
      </c>
      <c r="O56" s="87">
        <v>3.5427684629215652</v>
      </c>
      <c r="P56" s="87">
        <v>3.8051215144506307</v>
      </c>
      <c r="Q56" s="87">
        <v>3.4414037505273996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1.1086619350752174</v>
      </c>
      <c r="C58" s="87">
        <v>0.90554947749373849</v>
      </c>
      <c r="D58" s="87">
        <v>0.86894559125628101</v>
      </c>
      <c r="E58" s="87">
        <v>1.3444021945406515</v>
      </c>
      <c r="F58" s="87">
        <v>1.6362572581133144</v>
      </c>
      <c r="G58" s="87">
        <v>2.6831183089329476</v>
      </c>
      <c r="H58" s="87">
        <v>3.2121387989890025</v>
      </c>
      <c r="I58" s="87">
        <v>1.2268211668408877</v>
      </c>
      <c r="J58" s="87">
        <v>1.4787046173869058</v>
      </c>
      <c r="K58" s="87">
        <v>2.5268760995537858</v>
      </c>
      <c r="L58" s="87">
        <v>1.6973787268195808</v>
      </c>
      <c r="M58" s="87">
        <v>0.61440530565376683</v>
      </c>
      <c r="N58" s="87">
        <v>2.5602023511517285</v>
      </c>
      <c r="O58" s="87">
        <v>2.929130172653144</v>
      </c>
      <c r="P58" s="87">
        <v>2.8816648692182674</v>
      </c>
      <c r="Q58" s="87">
        <v>2.513785114653674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7.6784935236560896</v>
      </c>
      <c r="C60" s="87">
        <v>7.6671676243901175</v>
      </c>
      <c r="D60" s="87">
        <v>8.2625196841293143</v>
      </c>
      <c r="E60" s="87">
        <v>7.5747303207961094</v>
      </c>
      <c r="F60" s="87">
        <v>8.1968453515721809</v>
      </c>
      <c r="G60" s="87">
        <v>9.5654824344377616</v>
      </c>
      <c r="H60" s="87">
        <v>8.636355205734997</v>
      </c>
      <c r="I60" s="87">
        <v>9.9355452927087065</v>
      </c>
      <c r="J60" s="87">
        <v>11.232493800912588</v>
      </c>
      <c r="K60" s="87">
        <v>10.625633554105285</v>
      </c>
      <c r="L60" s="87">
        <v>10.847350155602083</v>
      </c>
      <c r="M60" s="87">
        <v>12.491858328894137</v>
      </c>
      <c r="N60" s="87">
        <v>8.571950677340288</v>
      </c>
      <c r="O60" s="87">
        <v>4.9179619596190136</v>
      </c>
      <c r="P60" s="87">
        <v>5.8284538033291495</v>
      </c>
      <c r="Q60" s="87">
        <v>7.0691357722770709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1.2700033134356332</v>
      </c>
      <c r="C62" s="302">
        <v>1.2125703029138819</v>
      </c>
      <c r="D62" s="302">
        <v>1.2487334825493861</v>
      </c>
      <c r="E62" s="302">
        <v>1.3485113623360649</v>
      </c>
      <c r="F62" s="302">
        <v>1.2486192223443902</v>
      </c>
      <c r="G62" s="302">
        <v>1.2464952676474963</v>
      </c>
      <c r="H62" s="302">
        <v>1.2871098792401825</v>
      </c>
      <c r="I62" s="302">
        <v>1.240268530450223</v>
      </c>
      <c r="J62" s="302">
        <v>1.2780611057834201</v>
      </c>
      <c r="K62" s="302">
        <v>1.2040594948531023</v>
      </c>
      <c r="L62" s="302">
        <v>1.1302829891587804</v>
      </c>
      <c r="M62" s="302">
        <v>1.1593829344637945</v>
      </c>
      <c r="N62" s="302">
        <v>1.0529775668021921</v>
      </c>
      <c r="O62" s="302">
        <v>0.91573643527517234</v>
      </c>
      <c r="P62" s="302">
        <v>1.0179136672536739</v>
      </c>
      <c r="Q62" s="302">
        <v>1.0183152385944554</v>
      </c>
    </row>
    <row r="63" spans="1:17" x14ac:dyDescent="0.25">
      <c r="A63" s="152" t="s">
        <v>268</v>
      </c>
      <c r="B63" s="151">
        <v>4.2333443781187778</v>
      </c>
      <c r="C63" s="151">
        <v>4.04190100971294</v>
      </c>
      <c r="D63" s="151">
        <v>4.1624449418312874</v>
      </c>
      <c r="E63" s="151">
        <v>4.4950378744535495</v>
      </c>
      <c r="F63" s="151">
        <v>4.1620640744813011</v>
      </c>
      <c r="G63" s="151">
        <v>4.1549842254916545</v>
      </c>
      <c r="H63" s="151">
        <v>4.290366264133942</v>
      </c>
      <c r="I63" s="151">
        <v>4.1342284348340774</v>
      </c>
      <c r="J63" s="151">
        <v>4.2602036859447345</v>
      </c>
      <c r="K63" s="151">
        <v>4.013531649510341</v>
      </c>
      <c r="L63" s="151">
        <v>3.7676099638626019</v>
      </c>
      <c r="M63" s="151">
        <v>3.8646097815459814</v>
      </c>
      <c r="N63" s="151">
        <v>3.5099252226739743</v>
      </c>
      <c r="O63" s="151">
        <v>3.0524547842505747</v>
      </c>
      <c r="P63" s="151">
        <v>3.3930455575122465</v>
      </c>
      <c r="Q63" s="151">
        <v>3.3943841286481846</v>
      </c>
    </row>
    <row r="64" spans="1:17" x14ac:dyDescent="0.25">
      <c r="A64" s="301" t="s">
        <v>267</v>
      </c>
      <c r="B64" s="300">
        <v>8.4666887562375545E-2</v>
      </c>
      <c r="C64" s="300">
        <v>8.08380201942588E-2</v>
      </c>
      <c r="D64" s="300">
        <v>8.3248898836625743E-2</v>
      </c>
      <c r="E64" s="300">
        <v>8.990075748907099E-2</v>
      </c>
      <c r="F64" s="300">
        <v>8.3241281489626007E-2</v>
      </c>
      <c r="G64" s="300">
        <v>8.3099684509833086E-2</v>
      </c>
      <c r="H64" s="300">
        <v>8.5807325282678829E-2</v>
      </c>
      <c r="I64" s="300">
        <v>8.2684568696681532E-2</v>
      </c>
      <c r="J64" s="300">
        <v>8.5204073718894671E-2</v>
      </c>
      <c r="K64" s="300">
        <v>8.0270632990206814E-2</v>
      </c>
      <c r="L64" s="300">
        <v>7.5352199277252035E-2</v>
      </c>
      <c r="M64" s="300">
        <v>7.729219563091963E-2</v>
      </c>
      <c r="N64" s="300">
        <v>7.0198504453479485E-2</v>
      </c>
      <c r="O64" s="300">
        <v>6.104909568501149E-2</v>
      </c>
      <c r="P64" s="300">
        <v>6.7860911150244924E-2</v>
      </c>
      <c r="Q64" s="300">
        <v>6.7887682572963695E-2</v>
      </c>
    </row>
    <row r="65" spans="1:17" x14ac:dyDescent="0.25">
      <c r="A65" s="156" t="s">
        <v>259</v>
      </c>
      <c r="B65" s="204">
        <v>36.47189002686946</v>
      </c>
      <c r="C65" s="204">
        <v>34.822531775988395</v>
      </c>
      <c r="D65" s="204">
        <v>35.861064114238772</v>
      </c>
      <c r="E65" s="204">
        <v>38.726480149138268</v>
      </c>
      <c r="F65" s="204">
        <v>35.857782795531193</v>
      </c>
      <c r="G65" s="204">
        <v>35.796787173466555</v>
      </c>
      <c r="H65" s="204">
        <v>36.963155506384723</v>
      </c>
      <c r="I65" s="204">
        <v>35.617968053955117</v>
      </c>
      <c r="J65" s="204">
        <v>36.703293294293083</v>
      </c>
      <c r="K65" s="204">
        <v>34.578118826550622</v>
      </c>
      <c r="L65" s="204">
        <v>32.459408919431638</v>
      </c>
      <c r="M65" s="204">
        <v>33.29509965639614</v>
      </c>
      <c r="N65" s="204">
        <v>30.23935576457577</v>
      </c>
      <c r="O65" s="204">
        <v>26.298071987389562</v>
      </c>
      <c r="P65" s="204">
        <v>29.232392495490114</v>
      </c>
      <c r="Q65" s="204">
        <v>29.243924800661276</v>
      </c>
    </row>
    <row r="66" spans="1:17" x14ac:dyDescent="0.25">
      <c r="A66" s="299" t="s">
        <v>266</v>
      </c>
      <c r="B66" s="298">
        <v>18.96538281397212</v>
      </c>
      <c r="C66" s="298">
        <v>18.107716523513968</v>
      </c>
      <c r="D66" s="298">
        <v>18.647753339404161</v>
      </c>
      <c r="E66" s="298">
        <v>20.137769677551901</v>
      </c>
      <c r="F66" s="298">
        <v>18.646047053676224</v>
      </c>
      <c r="G66" s="298">
        <v>18.614329330202608</v>
      </c>
      <c r="H66" s="298">
        <v>19.220840863320056</v>
      </c>
      <c r="I66" s="298">
        <v>18.52134338805666</v>
      </c>
      <c r="J66" s="298">
        <v>19.085712513032405</v>
      </c>
      <c r="K66" s="298">
        <v>17.980621789806325</v>
      </c>
      <c r="L66" s="298">
        <v>16.878892638104453</v>
      </c>
      <c r="M66" s="298">
        <v>17.313451821325994</v>
      </c>
      <c r="N66" s="298">
        <v>15.724464997579402</v>
      </c>
      <c r="O66" s="298">
        <v>13.674997433442572</v>
      </c>
      <c r="P66" s="298">
        <v>15.20084409765486</v>
      </c>
      <c r="Q66" s="298">
        <v>15.206840896343865</v>
      </c>
    </row>
    <row r="67" spans="1:17" x14ac:dyDescent="0.25">
      <c r="A67" s="299" t="s">
        <v>265</v>
      </c>
      <c r="B67" s="298">
        <v>2.9177512021495566</v>
      </c>
      <c r="C67" s="298">
        <v>2.7858025420790717</v>
      </c>
      <c r="D67" s="298">
        <v>2.8688851291391018</v>
      </c>
      <c r="E67" s="298">
        <v>3.0981184119310612</v>
      </c>
      <c r="F67" s="298">
        <v>2.8686226236424957</v>
      </c>
      <c r="G67" s="298">
        <v>2.8637429738773239</v>
      </c>
      <c r="H67" s="298">
        <v>2.9570524405107781</v>
      </c>
      <c r="I67" s="298">
        <v>2.8494374443164094</v>
      </c>
      <c r="J67" s="298">
        <v>2.9362634635434466</v>
      </c>
      <c r="K67" s="298">
        <v>2.7662495061240504</v>
      </c>
      <c r="L67" s="298">
        <v>2.5967527135545314</v>
      </c>
      <c r="M67" s="298">
        <v>2.663607972511691</v>
      </c>
      <c r="N67" s="298">
        <v>2.4191484611660616</v>
      </c>
      <c r="O67" s="298">
        <v>2.1038457589911648</v>
      </c>
      <c r="P67" s="298">
        <v>2.3385913996392089</v>
      </c>
      <c r="Q67" s="298">
        <v>2.3395139840529025</v>
      </c>
    </row>
    <row r="68" spans="1:17" x14ac:dyDescent="0.25">
      <c r="A68" s="150" t="s">
        <v>33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5.4802679418820853E-2</v>
      </c>
      <c r="P70" s="87">
        <v>5.9417045667720499E-2</v>
      </c>
      <c r="Q70" s="87">
        <v>6.2381950008633225E-2</v>
      </c>
    </row>
    <row r="71" spans="1:17" x14ac:dyDescent="0.25">
      <c r="A71" s="150" t="s">
        <v>125</v>
      </c>
      <c r="B71" s="87">
        <v>0.21063484798269941</v>
      </c>
      <c r="C71" s="87">
        <v>0.21749171554875088</v>
      </c>
      <c r="D71" s="87">
        <v>0.19788948672880083</v>
      </c>
      <c r="E71" s="87">
        <v>0.23477020609294505</v>
      </c>
      <c r="F71" s="87">
        <v>9.3005577828340361E-2</v>
      </c>
      <c r="G71" s="87">
        <v>0.11204307861061419</v>
      </c>
      <c r="H71" s="87">
        <v>0.11449581462473113</v>
      </c>
      <c r="I71" s="87">
        <v>7.6539311938494323E-2</v>
      </c>
      <c r="J71" s="87">
        <v>7.5765782687572003E-2</v>
      </c>
      <c r="K71" s="87">
        <v>8.4614856138078176E-2</v>
      </c>
      <c r="L71" s="87">
        <v>6.3540246928958738E-2</v>
      </c>
      <c r="M71" s="87">
        <v>1.7045291381974075E-2</v>
      </c>
      <c r="N71" s="87">
        <v>0.10632617094211387</v>
      </c>
      <c r="O71" s="87">
        <v>0.1709946634344022</v>
      </c>
      <c r="P71" s="87">
        <v>0.21556463598285228</v>
      </c>
      <c r="Q71" s="87">
        <v>0.12958052959772925</v>
      </c>
    </row>
    <row r="72" spans="1:17" x14ac:dyDescent="0.25">
      <c r="A72" s="150" t="s">
        <v>29</v>
      </c>
      <c r="B72" s="87">
        <v>1.2582221158482612</v>
      </c>
      <c r="C72" s="87">
        <v>1.1547748450640098</v>
      </c>
      <c r="D72" s="87">
        <v>1.1653289352432983</v>
      </c>
      <c r="E72" s="87">
        <v>1.3926925684178482</v>
      </c>
      <c r="F72" s="87">
        <v>1.1542589416039597</v>
      </c>
      <c r="G72" s="87">
        <v>0.73205575355523544</v>
      </c>
      <c r="H72" s="87">
        <v>0.88888518160325269</v>
      </c>
      <c r="I72" s="87">
        <v>0.93236071100205298</v>
      </c>
      <c r="J72" s="87">
        <v>0.76457685222202421</v>
      </c>
      <c r="K72" s="87">
        <v>0.51294700742459409</v>
      </c>
      <c r="L72" s="87">
        <v>0.46474042417989525</v>
      </c>
      <c r="M72" s="87">
        <v>0.48550044032093526</v>
      </c>
      <c r="N72" s="87">
        <v>0.47726669332868704</v>
      </c>
      <c r="O72" s="87">
        <v>0.58415909878132544</v>
      </c>
      <c r="P72" s="87">
        <v>0.62741790153620991</v>
      </c>
      <c r="Q72" s="87">
        <v>0.56744530005015636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0.18280476515042232</v>
      </c>
      <c r="C74" s="87">
        <v>0.14931401027500726</v>
      </c>
      <c r="D74" s="87">
        <v>0.14327847805771579</v>
      </c>
      <c r="E74" s="87">
        <v>0.22167544466478165</v>
      </c>
      <c r="F74" s="87">
        <v>0.2697987676241313</v>
      </c>
      <c r="G74" s="87">
        <v>0.44241332440263537</v>
      </c>
      <c r="H74" s="87">
        <v>0.52964231945052387</v>
      </c>
      <c r="I74" s="87">
        <v>0.20228777428955375</v>
      </c>
      <c r="J74" s="87">
        <v>0.24382026815948979</v>
      </c>
      <c r="K74" s="87">
        <v>0.41665089900629226</v>
      </c>
      <c r="L74" s="87">
        <v>0.27987694869899599</v>
      </c>
      <c r="M74" s="87">
        <v>0.10130790464957212</v>
      </c>
      <c r="N74" s="87">
        <v>0.42214598944275827</v>
      </c>
      <c r="O74" s="87">
        <v>0.48297766556812971</v>
      </c>
      <c r="P74" s="87">
        <v>0.47515121877430383</v>
      </c>
      <c r="Q74" s="87">
        <v>0.41449235604153323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1.2660894731681738</v>
      </c>
      <c r="C76" s="87">
        <v>1.2642219711913036</v>
      </c>
      <c r="D76" s="87">
        <v>1.3623882291092868</v>
      </c>
      <c r="E76" s="87">
        <v>1.2489801927554864</v>
      </c>
      <c r="F76" s="87">
        <v>1.3515593365860643</v>
      </c>
      <c r="G76" s="87">
        <v>1.5772308173088392</v>
      </c>
      <c r="H76" s="87">
        <v>1.4240291248322703</v>
      </c>
      <c r="I76" s="87">
        <v>1.6382496470863084</v>
      </c>
      <c r="J76" s="87">
        <v>1.8521005604743608</v>
      </c>
      <c r="K76" s="87">
        <v>1.7520367435550857</v>
      </c>
      <c r="L76" s="87">
        <v>1.7885950937466812</v>
      </c>
      <c r="M76" s="87">
        <v>2.0597543361592097</v>
      </c>
      <c r="N76" s="87">
        <v>1.4134096074525022</v>
      </c>
      <c r="O76" s="87">
        <v>0.81091165178848656</v>
      </c>
      <c r="P76" s="87">
        <v>0.96104059767812244</v>
      </c>
      <c r="Q76" s="87">
        <v>1.1656138483548502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14.588756010747781</v>
      </c>
      <c r="C78" s="298">
        <v>13.929012710395359</v>
      </c>
      <c r="D78" s="298">
        <v>14.344425645695509</v>
      </c>
      <c r="E78" s="298">
        <v>15.490592059655306</v>
      </c>
      <c r="F78" s="298">
        <v>14.343113118212479</v>
      </c>
      <c r="G78" s="298">
        <v>14.318714869386621</v>
      </c>
      <c r="H78" s="298">
        <v>14.785262202553886</v>
      </c>
      <c r="I78" s="298">
        <v>14.247187221582045</v>
      </c>
      <c r="J78" s="298">
        <v>14.681317317717232</v>
      </c>
      <c r="K78" s="298">
        <v>13.831247530620248</v>
      </c>
      <c r="L78" s="298">
        <v>12.983763567772655</v>
      </c>
      <c r="M78" s="298">
        <v>13.318039862558456</v>
      </c>
      <c r="N78" s="298">
        <v>12.095742305830308</v>
      </c>
      <c r="O78" s="298">
        <v>10.519228794955824</v>
      </c>
      <c r="P78" s="298">
        <v>11.692956998196046</v>
      </c>
      <c r="Q78" s="298">
        <v>11.69756992026451</v>
      </c>
    </row>
    <row r="79" spans="1:17" x14ac:dyDescent="0.25">
      <c r="A79" s="243" t="s">
        <v>258</v>
      </c>
      <c r="B79" s="278">
        <v>2.7812706640592491</v>
      </c>
      <c r="C79" s="278">
        <v>6.9680905697453435</v>
      </c>
      <c r="D79" s="278">
        <v>8.7202195987222932</v>
      </c>
      <c r="E79" s="278">
        <v>51.294453843785071</v>
      </c>
      <c r="F79" s="278">
        <v>61.486452158766831</v>
      </c>
      <c r="G79" s="278">
        <v>61.439688446716907</v>
      </c>
      <c r="H79" s="278">
        <v>67.623114593558128</v>
      </c>
      <c r="I79" s="278">
        <v>91.713679371754736</v>
      </c>
      <c r="J79" s="278">
        <v>87.528457612639386</v>
      </c>
      <c r="K79" s="278">
        <v>89.630527745454145</v>
      </c>
      <c r="L79" s="278">
        <v>93.17917438871352</v>
      </c>
      <c r="M79" s="278">
        <v>135.61009824873435</v>
      </c>
      <c r="N79" s="278">
        <v>104.20899128830611</v>
      </c>
      <c r="O79" s="278">
        <v>107.03964392504604</v>
      </c>
      <c r="P79" s="278">
        <v>104.04904507247468</v>
      </c>
      <c r="Q79" s="278">
        <v>76.246809078304381</v>
      </c>
    </row>
    <row r="81" spans="1:17" ht="12.75" x14ac:dyDescent="0.25">
      <c r="A81" s="98" t="s">
        <v>84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1.0000000000000002</v>
      </c>
      <c r="C83" s="77">
        <f t="shared" si="0"/>
        <v>1</v>
      </c>
      <c r="D83" s="77">
        <f t="shared" si="0"/>
        <v>0.99999999999999967</v>
      </c>
      <c r="E83" s="77">
        <f t="shared" si="0"/>
        <v>1</v>
      </c>
      <c r="F83" s="77">
        <f t="shared" si="0"/>
        <v>0.99999999999999978</v>
      </c>
      <c r="G83" s="77">
        <f t="shared" si="0"/>
        <v>0.99999999999999989</v>
      </c>
      <c r="H83" s="77">
        <f t="shared" si="0"/>
        <v>0.99999999999999967</v>
      </c>
      <c r="I83" s="77">
        <f t="shared" si="0"/>
        <v>0.99999999999999978</v>
      </c>
      <c r="J83" s="77">
        <f t="shared" si="0"/>
        <v>0.99999999999999978</v>
      </c>
      <c r="K83" s="77">
        <f t="shared" si="0"/>
        <v>1</v>
      </c>
      <c r="L83" s="77">
        <f t="shared" si="0"/>
        <v>1</v>
      </c>
      <c r="M83" s="77">
        <f t="shared" si="0"/>
        <v>1</v>
      </c>
      <c r="N83" s="77">
        <f t="shared" si="0"/>
        <v>1</v>
      </c>
      <c r="O83" s="77">
        <f t="shared" si="0"/>
        <v>0.99999999999999989</v>
      </c>
      <c r="P83" s="77">
        <f t="shared" si="0"/>
        <v>1</v>
      </c>
      <c r="Q83" s="77">
        <f t="shared" si="0"/>
        <v>0.99999999999999989</v>
      </c>
    </row>
    <row r="84" spans="1:17" x14ac:dyDescent="0.25">
      <c r="A84" s="132" t="s">
        <v>83</v>
      </c>
      <c r="B84" s="203">
        <f t="shared" ref="B84:Q84" si="1">IF(B$6=0,0,B$6/B$5)</f>
        <v>1.5155685805733395E-2</v>
      </c>
      <c r="C84" s="203">
        <f t="shared" si="1"/>
        <v>1.5155685805733392E-2</v>
      </c>
      <c r="D84" s="203">
        <f t="shared" si="1"/>
        <v>1.5155685805733392E-2</v>
      </c>
      <c r="E84" s="203">
        <f t="shared" si="1"/>
        <v>1.5155685805733392E-2</v>
      </c>
      <c r="F84" s="203">
        <f t="shared" si="1"/>
        <v>1.5155685805733394E-2</v>
      </c>
      <c r="G84" s="203">
        <f t="shared" si="1"/>
        <v>1.5155685805733395E-2</v>
      </c>
      <c r="H84" s="203">
        <f t="shared" si="1"/>
        <v>1.5155685805733388E-2</v>
      </c>
      <c r="I84" s="203">
        <f t="shared" si="1"/>
        <v>1.5155685805733392E-2</v>
      </c>
      <c r="J84" s="203">
        <f t="shared" si="1"/>
        <v>1.5155685805733394E-2</v>
      </c>
      <c r="K84" s="203">
        <f t="shared" si="1"/>
        <v>1.5155685805733392E-2</v>
      </c>
      <c r="L84" s="203">
        <f t="shared" si="1"/>
        <v>1.5155685805733395E-2</v>
      </c>
      <c r="M84" s="203">
        <f t="shared" si="1"/>
        <v>1.5155685805733394E-2</v>
      </c>
      <c r="N84" s="203">
        <f t="shared" si="1"/>
        <v>1.5155685805733394E-2</v>
      </c>
      <c r="O84" s="203">
        <f t="shared" si="1"/>
        <v>1.5155685805733392E-2</v>
      </c>
      <c r="P84" s="203">
        <f t="shared" si="1"/>
        <v>1.5155685805733394E-2</v>
      </c>
      <c r="Q84" s="203">
        <f t="shared" si="1"/>
        <v>1.515568580573339E-2</v>
      </c>
    </row>
    <row r="85" spans="1:17" x14ac:dyDescent="0.25">
      <c r="A85" s="76" t="s">
        <v>82</v>
      </c>
      <c r="B85" s="202">
        <f t="shared" ref="B85:Q85" si="2">IF(B$7=0,0,B$7/B$5)</f>
        <v>1.3687429150928989E-2</v>
      </c>
      <c r="C85" s="202">
        <f t="shared" si="2"/>
        <v>1.3687429150928986E-2</v>
      </c>
      <c r="D85" s="202">
        <f t="shared" si="2"/>
        <v>1.3687429150928982E-2</v>
      </c>
      <c r="E85" s="202">
        <f t="shared" si="2"/>
        <v>1.3687429150928987E-2</v>
      </c>
      <c r="F85" s="202">
        <f t="shared" si="2"/>
        <v>1.3687429150928986E-2</v>
      </c>
      <c r="G85" s="202">
        <f t="shared" si="2"/>
        <v>1.3687429150928986E-2</v>
      </c>
      <c r="H85" s="202">
        <f t="shared" si="2"/>
        <v>1.3687429150928982E-2</v>
      </c>
      <c r="I85" s="202">
        <f t="shared" si="2"/>
        <v>1.3687429150928984E-2</v>
      </c>
      <c r="J85" s="202">
        <f t="shared" si="2"/>
        <v>1.3687429150928986E-2</v>
      </c>
      <c r="K85" s="202">
        <f t="shared" si="2"/>
        <v>1.3687429150928984E-2</v>
      </c>
      <c r="L85" s="202">
        <f t="shared" si="2"/>
        <v>1.3687429150928987E-2</v>
      </c>
      <c r="M85" s="202">
        <f t="shared" si="2"/>
        <v>1.3687429150928986E-2</v>
      </c>
      <c r="N85" s="202">
        <f t="shared" si="2"/>
        <v>1.3687429150928986E-2</v>
      </c>
      <c r="O85" s="202">
        <f t="shared" si="2"/>
        <v>1.3687429150928987E-2</v>
      </c>
      <c r="P85" s="202">
        <f t="shared" si="2"/>
        <v>1.3687429150928986E-2</v>
      </c>
      <c r="Q85" s="202">
        <f t="shared" si="2"/>
        <v>1.3687429150928982E-2</v>
      </c>
    </row>
    <row r="86" spans="1:17" x14ac:dyDescent="0.25">
      <c r="A86" s="76" t="s">
        <v>81</v>
      </c>
      <c r="B86" s="202">
        <f t="shared" ref="B86:Q86" si="3">IF(B$8=0,0,B$8/B$5)</f>
        <v>2.8432549281342468E-2</v>
      </c>
      <c r="C86" s="202">
        <f t="shared" si="3"/>
        <v>2.8432549281342461E-2</v>
      </c>
      <c r="D86" s="202">
        <f t="shared" si="3"/>
        <v>2.8432549281342458E-2</v>
      </c>
      <c r="E86" s="202">
        <f t="shared" si="3"/>
        <v>2.8432549281342461E-2</v>
      </c>
      <c r="F86" s="202">
        <f t="shared" si="3"/>
        <v>2.8432549281342461E-2</v>
      </c>
      <c r="G86" s="202">
        <f t="shared" si="3"/>
        <v>2.8432549281342458E-2</v>
      </c>
      <c r="H86" s="202">
        <f t="shared" si="3"/>
        <v>2.8432549281342451E-2</v>
      </c>
      <c r="I86" s="202">
        <f t="shared" si="3"/>
        <v>2.8432549281342454E-2</v>
      </c>
      <c r="J86" s="202">
        <f t="shared" si="3"/>
        <v>2.8432549281342461E-2</v>
      </c>
      <c r="K86" s="202">
        <f t="shared" si="3"/>
        <v>2.8432549281342454E-2</v>
      </c>
      <c r="L86" s="202">
        <f t="shared" si="3"/>
        <v>2.8432549281342465E-2</v>
      </c>
      <c r="M86" s="202">
        <f t="shared" si="3"/>
        <v>2.8432549281342465E-2</v>
      </c>
      <c r="N86" s="202">
        <f t="shared" si="3"/>
        <v>2.8432549281342461E-2</v>
      </c>
      <c r="O86" s="202">
        <f t="shared" si="3"/>
        <v>2.8432549281342461E-2</v>
      </c>
      <c r="P86" s="202">
        <f t="shared" si="3"/>
        <v>2.8432549281342461E-2</v>
      </c>
      <c r="Q86" s="202">
        <f t="shared" si="3"/>
        <v>2.8432549281342454E-2</v>
      </c>
    </row>
    <row r="87" spans="1:17" x14ac:dyDescent="0.25">
      <c r="A87" s="76" t="s">
        <v>80</v>
      </c>
      <c r="B87" s="202">
        <f t="shared" ref="B87:Q87" si="4">IF(B$9=0,0,B$9/B$5)</f>
        <v>2.0325860888733522E-2</v>
      </c>
      <c r="C87" s="202">
        <f t="shared" si="4"/>
        <v>2.0325860888733518E-2</v>
      </c>
      <c r="D87" s="202">
        <f t="shared" si="4"/>
        <v>2.0325860888733515E-2</v>
      </c>
      <c r="E87" s="202">
        <f t="shared" si="4"/>
        <v>2.0325860888733518E-2</v>
      </c>
      <c r="F87" s="202">
        <f t="shared" si="4"/>
        <v>2.0325860888733518E-2</v>
      </c>
      <c r="G87" s="202">
        <f t="shared" si="4"/>
        <v>2.0325860888733518E-2</v>
      </c>
      <c r="H87" s="202">
        <f t="shared" si="4"/>
        <v>2.0325860888733512E-2</v>
      </c>
      <c r="I87" s="202">
        <f t="shared" si="4"/>
        <v>2.0325860888733515E-2</v>
      </c>
      <c r="J87" s="202">
        <f t="shared" si="4"/>
        <v>2.0325860888733518E-2</v>
      </c>
      <c r="K87" s="202">
        <f t="shared" si="4"/>
        <v>2.0325860888733515E-2</v>
      </c>
      <c r="L87" s="202">
        <f t="shared" si="4"/>
        <v>2.0325860888733522E-2</v>
      </c>
      <c r="M87" s="202">
        <f t="shared" si="4"/>
        <v>2.0325860888733518E-2</v>
      </c>
      <c r="N87" s="202">
        <f t="shared" si="4"/>
        <v>2.0325860888733518E-2</v>
      </c>
      <c r="O87" s="202">
        <f t="shared" si="4"/>
        <v>2.0325860888733518E-2</v>
      </c>
      <c r="P87" s="202">
        <f t="shared" si="4"/>
        <v>2.0325860888733518E-2</v>
      </c>
      <c r="Q87" s="202">
        <f t="shared" si="4"/>
        <v>2.0325860888733515E-2</v>
      </c>
    </row>
    <row r="88" spans="1:17" x14ac:dyDescent="0.25">
      <c r="A88" s="129" t="s">
        <v>79</v>
      </c>
      <c r="B88" s="201">
        <f t="shared" ref="B88:Q88" si="5">IF(B$10=0,0,B$10/B$5)</f>
        <v>2.0207581074311195E-2</v>
      </c>
      <c r="C88" s="201">
        <f t="shared" si="5"/>
        <v>2.0207581074311191E-2</v>
      </c>
      <c r="D88" s="201">
        <f t="shared" si="5"/>
        <v>2.0207581074311188E-2</v>
      </c>
      <c r="E88" s="201">
        <f t="shared" si="5"/>
        <v>2.0207581074311191E-2</v>
      </c>
      <c r="F88" s="201">
        <f t="shared" si="5"/>
        <v>2.0207581074311191E-2</v>
      </c>
      <c r="G88" s="201">
        <f t="shared" si="5"/>
        <v>2.0207581074311191E-2</v>
      </c>
      <c r="H88" s="201">
        <f t="shared" si="5"/>
        <v>2.0207581074311184E-2</v>
      </c>
      <c r="I88" s="201">
        <f t="shared" si="5"/>
        <v>2.0207581074311188E-2</v>
      </c>
      <c r="J88" s="201">
        <f t="shared" si="5"/>
        <v>2.0207581074311191E-2</v>
      </c>
      <c r="K88" s="201">
        <f t="shared" si="5"/>
        <v>2.0207581074311191E-2</v>
      </c>
      <c r="L88" s="201">
        <f t="shared" si="5"/>
        <v>2.0207581074311195E-2</v>
      </c>
      <c r="M88" s="201">
        <f t="shared" si="5"/>
        <v>2.0207581074311191E-2</v>
      </c>
      <c r="N88" s="201">
        <f t="shared" si="5"/>
        <v>2.0207581074311195E-2</v>
      </c>
      <c r="O88" s="201">
        <f t="shared" si="5"/>
        <v>2.0207581074311191E-2</v>
      </c>
      <c r="P88" s="201">
        <f t="shared" si="5"/>
        <v>2.0207581074311191E-2</v>
      </c>
      <c r="Q88" s="201">
        <f t="shared" si="5"/>
        <v>2.0207581074311184E-2</v>
      </c>
    </row>
    <row r="89" spans="1:17" x14ac:dyDescent="0.25">
      <c r="A89" s="127" t="s">
        <v>263</v>
      </c>
      <c r="B89" s="200">
        <f t="shared" ref="B89:Q89" si="6">IF(B$15=0,0,B$15/B$5)</f>
        <v>5.2247042640497655E-2</v>
      </c>
      <c r="C89" s="200">
        <f t="shared" si="6"/>
        <v>5.9913064336399605E-2</v>
      </c>
      <c r="D89" s="200">
        <f t="shared" si="6"/>
        <v>5.9913064336399584E-2</v>
      </c>
      <c r="E89" s="200">
        <f t="shared" si="6"/>
        <v>5.9913064336399598E-2</v>
      </c>
      <c r="F89" s="200">
        <f t="shared" si="6"/>
        <v>5.9913064336399591E-2</v>
      </c>
      <c r="G89" s="200">
        <f t="shared" si="6"/>
        <v>5.9913064336399584E-2</v>
      </c>
      <c r="H89" s="200">
        <f t="shared" si="6"/>
        <v>5.9913064336399563E-2</v>
      </c>
      <c r="I89" s="200">
        <f t="shared" si="6"/>
        <v>5.9913064336399598E-2</v>
      </c>
      <c r="J89" s="200">
        <f t="shared" si="6"/>
        <v>5.9913064336399598E-2</v>
      </c>
      <c r="K89" s="200">
        <f t="shared" si="6"/>
        <v>5.9913064336399598E-2</v>
      </c>
      <c r="L89" s="200">
        <f t="shared" si="6"/>
        <v>5.9913064336399605E-2</v>
      </c>
      <c r="M89" s="200">
        <f t="shared" si="6"/>
        <v>5.9913064336399605E-2</v>
      </c>
      <c r="N89" s="200">
        <f t="shared" si="6"/>
        <v>5.9913064336399598E-2</v>
      </c>
      <c r="O89" s="200">
        <f t="shared" si="6"/>
        <v>5.9913064336399598E-2</v>
      </c>
      <c r="P89" s="200">
        <f t="shared" si="6"/>
        <v>5.9913064336399598E-2</v>
      </c>
      <c r="Q89" s="200">
        <f t="shared" si="6"/>
        <v>5.9913064336399577E-2</v>
      </c>
    </row>
    <row r="90" spans="1:17" x14ac:dyDescent="0.25">
      <c r="A90" s="142" t="s">
        <v>277</v>
      </c>
      <c r="B90" s="199">
        <f t="shared" ref="B90:Q90" si="7">IF(B$16=0,0,B$16/B$5)</f>
        <v>2.8735873452273714E-2</v>
      </c>
      <c r="C90" s="199">
        <f t="shared" si="7"/>
        <v>3.2952185385019782E-2</v>
      </c>
      <c r="D90" s="199">
        <f t="shared" si="7"/>
        <v>3.2952185385019761E-2</v>
      </c>
      <c r="E90" s="199">
        <f t="shared" si="7"/>
        <v>3.2952185385019782E-2</v>
      </c>
      <c r="F90" s="199">
        <f t="shared" si="7"/>
        <v>3.2952185385019775E-2</v>
      </c>
      <c r="G90" s="199">
        <f t="shared" si="7"/>
        <v>3.2952185385019775E-2</v>
      </c>
      <c r="H90" s="199">
        <f t="shared" si="7"/>
        <v>3.2952185385019761E-2</v>
      </c>
      <c r="I90" s="199">
        <f t="shared" si="7"/>
        <v>3.2952185385019768E-2</v>
      </c>
      <c r="J90" s="199">
        <f t="shared" si="7"/>
        <v>3.2952185385019775E-2</v>
      </c>
      <c r="K90" s="199">
        <f t="shared" si="7"/>
        <v>3.2952185385019775E-2</v>
      </c>
      <c r="L90" s="199">
        <f t="shared" si="7"/>
        <v>3.2952185385019789E-2</v>
      </c>
      <c r="M90" s="199">
        <f t="shared" si="7"/>
        <v>3.2952185385019782E-2</v>
      </c>
      <c r="N90" s="199">
        <f t="shared" si="7"/>
        <v>3.2952185385019775E-2</v>
      </c>
      <c r="O90" s="199">
        <f t="shared" si="7"/>
        <v>3.2952185385019782E-2</v>
      </c>
      <c r="P90" s="199">
        <f t="shared" si="7"/>
        <v>3.2952185385019782E-2</v>
      </c>
      <c r="Q90" s="199">
        <f t="shared" si="7"/>
        <v>3.2952185385019768E-2</v>
      </c>
    </row>
    <row r="91" spans="1:17" x14ac:dyDescent="0.25">
      <c r="A91" s="142" t="s">
        <v>276</v>
      </c>
      <c r="B91" s="199">
        <f t="shared" ref="B91:Q91" si="8">IF(B$22=0,0,B$22/B$5)</f>
        <v>2.3489202820458625E-2</v>
      </c>
      <c r="C91" s="199">
        <f t="shared" si="8"/>
        <v>2.6936842757756603E-2</v>
      </c>
      <c r="D91" s="199">
        <f t="shared" si="8"/>
        <v>2.6936842757756603E-2</v>
      </c>
      <c r="E91" s="199">
        <f t="shared" si="8"/>
        <v>2.6936842757756603E-2</v>
      </c>
      <c r="F91" s="199">
        <f t="shared" si="8"/>
        <v>2.6936842757756603E-2</v>
      </c>
      <c r="G91" s="199">
        <f t="shared" si="8"/>
        <v>2.6936842757756603E-2</v>
      </c>
      <c r="H91" s="199">
        <f t="shared" si="8"/>
        <v>2.69368427577566E-2</v>
      </c>
      <c r="I91" s="199">
        <f t="shared" si="8"/>
        <v>2.6936842757756603E-2</v>
      </c>
      <c r="J91" s="199">
        <f t="shared" si="8"/>
        <v>2.693684275775661E-2</v>
      </c>
      <c r="K91" s="199">
        <f t="shared" si="8"/>
        <v>2.6936842757756603E-2</v>
      </c>
      <c r="L91" s="199">
        <f t="shared" si="8"/>
        <v>2.693684275775661E-2</v>
      </c>
      <c r="M91" s="199">
        <f t="shared" si="8"/>
        <v>2.693684275775661E-2</v>
      </c>
      <c r="N91" s="199">
        <f t="shared" si="8"/>
        <v>2.6936842757756606E-2</v>
      </c>
      <c r="O91" s="199">
        <f t="shared" si="8"/>
        <v>2.6942905032078898E-2</v>
      </c>
      <c r="P91" s="199">
        <f t="shared" si="8"/>
        <v>2.6942905032078898E-2</v>
      </c>
      <c r="Q91" s="199">
        <f t="shared" si="8"/>
        <v>2.6942905032078891E-2</v>
      </c>
    </row>
    <row r="92" spans="1:17" x14ac:dyDescent="0.25">
      <c r="A92" s="142" t="s">
        <v>275</v>
      </c>
      <c r="B92" s="199">
        <f t="shared" ref="B92:Q92" si="9">IF(B$23=0,0,B$23/B$5)</f>
        <v>2.1966367765319662E-5</v>
      </c>
      <c r="C92" s="199">
        <f t="shared" si="9"/>
        <v>2.403619362321333E-5</v>
      </c>
      <c r="D92" s="199">
        <f t="shared" si="9"/>
        <v>2.4036193623213195E-5</v>
      </c>
      <c r="E92" s="199">
        <f t="shared" si="9"/>
        <v>2.4036193623213252E-5</v>
      </c>
      <c r="F92" s="199">
        <f t="shared" si="9"/>
        <v>2.4036193623213208E-5</v>
      </c>
      <c r="G92" s="199">
        <f t="shared" si="9"/>
        <v>2.4036193623213225E-5</v>
      </c>
      <c r="H92" s="199">
        <f t="shared" si="9"/>
        <v>2.4036193623213232E-5</v>
      </c>
      <c r="I92" s="199">
        <f t="shared" si="9"/>
        <v>2.4036193623213215E-5</v>
      </c>
      <c r="J92" s="199">
        <f t="shared" si="9"/>
        <v>2.4036193623213259E-5</v>
      </c>
      <c r="K92" s="199">
        <f t="shared" si="9"/>
        <v>2.4036193623213218E-5</v>
      </c>
      <c r="L92" s="199">
        <f t="shared" si="9"/>
        <v>2.4036193623213225E-5</v>
      </c>
      <c r="M92" s="199">
        <f t="shared" si="9"/>
        <v>2.4036193623213259E-5</v>
      </c>
      <c r="N92" s="199">
        <f t="shared" si="9"/>
        <v>2.4036193623213195E-5</v>
      </c>
      <c r="O92" s="199">
        <f t="shared" si="9"/>
        <v>1.7973919300919835E-5</v>
      </c>
      <c r="P92" s="199">
        <f t="shared" si="9"/>
        <v>1.7973919300919855E-5</v>
      </c>
      <c r="Q92" s="199">
        <f t="shared" si="9"/>
        <v>1.797391930091998E-5</v>
      </c>
    </row>
    <row r="93" spans="1:17" x14ac:dyDescent="0.25">
      <c r="A93" s="127" t="s">
        <v>262</v>
      </c>
      <c r="B93" s="200">
        <f t="shared" ref="B93:Q93" si="10">IF(B$24=0,0,B$24/B$5)</f>
        <v>4.992755361366636E-2</v>
      </c>
      <c r="C93" s="200">
        <f t="shared" si="10"/>
        <v>4.9927553613666339E-2</v>
      </c>
      <c r="D93" s="200">
        <f t="shared" si="10"/>
        <v>4.9927553613666319E-2</v>
      </c>
      <c r="E93" s="200">
        <f t="shared" si="10"/>
        <v>4.9927553613666319E-2</v>
      </c>
      <c r="F93" s="200">
        <f t="shared" si="10"/>
        <v>4.9927553613666305E-2</v>
      </c>
      <c r="G93" s="200">
        <f t="shared" si="10"/>
        <v>4.9927553613666312E-2</v>
      </c>
      <c r="H93" s="200">
        <f t="shared" si="10"/>
        <v>4.9927553613666333E-2</v>
      </c>
      <c r="I93" s="200">
        <f t="shared" si="10"/>
        <v>4.9927553613666312E-2</v>
      </c>
      <c r="J93" s="200">
        <f t="shared" si="10"/>
        <v>4.9927553613666339E-2</v>
      </c>
      <c r="K93" s="200">
        <f t="shared" si="10"/>
        <v>4.9927553613666326E-2</v>
      </c>
      <c r="L93" s="200">
        <f t="shared" si="10"/>
        <v>4.9927553613666326E-2</v>
      </c>
      <c r="M93" s="200">
        <f t="shared" si="10"/>
        <v>4.9927553613666339E-2</v>
      </c>
      <c r="N93" s="200">
        <f t="shared" si="10"/>
        <v>4.992755361366636E-2</v>
      </c>
      <c r="O93" s="200">
        <f t="shared" si="10"/>
        <v>4.9927553613666333E-2</v>
      </c>
      <c r="P93" s="200">
        <f t="shared" si="10"/>
        <v>4.9927553613666339E-2</v>
      </c>
      <c r="Q93" s="200">
        <f t="shared" si="10"/>
        <v>4.9927553613666333E-2</v>
      </c>
    </row>
    <row r="94" spans="1:17" x14ac:dyDescent="0.25">
      <c r="A94" s="142" t="s">
        <v>274</v>
      </c>
      <c r="B94" s="199">
        <f t="shared" ref="B94:Q94" si="11">IF(B$25=0,0,B$25/B$5)</f>
        <v>3.6828109859690865E-2</v>
      </c>
      <c r="C94" s="199">
        <f t="shared" si="11"/>
        <v>3.6828109859690594E-2</v>
      </c>
      <c r="D94" s="199">
        <f t="shared" si="11"/>
        <v>3.6828109859690795E-2</v>
      </c>
      <c r="E94" s="199">
        <f t="shared" si="11"/>
        <v>3.6828109859690698E-2</v>
      </c>
      <c r="F94" s="199">
        <f t="shared" si="11"/>
        <v>3.6828109859690768E-2</v>
      </c>
      <c r="G94" s="199">
        <f t="shared" si="11"/>
        <v>3.6828109859690761E-2</v>
      </c>
      <c r="H94" s="199">
        <f t="shared" si="11"/>
        <v>3.6828109859690754E-2</v>
      </c>
      <c r="I94" s="199">
        <f t="shared" si="11"/>
        <v>3.6828109859690768E-2</v>
      </c>
      <c r="J94" s="199">
        <f t="shared" si="11"/>
        <v>3.6828109859690705E-2</v>
      </c>
      <c r="K94" s="199">
        <f t="shared" si="11"/>
        <v>3.6828109859690775E-2</v>
      </c>
      <c r="L94" s="199">
        <f t="shared" si="11"/>
        <v>3.6828109859690775E-2</v>
      </c>
      <c r="M94" s="199">
        <f t="shared" si="11"/>
        <v>3.6828109859690733E-2</v>
      </c>
      <c r="N94" s="199">
        <f t="shared" si="11"/>
        <v>3.6828109859690844E-2</v>
      </c>
      <c r="O94" s="199">
        <f t="shared" si="11"/>
        <v>4.6931900396846422E-2</v>
      </c>
      <c r="P94" s="199">
        <f t="shared" si="11"/>
        <v>4.6931900396846395E-2</v>
      </c>
      <c r="Q94" s="199">
        <f t="shared" si="11"/>
        <v>4.693190039684618E-2</v>
      </c>
    </row>
    <row r="95" spans="1:17" x14ac:dyDescent="0.25">
      <c r="A95" s="142" t="s">
        <v>273</v>
      </c>
      <c r="B95" s="199">
        <f t="shared" ref="B95:Q95" si="12">IF(B$31=0,0,B$31/B$5)</f>
        <v>1.3011578282914217E-2</v>
      </c>
      <c r="C95" s="199">
        <f t="shared" si="12"/>
        <v>1.3003298979482889E-2</v>
      </c>
      <c r="D95" s="199">
        <f t="shared" si="12"/>
        <v>1.3003298979482674E-2</v>
      </c>
      <c r="E95" s="199">
        <f t="shared" si="12"/>
        <v>1.3003298979482773E-2</v>
      </c>
      <c r="F95" s="199">
        <f t="shared" si="12"/>
        <v>1.3003298979482684E-2</v>
      </c>
      <c r="G95" s="199">
        <f t="shared" si="12"/>
        <v>1.3003298979482701E-2</v>
      </c>
      <c r="H95" s="199">
        <f t="shared" si="12"/>
        <v>1.3003298979482724E-2</v>
      </c>
      <c r="I95" s="199">
        <f t="shared" si="12"/>
        <v>1.3003298979482695E-2</v>
      </c>
      <c r="J95" s="199">
        <f t="shared" si="12"/>
        <v>1.3003298979482778E-2</v>
      </c>
      <c r="K95" s="199">
        <f t="shared" si="12"/>
        <v>1.3003298979482707E-2</v>
      </c>
      <c r="L95" s="199">
        <f t="shared" si="12"/>
        <v>1.30032989794827E-2</v>
      </c>
      <c r="M95" s="199">
        <f t="shared" si="12"/>
        <v>1.3003298979482755E-2</v>
      </c>
      <c r="N95" s="199">
        <f t="shared" si="12"/>
        <v>1.300329897948266E-2</v>
      </c>
      <c r="O95" s="199">
        <f t="shared" si="12"/>
        <v>2.9237575396162331E-3</v>
      </c>
      <c r="P95" s="199">
        <f t="shared" si="12"/>
        <v>2.9237575396162635E-3</v>
      </c>
      <c r="Q95" s="199">
        <f t="shared" si="12"/>
        <v>2.9237575396164812E-3</v>
      </c>
    </row>
    <row r="96" spans="1:17" x14ac:dyDescent="0.25">
      <c r="A96" s="142" t="s">
        <v>272</v>
      </c>
      <c r="B96" s="199">
        <f t="shared" ref="B96:Q96" si="13">IF(B$32=0,0,B$32/B$5)</f>
        <v>8.7865471061278661E-5</v>
      </c>
      <c r="C96" s="199">
        <f t="shared" si="13"/>
        <v>9.6144774492853348E-5</v>
      </c>
      <c r="D96" s="199">
        <f t="shared" si="13"/>
        <v>9.6144774492852833E-5</v>
      </c>
      <c r="E96" s="199">
        <f t="shared" si="13"/>
        <v>9.6144774492853077E-5</v>
      </c>
      <c r="F96" s="199">
        <f t="shared" si="13"/>
        <v>9.614477449285286E-5</v>
      </c>
      <c r="G96" s="199">
        <f t="shared" si="13"/>
        <v>9.61447744928529E-5</v>
      </c>
      <c r="H96" s="199">
        <f t="shared" si="13"/>
        <v>9.6144774492852927E-5</v>
      </c>
      <c r="I96" s="199">
        <f t="shared" si="13"/>
        <v>9.6144774492852873E-5</v>
      </c>
      <c r="J96" s="199">
        <f t="shared" si="13"/>
        <v>9.614477449285309E-5</v>
      </c>
      <c r="K96" s="199">
        <f t="shared" si="13"/>
        <v>9.61447744928529E-5</v>
      </c>
      <c r="L96" s="199">
        <f t="shared" si="13"/>
        <v>9.61447744928529E-5</v>
      </c>
      <c r="M96" s="199">
        <f t="shared" si="13"/>
        <v>9.6144774492853036E-5</v>
      </c>
      <c r="N96" s="199">
        <f t="shared" si="13"/>
        <v>9.6144774492852805E-5</v>
      </c>
      <c r="O96" s="199">
        <f t="shared" si="13"/>
        <v>7.1895677203679366E-5</v>
      </c>
      <c r="P96" s="199">
        <f t="shared" si="13"/>
        <v>7.1895677203679434E-5</v>
      </c>
      <c r="Q96" s="199">
        <f t="shared" si="13"/>
        <v>7.1895677203679949E-5</v>
      </c>
    </row>
    <row r="97" spans="1:17" x14ac:dyDescent="0.25">
      <c r="A97" s="127" t="s">
        <v>261</v>
      </c>
      <c r="B97" s="200">
        <f t="shared" ref="B97:Q97" si="14">IF(B$33=0,0,B$33/B$5)</f>
        <v>0.67492736154914335</v>
      </c>
      <c r="C97" s="200">
        <f t="shared" si="14"/>
        <v>0.66033606847632276</v>
      </c>
      <c r="D97" s="200">
        <f t="shared" si="14"/>
        <v>0.65792798679223774</v>
      </c>
      <c r="E97" s="200">
        <f t="shared" si="14"/>
        <v>0.59745928864061093</v>
      </c>
      <c r="F97" s="200">
        <f t="shared" si="14"/>
        <v>0.57563979265976939</v>
      </c>
      <c r="G97" s="200">
        <f t="shared" si="14"/>
        <v>0.57554945939206148</v>
      </c>
      <c r="H97" s="200">
        <f t="shared" si="14"/>
        <v>0.56922352180534019</v>
      </c>
      <c r="I97" s="200">
        <f t="shared" si="14"/>
        <v>0.52753859512038026</v>
      </c>
      <c r="J97" s="200">
        <f t="shared" si="14"/>
        <v>0.53817266964697008</v>
      </c>
      <c r="K97" s="200">
        <f t="shared" si="14"/>
        <v>0.52657737141566652</v>
      </c>
      <c r="L97" s="200">
        <f t="shared" si="14"/>
        <v>0.51100285753826791</v>
      </c>
      <c r="M97" s="200">
        <f t="shared" si="14"/>
        <v>0.44376949435820062</v>
      </c>
      <c r="N97" s="200">
        <f t="shared" si="14"/>
        <v>0.4788214907356631</v>
      </c>
      <c r="O97" s="200">
        <f t="shared" si="14"/>
        <v>0.44392203371991057</v>
      </c>
      <c r="P97" s="200">
        <f t="shared" si="14"/>
        <v>0.47248940738401418</v>
      </c>
      <c r="Q97" s="200">
        <f t="shared" si="14"/>
        <v>0.52573002745267883</v>
      </c>
    </row>
    <row r="98" spans="1:17" x14ac:dyDescent="0.25">
      <c r="A98" s="127" t="s">
        <v>260</v>
      </c>
      <c r="B98" s="200">
        <f t="shared" ref="B98:Q98" si="15">IF(B$44=0,0,B$44/B$5)</f>
        <v>6.4905819697766237E-2</v>
      </c>
      <c r="C98" s="200">
        <f t="shared" si="15"/>
        <v>6.4905819697766223E-2</v>
      </c>
      <c r="D98" s="200">
        <f t="shared" si="15"/>
        <v>6.4905819697766223E-2</v>
      </c>
      <c r="E98" s="200">
        <f t="shared" si="15"/>
        <v>6.4905819697766237E-2</v>
      </c>
      <c r="F98" s="200">
        <f t="shared" si="15"/>
        <v>6.4905819697766237E-2</v>
      </c>
      <c r="G98" s="200">
        <f t="shared" si="15"/>
        <v>6.4905819697766237E-2</v>
      </c>
      <c r="H98" s="200">
        <f t="shared" si="15"/>
        <v>6.4905819697766209E-2</v>
      </c>
      <c r="I98" s="200">
        <f t="shared" si="15"/>
        <v>6.4905819697766237E-2</v>
      </c>
      <c r="J98" s="200">
        <f t="shared" si="15"/>
        <v>6.4905819697766223E-2</v>
      </c>
      <c r="K98" s="200">
        <f t="shared" si="15"/>
        <v>6.4905819697766223E-2</v>
      </c>
      <c r="L98" s="200">
        <f t="shared" si="15"/>
        <v>6.4905819697766251E-2</v>
      </c>
      <c r="M98" s="200">
        <f t="shared" si="15"/>
        <v>6.4905819697766237E-2</v>
      </c>
      <c r="N98" s="200">
        <f t="shared" si="15"/>
        <v>6.4905819697766237E-2</v>
      </c>
      <c r="O98" s="200">
        <f t="shared" si="15"/>
        <v>6.4905819697766237E-2</v>
      </c>
      <c r="P98" s="200">
        <f t="shared" si="15"/>
        <v>6.4905819697766251E-2</v>
      </c>
      <c r="Q98" s="200">
        <f t="shared" si="15"/>
        <v>6.4905819697766209E-2</v>
      </c>
    </row>
    <row r="99" spans="1:17" x14ac:dyDescent="0.25">
      <c r="A99" s="142" t="s">
        <v>271</v>
      </c>
      <c r="B99" s="199">
        <f t="shared" ref="B99:Q99" si="16">IF(B$45=0,0,B$45/B$5)</f>
        <v>2.9207618863994807E-2</v>
      </c>
      <c r="C99" s="199">
        <f t="shared" si="16"/>
        <v>2.9207618863994811E-2</v>
      </c>
      <c r="D99" s="199">
        <f t="shared" si="16"/>
        <v>2.92076188639948E-2</v>
      </c>
      <c r="E99" s="199">
        <f t="shared" si="16"/>
        <v>2.9207618863994807E-2</v>
      </c>
      <c r="F99" s="199">
        <f t="shared" si="16"/>
        <v>2.9207618863994811E-2</v>
      </c>
      <c r="G99" s="199">
        <f t="shared" si="16"/>
        <v>2.9207618863994804E-2</v>
      </c>
      <c r="H99" s="199">
        <f t="shared" si="16"/>
        <v>2.9207618863994797E-2</v>
      </c>
      <c r="I99" s="199">
        <f t="shared" si="16"/>
        <v>2.9207618863994807E-2</v>
      </c>
      <c r="J99" s="199">
        <f t="shared" si="16"/>
        <v>2.9207618863994807E-2</v>
      </c>
      <c r="K99" s="199">
        <f t="shared" si="16"/>
        <v>2.92076188639948E-2</v>
      </c>
      <c r="L99" s="199">
        <f t="shared" si="16"/>
        <v>2.9207618863994814E-2</v>
      </c>
      <c r="M99" s="199">
        <f t="shared" si="16"/>
        <v>2.9207618863994807E-2</v>
      </c>
      <c r="N99" s="199">
        <f t="shared" si="16"/>
        <v>2.9207618863994811E-2</v>
      </c>
      <c r="O99" s="199">
        <f t="shared" si="16"/>
        <v>2.9207618863994811E-2</v>
      </c>
      <c r="P99" s="199">
        <f t="shared" si="16"/>
        <v>2.9207618863994811E-2</v>
      </c>
      <c r="Q99" s="199">
        <f t="shared" si="16"/>
        <v>2.9207618863994797E-2</v>
      </c>
    </row>
    <row r="100" spans="1:17" x14ac:dyDescent="0.25">
      <c r="A100" s="142" t="s">
        <v>270</v>
      </c>
      <c r="B100" s="199">
        <f t="shared" ref="B100:Q100" si="17">IF(B$51=0,0,B$51/B$5)</f>
        <v>2.7130632633666288E-2</v>
      </c>
      <c r="C100" s="199">
        <f t="shared" si="17"/>
        <v>2.7130632633666288E-2</v>
      </c>
      <c r="D100" s="199">
        <f t="shared" si="17"/>
        <v>2.7130632633666281E-2</v>
      </c>
      <c r="E100" s="199">
        <f t="shared" si="17"/>
        <v>2.7130632633666284E-2</v>
      </c>
      <c r="F100" s="199">
        <f t="shared" si="17"/>
        <v>2.7130632633666281E-2</v>
      </c>
      <c r="G100" s="199">
        <f t="shared" si="17"/>
        <v>2.7130632633666284E-2</v>
      </c>
      <c r="H100" s="199">
        <f t="shared" si="17"/>
        <v>2.7130632633666274E-2</v>
      </c>
      <c r="I100" s="199">
        <f t="shared" si="17"/>
        <v>2.7130632633666281E-2</v>
      </c>
      <c r="J100" s="199">
        <f t="shared" si="17"/>
        <v>2.7130632633666284E-2</v>
      </c>
      <c r="K100" s="199">
        <f t="shared" si="17"/>
        <v>2.7130632633666277E-2</v>
      </c>
      <c r="L100" s="199">
        <f t="shared" si="17"/>
        <v>2.7130632633666291E-2</v>
      </c>
      <c r="M100" s="199">
        <f t="shared" si="17"/>
        <v>2.7130632633666288E-2</v>
      </c>
      <c r="N100" s="199">
        <f t="shared" si="17"/>
        <v>2.7130632633666281E-2</v>
      </c>
      <c r="O100" s="199">
        <f t="shared" si="17"/>
        <v>2.7130632633666281E-2</v>
      </c>
      <c r="P100" s="199">
        <f t="shared" si="17"/>
        <v>2.7130632633666281E-2</v>
      </c>
      <c r="Q100" s="199">
        <f t="shared" si="17"/>
        <v>2.7130632633666277E-2</v>
      </c>
    </row>
    <row r="101" spans="1:17" x14ac:dyDescent="0.25">
      <c r="A101" s="142" t="s">
        <v>269</v>
      </c>
      <c r="B101" s="199">
        <f t="shared" ref="B101:Q101" si="18">IF(B$62=0,0,B$62/B$5)</f>
        <v>1.9471745909329875E-3</v>
      </c>
      <c r="C101" s="199">
        <f t="shared" si="18"/>
        <v>1.9471745909329869E-3</v>
      </c>
      <c r="D101" s="199">
        <f t="shared" si="18"/>
        <v>1.9471745909329869E-3</v>
      </c>
      <c r="E101" s="199">
        <f t="shared" si="18"/>
        <v>1.9471745909329871E-3</v>
      </c>
      <c r="F101" s="199">
        <f t="shared" si="18"/>
        <v>1.9471745909329871E-3</v>
      </c>
      <c r="G101" s="199">
        <f t="shared" si="18"/>
        <v>1.9471745909329871E-3</v>
      </c>
      <c r="H101" s="199">
        <f t="shared" si="18"/>
        <v>1.9471745909329864E-3</v>
      </c>
      <c r="I101" s="199">
        <f t="shared" si="18"/>
        <v>1.9471745909329867E-3</v>
      </c>
      <c r="J101" s="199">
        <f t="shared" si="18"/>
        <v>1.9471745909329871E-3</v>
      </c>
      <c r="K101" s="199">
        <f t="shared" si="18"/>
        <v>1.9471745909329867E-3</v>
      </c>
      <c r="L101" s="199">
        <f t="shared" si="18"/>
        <v>1.9471745909329873E-3</v>
      </c>
      <c r="M101" s="199">
        <f t="shared" si="18"/>
        <v>1.9471745909329873E-3</v>
      </c>
      <c r="N101" s="199">
        <f t="shared" si="18"/>
        <v>1.9471745909329869E-3</v>
      </c>
      <c r="O101" s="199">
        <f t="shared" si="18"/>
        <v>1.9471745909329871E-3</v>
      </c>
      <c r="P101" s="199">
        <f t="shared" si="18"/>
        <v>1.9471745909329873E-3</v>
      </c>
      <c r="Q101" s="199">
        <f t="shared" si="18"/>
        <v>1.9471745909329867E-3</v>
      </c>
    </row>
    <row r="102" spans="1:17" x14ac:dyDescent="0.25">
      <c r="A102" s="142" t="s">
        <v>268</v>
      </c>
      <c r="B102" s="199">
        <f t="shared" ref="B102:Q102" si="19">IF(B$63=0,0,B$63/B$5)</f>
        <v>6.4905819697766258E-3</v>
      </c>
      <c r="C102" s="199">
        <f t="shared" si="19"/>
        <v>6.4905819697766232E-3</v>
      </c>
      <c r="D102" s="199">
        <f t="shared" si="19"/>
        <v>6.4905819697766232E-3</v>
      </c>
      <c r="E102" s="199">
        <f t="shared" si="19"/>
        <v>6.4905819697766232E-3</v>
      </c>
      <c r="F102" s="199">
        <f t="shared" si="19"/>
        <v>6.4905819697766249E-3</v>
      </c>
      <c r="G102" s="199">
        <f t="shared" si="19"/>
        <v>6.4905819697766241E-3</v>
      </c>
      <c r="H102" s="199">
        <f t="shared" si="19"/>
        <v>6.4905819697766223E-3</v>
      </c>
      <c r="I102" s="199">
        <f t="shared" si="19"/>
        <v>6.4905819697766232E-3</v>
      </c>
      <c r="J102" s="199">
        <f t="shared" si="19"/>
        <v>6.4905819697766249E-3</v>
      </c>
      <c r="K102" s="199">
        <f t="shared" si="19"/>
        <v>6.4905819697766223E-3</v>
      </c>
      <c r="L102" s="199">
        <f t="shared" si="19"/>
        <v>6.4905819697766258E-3</v>
      </c>
      <c r="M102" s="199">
        <f t="shared" si="19"/>
        <v>6.4905819697766241E-3</v>
      </c>
      <c r="N102" s="199">
        <f t="shared" si="19"/>
        <v>6.4905819697766241E-3</v>
      </c>
      <c r="O102" s="199">
        <f t="shared" si="19"/>
        <v>6.4905819697766241E-3</v>
      </c>
      <c r="P102" s="199">
        <f t="shared" si="19"/>
        <v>6.4905819697766241E-3</v>
      </c>
      <c r="Q102" s="199">
        <f t="shared" si="19"/>
        <v>6.4905819697766223E-3</v>
      </c>
    </row>
    <row r="103" spans="1:17" x14ac:dyDescent="0.25">
      <c r="A103" s="142" t="s">
        <v>267</v>
      </c>
      <c r="B103" s="199">
        <f t="shared" ref="B103:Q103" si="20">IF(B$64=0,0,B$64/B$5)</f>
        <v>1.298116393955325E-4</v>
      </c>
      <c r="C103" s="199">
        <f t="shared" si="20"/>
        <v>1.2981163939553247E-4</v>
      </c>
      <c r="D103" s="199">
        <f t="shared" si="20"/>
        <v>1.2981163939553245E-4</v>
      </c>
      <c r="E103" s="199">
        <f t="shared" si="20"/>
        <v>1.2981163939553247E-4</v>
      </c>
      <c r="F103" s="199">
        <f t="shared" si="20"/>
        <v>1.2981163939553247E-4</v>
      </c>
      <c r="G103" s="199">
        <f t="shared" si="20"/>
        <v>1.2981163939553247E-4</v>
      </c>
      <c r="H103" s="199">
        <f t="shared" si="20"/>
        <v>1.2981163939553242E-4</v>
      </c>
      <c r="I103" s="199">
        <f t="shared" si="20"/>
        <v>1.2981163939553245E-4</v>
      </c>
      <c r="J103" s="199">
        <f t="shared" si="20"/>
        <v>1.2981163939553247E-4</v>
      </c>
      <c r="K103" s="199">
        <f t="shared" si="20"/>
        <v>1.2981163939553245E-4</v>
      </c>
      <c r="L103" s="199">
        <f t="shared" si="20"/>
        <v>1.298116393955325E-4</v>
      </c>
      <c r="M103" s="199">
        <f t="shared" si="20"/>
        <v>1.2981163939553247E-4</v>
      </c>
      <c r="N103" s="199">
        <f t="shared" si="20"/>
        <v>1.2981163939553247E-4</v>
      </c>
      <c r="O103" s="199">
        <f t="shared" si="20"/>
        <v>1.2981163939553247E-4</v>
      </c>
      <c r="P103" s="199">
        <f t="shared" si="20"/>
        <v>1.2981163939553247E-4</v>
      </c>
      <c r="Q103" s="199">
        <f t="shared" si="20"/>
        <v>1.2981163939553245E-4</v>
      </c>
    </row>
    <row r="104" spans="1:17" x14ac:dyDescent="0.25">
      <c r="A104" s="127" t="s">
        <v>259</v>
      </c>
      <c r="B104" s="200">
        <f t="shared" ref="B104:Q104" si="21">IF(B$65=0,0,B$65/B$5)</f>
        <v>5.5918860047306299E-2</v>
      </c>
      <c r="C104" s="200">
        <f t="shared" si="21"/>
        <v>5.5918860047306278E-2</v>
      </c>
      <c r="D104" s="200">
        <f t="shared" si="21"/>
        <v>5.5918860047306278E-2</v>
      </c>
      <c r="E104" s="200">
        <f t="shared" si="21"/>
        <v>5.5918860047306292E-2</v>
      </c>
      <c r="F104" s="200">
        <f t="shared" si="21"/>
        <v>5.5918860047306278E-2</v>
      </c>
      <c r="G104" s="200">
        <f t="shared" si="21"/>
        <v>5.5918860047306285E-2</v>
      </c>
      <c r="H104" s="200">
        <f t="shared" si="21"/>
        <v>5.5918860047306271E-2</v>
      </c>
      <c r="I104" s="200">
        <f t="shared" si="21"/>
        <v>5.5918860047306278E-2</v>
      </c>
      <c r="J104" s="200">
        <f t="shared" si="21"/>
        <v>5.5918860047306285E-2</v>
      </c>
      <c r="K104" s="200">
        <f t="shared" si="21"/>
        <v>5.5918860047306271E-2</v>
      </c>
      <c r="L104" s="200">
        <f t="shared" si="21"/>
        <v>5.5918860047306299E-2</v>
      </c>
      <c r="M104" s="200">
        <f t="shared" si="21"/>
        <v>5.5918860047306285E-2</v>
      </c>
      <c r="N104" s="200">
        <f t="shared" si="21"/>
        <v>5.5918860047306285E-2</v>
      </c>
      <c r="O104" s="200">
        <f t="shared" si="21"/>
        <v>5.5918860047306292E-2</v>
      </c>
      <c r="P104" s="200">
        <f t="shared" si="21"/>
        <v>5.5918860047306285E-2</v>
      </c>
      <c r="Q104" s="200">
        <f t="shared" si="21"/>
        <v>5.5918860047306271E-2</v>
      </c>
    </row>
    <row r="105" spans="1:17" x14ac:dyDescent="0.25">
      <c r="A105" s="142" t="s">
        <v>266</v>
      </c>
      <c r="B105" s="199">
        <f t="shared" ref="B105:Q105" si="22">IF(B$66=0,0,B$66/B$5)</f>
        <v>2.9077807224599277E-2</v>
      </c>
      <c r="C105" s="199">
        <f t="shared" si="22"/>
        <v>2.907780722459927E-2</v>
      </c>
      <c r="D105" s="199">
        <f t="shared" si="22"/>
        <v>2.9077807224599263E-2</v>
      </c>
      <c r="E105" s="199">
        <f t="shared" si="22"/>
        <v>2.9077807224599274E-2</v>
      </c>
      <c r="F105" s="199">
        <f t="shared" si="22"/>
        <v>2.907780722459927E-2</v>
      </c>
      <c r="G105" s="199">
        <f t="shared" si="22"/>
        <v>2.9077807224599267E-2</v>
      </c>
      <c r="H105" s="199">
        <f t="shared" si="22"/>
        <v>2.907780722459926E-2</v>
      </c>
      <c r="I105" s="199">
        <f t="shared" si="22"/>
        <v>2.9077807224599263E-2</v>
      </c>
      <c r="J105" s="199">
        <f t="shared" si="22"/>
        <v>2.907780722459927E-2</v>
      </c>
      <c r="K105" s="199">
        <f t="shared" si="22"/>
        <v>2.9077807224599263E-2</v>
      </c>
      <c r="L105" s="199">
        <f t="shared" si="22"/>
        <v>2.9077807224599277E-2</v>
      </c>
      <c r="M105" s="199">
        <f t="shared" si="22"/>
        <v>2.907780722459927E-2</v>
      </c>
      <c r="N105" s="199">
        <f t="shared" si="22"/>
        <v>2.907780722459927E-2</v>
      </c>
      <c r="O105" s="199">
        <f t="shared" si="22"/>
        <v>2.907780722459927E-2</v>
      </c>
      <c r="P105" s="199">
        <f t="shared" si="22"/>
        <v>2.907780722459927E-2</v>
      </c>
      <c r="Q105" s="199">
        <f t="shared" si="22"/>
        <v>2.9077807224599263E-2</v>
      </c>
    </row>
    <row r="106" spans="1:17" x14ac:dyDescent="0.25">
      <c r="A106" s="142" t="s">
        <v>265</v>
      </c>
      <c r="B106" s="199">
        <f t="shared" ref="B106:Q106" si="23">IF(B$67=0,0,B$67/B$5)</f>
        <v>4.4735088037845035E-3</v>
      </c>
      <c r="C106" s="199">
        <f t="shared" si="23"/>
        <v>4.4735088037845027E-3</v>
      </c>
      <c r="D106" s="199">
        <f t="shared" si="23"/>
        <v>4.4735088037845018E-3</v>
      </c>
      <c r="E106" s="199">
        <f t="shared" si="23"/>
        <v>4.4735088037845027E-3</v>
      </c>
      <c r="F106" s="199">
        <f t="shared" si="23"/>
        <v>4.4735088037845027E-3</v>
      </c>
      <c r="G106" s="199">
        <f t="shared" si="23"/>
        <v>4.4735088037845018E-3</v>
      </c>
      <c r="H106" s="199">
        <f t="shared" si="23"/>
        <v>4.4735088037845018E-3</v>
      </c>
      <c r="I106" s="199">
        <f t="shared" si="23"/>
        <v>4.4735088037845018E-3</v>
      </c>
      <c r="J106" s="199">
        <f t="shared" si="23"/>
        <v>4.4735088037845027E-3</v>
      </c>
      <c r="K106" s="199">
        <f t="shared" si="23"/>
        <v>4.4735088037845027E-3</v>
      </c>
      <c r="L106" s="199">
        <f t="shared" si="23"/>
        <v>4.4735088037845044E-3</v>
      </c>
      <c r="M106" s="199">
        <f t="shared" si="23"/>
        <v>4.4735088037845027E-3</v>
      </c>
      <c r="N106" s="199">
        <f t="shared" si="23"/>
        <v>4.4735088037845027E-3</v>
      </c>
      <c r="O106" s="199">
        <f t="shared" si="23"/>
        <v>4.4735088037845027E-3</v>
      </c>
      <c r="P106" s="199">
        <f t="shared" si="23"/>
        <v>4.4735088037845027E-3</v>
      </c>
      <c r="Q106" s="199">
        <f t="shared" si="23"/>
        <v>4.4735088037845027E-3</v>
      </c>
    </row>
    <row r="107" spans="1:17" x14ac:dyDescent="0.25">
      <c r="A107" s="142" t="s">
        <v>264</v>
      </c>
      <c r="B107" s="199">
        <f t="shared" ref="B107:Q107" si="24">IF(B$78=0,0,B$78/B$5)</f>
        <v>2.2367544018922516E-2</v>
      </c>
      <c r="C107" s="199">
        <f t="shared" si="24"/>
        <v>2.2367544018922512E-2</v>
      </c>
      <c r="D107" s="199">
        <f t="shared" si="24"/>
        <v>2.2367544018922509E-2</v>
      </c>
      <c r="E107" s="199">
        <f t="shared" si="24"/>
        <v>2.2367544018922512E-2</v>
      </c>
      <c r="F107" s="199">
        <f t="shared" si="24"/>
        <v>2.2367544018922512E-2</v>
      </c>
      <c r="G107" s="199">
        <f t="shared" si="24"/>
        <v>2.2367544018922512E-2</v>
      </c>
      <c r="H107" s="199">
        <f t="shared" si="24"/>
        <v>2.2367544018922502E-2</v>
      </c>
      <c r="I107" s="199">
        <f t="shared" si="24"/>
        <v>2.2367544018922509E-2</v>
      </c>
      <c r="J107" s="199">
        <f t="shared" si="24"/>
        <v>2.2367544018922512E-2</v>
      </c>
      <c r="K107" s="199">
        <f t="shared" si="24"/>
        <v>2.2367544018922506E-2</v>
      </c>
      <c r="L107" s="199">
        <f t="shared" si="24"/>
        <v>2.2367544018922519E-2</v>
      </c>
      <c r="M107" s="199">
        <f t="shared" si="24"/>
        <v>2.2367544018922512E-2</v>
      </c>
      <c r="N107" s="199">
        <f t="shared" si="24"/>
        <v>2.2367544018922512E-2</v>
      </c>
      <c r="O107" s="199">
        <f t="shared" si="24"/>
        <v>2.2367544018922512E-2</v>
      </c>
      <c r="P107" s="199">
        <f t="shared" si="24"/>
        <v>2.2367544018922512E-2</v>
      </c>
      <c r="Q107" s="199">
        <f t="shared" si="24"/>
        <v>2.2367544018922506E-2</v>
      </c>
    </row>
    <row r="108" spans="1:17" x14ac:dyDescent="0.25">
      <c r="A108" s="72" t="s">
        <v>258</v>
      </c>
      <c r="B108" s="71">
        <f t="shared" ref="B108:Q108" si="25">IF(B$79=0,0,B$79/B$5)</f>
        <v>4.2642562505707691E-3</v>
      </c>
      <c r="C108" s="71">
        <f t="shared" si="25"/>
        <v>1.1189527627489253E-2</v>
      </c>
      <c r="D108" s="71">
        <f t="shared" si="25"/>
        <v>1.3597609311574107E-2</v>
      </c>
      <c r="E108" s="71">
        <f t="shared" si="25"/>
        <v>7.4066307463201114E-2</v>
      </c>
      <c r="F108" s="71">
        <f t="shared" si="25"/>
        <v>9.5885803444042572E-2</v>
      </c>
      <c r="G108" s="71">
        <f t="shared" si="25"/>
        <v>9.5976136711750523E-2</v>
      </c>
      <c r="H108" s="71">
        <f t="shared" si="25"/>
        <v>0.10230207429847164</v>
      </c>
      <c r="I108" s="71">
        <f t="shared" si="25"/>
        <v>0.14398700098343167</v>
      </c>
      <c r="J108" s="71">
        <f t="shared" si="25"/>
        <v>0.13335292645684185</v>
      </c>
      <c r="K108" s="71">
        <f t="shared" si="25"/>
        <v>0.14494822468814547</v>
      </c>
      <c r="L108" s="71">
        <f t="shared" si="25"/>
        <v>0.16052273856554419</v>
      </c>
      <c r="M108" s="71">
        <f t="shared" si="25"/>
        <v>0.22775610174561142</v>
      </c>
      <c r="N108" s="71">
        <f t="shared" si="25"/>
        <v>0.19270410536814886</v>
      </c>
      <c r="O108" s="71">
        <f t="shared" si="25"/>
        <v>0.22760356238390131</v>
      </c>
      <c r="P108" s="71">
        <f t="shared" si="25"/>
        <v>0.19903618871979795</v>
      </c>
      <c r="Q108" s="71">
        <f t="shared" si="25"/>
        <v>0.14579556865113308</v>
      </c>
    </row>
    <row r="110" spans="1:17" ht="12.75" x14ac:dyDescent="0.25">
      <c r="A110" s="98" t="s">
        <v>20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 t="shared" ref="B112:Q112" si="26">SUM(B$113:B$123)</f>
        <v>141.06576675928812</v>
      </c>
      <c r="C112" s="230">
        <f t="shared" si="26"/>
        <v>140.42063661698967</v>
      </c>
      <c r="D112" s="230">
        <f t="shared" si="26"/>
        <v>140.45135515962235</v>
      </c>
      <c r="E112" s="230">
        <f t="shared" si="26"/>
        <v>135.61596777127298</v>
      </c>
      <c r="F112" s="230">
        <f t="shared" si="26"/>
        <v>134.6952088043395</v>
      </c>
      <c r="G112" s="230">
        <f t="shared" si="26"/>
        <v>133.90285753863515</v>
      </c>
      <c r="H112" s="230">
        <f t="shared" si="26"/>
        <v>129.88116401857314</v>
      </c>
      <c r="I112" s="230">
        <f t="shared" si="26"/>
        <v>129.77008721969261</v>
      </c>
      <c r="J112" s="230">
        <f t="shared" si="26"/>
        <v>126.02025322781034</v>
      </c>
      <c r="K112" s="230">
        <f t="shared" si="26"/>
        <v>122.87869889628536</v>
      </c>
      <c r="L112" s="230">
        <f t="shared" si="26"/>
        <v>122.80444777300524</v>
      </c>
      <c r="M112" s="230">
        <f t="shared" si="26"/>
        <v>118.65642100497863</v>
      </c>
      <c r="N112" s="230">
        <f t="shared" si="26"/>
        <v>118.72873274408522</v>
      </c>
      <c r="O112" s="230">
        <f t="shared" si="26"/>
        <v>116.59424827350117</v>
      </c>
      <c r="P112" s="230">
        <f t="shared" si="26"/>
        <v>111.22091361312701</v>
      </c>
      <c r="Q112" s="230">
        <f t="shared" si="26"/>
        <v>113.27951442490421</v>
      </c>
    </row>
    <row r="113" spans="1:17" x14ac:dyDescent="0.25">
      <c r="A113" s="132" t="s">
        <v>83</v>
      </c>
      <c r="B113" s="275">
        <f>IF(B$6=0,0,B$6/FBT!B$5*1000)</f>
        <v>2.1379484389486407</v>
      </c>
      <c r="C113" s="275">
        <f>IF(C$6=0,0,C$6/FBT!C$5*1000)</f>
        <v>2.1281710492081571</v>
      </c>
      <c r="D113" s="275">
        <f>IF(D$6=0,0,D$6/FBT!D$5*1000)</f>
        <v>2.1286366097887082</v>
      </c>
      <c r="E113" s="275">
        <f>IF(E$6=0,0,E$6/FBT!E$5*1000)</f>
        <v>2.055352997781879</v>
      </c>
      <c r="F113" s="275">
        <f>IF(F$6=0,0,F$6/FBT!F$5*1000)</f>
        <v>2.0413982641762236</v>
      </c>
      <c r="G113" s="275">
        <f>IF(G$6=0,0,G$6/FBT!G$5*1000)</f>
        <v>2.0293896373454334</v>
      </c>
      <c r="H113" s="275">
        <f>IF(H$6=0,0,H$6/FBT!H$5*1000)</f>
        <v>1.9684381139484191</v>
      </c>
      <c r="I113" s="275">
        <f>IF(I$6=0,0,I$6/FBT!I$5*1000)</f>
        <v>1.9667546688842803</v>
      </c>
      <c r="J113" s="275">
        <f>IF(J$6=0,0,J$6/FBT!J$5*1000)</f>
        <v>1.9099233630796528</v>
      </c>
      <c r="K113" s="275">
        <f>IF(K$6=0,0,K$6/FBT!K$5*1000)</f>
        <v>1.8623109526894193</v>
      </c>
      <c r="L113" s="275">
        <f>IF(L$6=0,0,L$6/FBT!L$5*1000)</f>
        <v>1.8611856259942636</v>
      </c>
      <c r="M113" s="275">
        <f>IF(M$6=0,0,M$6/FBT!M$5*1000)</f>
        <v>1.7983194355842798</v>
      </c>
      <c r="N113" s="275">
        <f>IF(N$6=0,0,N$6/FBT!N$5*1000)</f>
        <v>1.7994153695822459</v>
      </c>
      <c r="O113" s="275">
        <f>IF(O$6=0,0,O$6/FBT!O$5*1000)</f>
        <v>1.7670657935888572</v>
      </c>
      <c r="P113" s="275">
        <f>IF(P$6=0,0,P$6/FBT!P$5*1000)</f>
        <v>1.6856292217471687</v>
      </c>
      <c r="Q113" s="275">
        <f>IF(Q$6=0,0,Q$6/FBT!Q$5*1000)</f>
        <v>1.7168287288498918</v>
      </c>
    </row>
    <row r="114" spans="1:17" x14ac:dyDescent="0.25">
      <c r="A114" s="76" t="s">
        <v>82</v>
      </c>
      <c r="B114" s="274">
        <f>IF(B$7=0,0,B$7/FBT!B$5*1000)</f>
        <v>1.9308276881392299</v>
      </c>
      <c r="C114" s="274">
        <f>IF(C$7=0,0,C$7/FBT!C$5*1000)</f>
        <v>1.9219975150233903</v>
      </c>
      <c r="D114" s="274">
        <f>IF(D$7=0,0,D$7/FBT!D$5*1000)</f>
        <v>1.9224179728992947</v>
      </c>
      <c r="E114" s="274">
        <f>IF(E$7=0,0,E$7/FBT!E$5*1000)</f>
        <v>1.8562339506039676</v>
      </c>
      <c r="F114" s="274">
        <f>IF(F$7=0,0,F$7/FBT!F$5*1000)</f>
        <v>1.8436311274789829</v>
      </c>
      <c r="G114" s="274">
        <f>IF(G$7=0,0,G$7/FBT!G$5*1000)</f>
        <v>1.8327858756670055</v>
      </c>
      <c r="H114" s="274">
        <f>IF(H$7=0,0,H$7/FBT!H$5*1000)</f>
        <v>1.7777392305444066</v>
      </c>
      <c r="I114" s="274">
        <f>IF(I$7=0,0,I$7/FBT!I$5*1000)</f>
        <v>1.7762188747294183</v>
      </c>
      <c r="J114" s="274">
        <f>IF(J$7=0,0,J$7/FBT!J$5*1000)</f>
        <v>1.7248932876377838</v>
      </c>
      <c r="K114" s="274">
        <f>IF(K$7=0,0,K$7/FBT!K$5*1000)</f>
        <v>1.6818934853012413</v>
      </c>
      <c r="L114" s="274">
        <f>IF(L$7=0,0,L$7/FBT!L$5*1000)</f>
        <v>1.6808771783119683</v>
      </c>
      <c r="M114" s="274">
        <f>IF(M$7=0,0,M$7/FBT!M$5*1000)</f>
        <v>1.6241013558084465</v>
      </c>
      <c r="N114" s="274">
        <f>IF(N$7=0,0,N$7/FBT!N$5*1000)</f>
        <v>1.6250911176142488</v>
      </c>
      <c r="O114" s="274">
        <f>IF(O$7=0,0,O$7/FBT!O$5*1000)</f>
        <v>1.5958755126493718</v>
      </c>
      <c r="P114" s="274">
        <f>IF(P$7=0,0,P$7/FBT!P$5*1000)</f>
        <v>1.5223283751812691</v>
      </c>
      <c r="Q114" s="274">
        <f>IF(Q$7=0,0,Q$7/FBT!Q$5*1000)</f>
        <v>1.5505053279425141</v>
      </c>
    </row>
    <row r="115" spans="1:17" x14ac:dyDescent="0.25">
      <c r="A115" s="76" t="s">
        <v>81</v>
      </c>
      <c r="B115" s="274">
        <f>IF(B$8=0,0,B$8/FBT!B$5*1000)</f>
        <v>4.0108593652938218</v>
      </c>
      <c r="C115" s="274">
        <f>IF(C$8=0,0,C$8/FBT!C$5*1000)</f>
        <v>3.9925166707300406</v>
      </c>
      <c r="D115" s="274">
        <f>IF(D$8=0,0,D$8/FBT!D$5*1000)</f>
        <v>3.9933900772072946</v>
      </c>
      <c r="E115" s="274">
        <f>IF(E$8=0,0,E$8/FBT!E$5*1000)</f>
        <v>3.8559076869936697</v>
      </c>
      <c r="F115" s="274">
        <f>IF(F$8=0,0,F$8/FBT!F$5*1000)</f>
        <v>3.8297281622900954</v>
      </c>
      <c r="G115" s="274">
        <f>IF(G$8=0,0,G$8/FBT!G$5*1000)</f>
        <v>3.8071995958798217</v>
      </c>
      <c r="H115" s="274">
        <f>IF(H$8=0,0,H$8/FBT!H$5*1000)</f>
        <v>3.6928525966762034</v>
      </c>
      <c r="I115" s="274">
        <f>IF(I$8=0,0,I$8/FBT!I$5*1000)</f>
        <v>3.6896944001180203</v>
      </c>
      <c r="J115" s="274">
        <f>IF(J$8=0,0,J$8/FBT!J$5*1000)</f>
        <v>3.5830770603469735</v>
      </c>
      <c r="K115" s="274">
        <f>IF(K$8=0,0,K$8/FBT!K$5*1000)</f>
        <v>3.4937546619958741</v>
      </c>
      <c r="L115" s="274">
        <f>IF(L$8=0,0,L$8/FBT!L$5*1000)</f>
        <v>3.4916435132740178</v>
      </c>
      <c r="M115" s="274">
        <f>IF(M$8=0,0,M$8/FBT!M$5*1000)</f>
        <v>3.3737045377717734</v>
      </c>
      <c r="N115" s="274">
        <f>IF(N$8=0,0,N$8/FBT!N$5*1000)</f>
        <v>3.3757605448575414</v>
      </c>
      <c r="O115" s="274">
        <f>IF(O$8=0,0,O$8/FBT!O$5*1000)</f>
        <v>3.315071709957401</v>
      </c>
      <c r="P115" s="274">
        <f>IF(P$8=0,0,P$8/FBT!P$5*1000)</f>
        <v>3.1622941074211659</v>
      </c>
      <c r="Q115" s="274">
        <f>IF(Q$8=0,0,Q$8/FBT!Q$5*1000)</f>
        <v>3.2208253764526327</v>
      </c>
    </row>
    <row r="116" spans="1:17" x14ac:dyDescent="0.25">
      <c r="A116" s="76" t="s">
        <v>80</v>
      </c>
      <c r="B116" s="274">
        <f>IF(B$9=0,0,B$9/FBT!B$5*1000)</f>
        <v>2.86728315131182</v>
      </c>
      <c r="C116" s="274">
        <f>IF(C$9=0,0,C$9/FBT!C$5*1000)</f>
        <v>2.8541703257843323</v>
      </c>
      <c r="D116" s="274">
        <f>IF(D$9=0,0,D$9/FBT!D$5*1000)</f>
        <v>2.8547947066085886</v>
      </c>
      <c r="E116" s="274">
        <f>IF(E$9=0,0,E$9/FBT!E$5*1000)</f>
        <v>2.7565112952098629</v>
      </c>
      <c r="F116" s="274">
        <f>IF(F$9=0,0,F$9/FBT!F$5*1000)</f>
        <v>2.7377960765359188</v>
      </c>
      <c r="G116" s="274">
        <f>IF(G$9=0,0,G$9/FBT!G$5*1000)</f>
        <v>2.7216908549342005</v>
      </c>
      <c r="H116" s="274">
        <f>IF(H$9=0,0,H$9/FBT!H$5*1000)</f>
        <v>2.6399464719082983</v>
      </c>
      <c r="I116" s="274">
        <f>IF(I$9=0,0,I$9/FBT!I$5*1000)</f>
        <v>2.6376887403462876</v>
      </c>
      <c r="J116" s="274">
        <f>IF(J$9=0,0,J$9/FBT!J$5*1000)</f>
        <v>2.5614701362714443</v>
      </c>
      <c r="K116" s="274">
        <f>IF(K$9=0,0,K$9/FBT!K$5*1000)</f>
        <v>2.4976153399544687</v>
      </c>
      <c r="L116" s="274">
        <f>IF(L$9=0,0,L$9/FBT!L$5*1000)</f>
        <v>2.4961061219518452</v>
      </c>
      <c r="M116" s="274">
        <f>IF(M$9=0,0,M$9/FBT!M$5*1000)</f>
        <v>2.4117939069021928</v>
      </c>
      <c r="N116" s="274">
        <f>IF(N$9=0,0,N$9/FBT!N$5*1000)</f>
        <v>2.4132637052518962</v>
      </c>
      <c r="O116" s="274">
        <f>IF(O$9=0,0,O$9/FBT!O$5*1000)</f>
        <v>2.3698784708336436</v>
      </c>
      <c r="P116" s="274">
        <f>IF(P$9=0,0,P$9/FBT!P$5*1000)</f>
        <v>2.2606608180182675</v>
      </c>
      <c r="Q116" s="274">
        <f>IF(Q$9=0,0,Q$9/FBT!Q$5*1000)</f>
        <v>2.3025036517438848</v>
      </c>
    </row>
    <row r="117" spans="1:17" x14ac:dyDescent="0.25">
      <c r="A117" s="129" t="s">
        <v>79</v>
      </c>
      <c r="B117" s="273">
        <f>IF(B$10=0,0,B$10/FBT!B$5*1000)</f>
        <v>2.8505979185981878</v>
      </c>
      <c r="C117" s="273">
        <f>IF(C$10=0,0,C$10/FBT!C$5*1000)</f>
        <v>2.8375613989442092</v>
      </c>
      <c r="D117" s="273">
        <f>IF(D$10=0,0,D$10/FBT!D$5*1000)</f>
        <v>2.8381821463849439</v>
      </c>
      <c r="E117" s="273">
        <f>IF(E$10=0,0,E$10/FBT!E$5*1000)</f>
        <v>2.7404706637091722</v>
      </c>
      <c r="F117" s="273">
        <f>IF(F$10=0,0,F$10/FBT!F$5*1000)</f>
        <v>2.7218643522349648</v>
      </c>
      <c r="G117" s="273">
        <f>IF(G$10=0,0,G$10/FBT!G$5*1000)</f>
        <v>2.7058528497939109</v>
      </c>
      <c r="H117" s="273">
        <f>IF(H$10=0,0,H$10/FBT!H$5*1000)</f>
        <v>2.6245841519312259</v>
      </c>
      <c r="I117" s="273">
        <f>IF(I$10=0,0,I$10/FBT!I$5*1000)</f>
        <v>2.6223395585123734</v>
      </c>
      <c r="J117" s="273">
        <f>IF(J$10=0,0,J$10/FBT!J$5*1000)</f>
        <v>2.5465644841062041</v>
      </c>
      <c r="K117" s="273">
        <f>IF(K$10=0,0,K$10/FBT!K$5*1000)</f>
        <v>2.4830812702525593</v>
      </c>
      <c r="L117" s="273">
        <f>IF(L$10=0,0,L$10/FBT!L$5*1000)</f>
        <v>2.4815808346590185</v>
      </c>
      <c r="M117" s="273">
        <f>IF(M$10=0,0,M$10/FBT!M$5*1000)</f>
        <v>2.3977592474457063</v>
      </c>
      <c r="N117" s="273">
        <f>IF(N$10=0,0,N$10/FBT!N$5*1000)</f>
        <v>2.3992204927763279</v>
      </c>
      <c r="O117" s="273">
        <f>IF(O$10=0,0,O$10/FBT!O$5*1000)</f>
        <v>2.3560877247851431</v>
      </c>
      <c r="P117" s="273">
        <f>IF(P$10=0,0,P$10/FBT!P$5*1000)</f>
        <v>2.2475056289962252</v>
      </c>
      <c r="Q117" s="273">
        <f>IF(Q$10=0,0,Q$10/FBT!Q$5*1000)</f>
        <v>2.2891049717998557</v>
      </c>
    </row>
    <row r="118" spans="1:17" x14ac:dyDescent="0.25">
      <c r="A118" s="127" t="s">
        <v>263</v>
      </c>
      <c r="B118" s="296">
        <f>IF(B$15=0,0,B$15/FBT!B$5*1000)</f>
        <v>7.3702691309870225</v>
      </c>
      <c r="C118" s="296">
        <f>IF(C$15=0,0,C$15/FBT!C$5*1000)</f>
        <v>8.4130306357918911</v>
      </c>
      <c r="D118" s="296">
        <f>IF(D$15=0,0,D$15/FBT!D$5*1000)</f>
        <v>8.4148710778129612</v>
      </c>
      <c r="E118" s="296">
        <f>IF(E$15=0,0,E$15/FBT!E$5*1000)</f>
        <v>8.1251682021233727</v>
      </c>
      <c r="F118" s="296">
        <f>IF(F$15=0,0,F$15/FBT!F$5*1000)</f>
        <v>8.0700027108991694</v>
      </c>
      <c r="G118" s="296">
        <f>IF(G$15=0,0,G$15/FBT!G$5*1000)</f>
        <v>8.0225305185399964</v>
      </c>
      <c r="H118" s="296">
        <f>IF(H$15=0,0,H$15/FBT!H$5*1000)</f>
        <v>7.7815785359312386</v>
      </c>
      <c r="I118" s="296">
        <f>IF(I$15=0,0,I$15/FBT!I$5*1000)</f>
        <v>7.7749235845336333</v>
      </c>
      <c r="J118" s="296">
        <f>IF(J$15=0,0,J$15/FBT!J$5*1000)</f>
        <v>7.5502595393271701</v>
      </c>
      <c r="K118" s="296">
        <f>IF(K$15=0,0,K$15/FBT!K$5*1000)</f>
        <v>7.3620393925462189</v>
      </c>
      <c r="L118" s="296">
        <f>IF(L$15=0,0,L$15/FBT!L$5*1000)</f>
        <v>7.3575907802200877</v>
      </c>
      <c r="M118" s="296">
        <f>IF(M$15=0,0,M$15/FBT!M$5*1000)</f>
        <v>7.1090697855982006</v>
      </c>
      <c r="N118" s="296">
        <f>IF(N$15=0,0,N$15/FBT!N$5*1000)</f>
        <v>7.1134022034755713</v>
      </c>
      <c r="O118" s="296">
        <f>IF(O$15=0,0,O$15/FBT!O$5*1000)</f>
        <v>6.9855186980644248</v>
      </c>
      <c r="P118" s="296">
        <f>IF(P$15=0,0,P$15/FBT!P$5*1000)</f>
        <v>6.6635857528564202</v>
      </c>
      <c r="Q118" s="296">
        <f>IF(Q$15=0,0,Q$15/FBT!Q$5*1000)</f>
        <v>6.7869228357353908</v>
      </c>
    </row>
    <row r="119" spans="1:17" x14ac:dyDescent="0.25">
      <c r="A119" s="127" t="s">
        <v>262</v>
      </c>
      <c r="B119" s="296">
        <f>IF(B$24=0,0,B$24/FBT!B$5*1000)</f>
        <v>7.0430686329273113</v>
      </c>
      <c r="C119" s="296">
        <f>IF(C$24=0,0,C$24/FBT!C$5*1000)</f>
        <v>7.0108588631599105</v>
      </c>
      <c r="D119" s="296">
        <f>IF(D$24=0,0,D$24/FBT!D$5*1000)</f>
        <v>7.0123925648441352</v>
      </c>
      <c r="E119" s="296">
        <f>IF(E$24=0,0,E$24/FBT!E$5*1000)</f>
        <v>6.7709735017694745</v>
      </c>
      <c r="F119" s="296">
        <f>IF(F$24=0,0,F$24/FBT!F$5*1000)</f>
        <v>6.7250022590826379</v>
      </c>
      <c r="G119" s="296">
        <f>IF(G$24=0,0,G$24/FBT!G$5*1000)</f>
        <v>6.6854420987833283</v>
      </c>
      <c r="H119" s="296">
        <f>IF(H$24=0,0,H$24/FBT!H$5*1000)</f>
        <v>6.4846487799427015</v>
      </c>
      <c r="I119" s="296">
        <f>IF(I$24=0,0,I$24/FBT!I$5*1000)</f>
        <v>6.4791029871113581</v>
      </c>
      <c r="J119" s="296">
        <f>IF(J$24=0,0,J$24/FBT!J$5*1000)</f>
        <v>6.2918829494393087</v>
      </c>
      <c r="K119" s="296">
        <f>IF(K$24=0,0,K$24/FBT!K$5*1000)</f>
        <v>6.1350328271218491</v>
      </c>
      <c r="L119" s="296">
        <f>IF(L$24=0,0,L$24/FBT!L$5*1000)</f>
        <v>6.1313256501834044</v>
      </c>
      <c r="M119" s="296">
        <f>IF(M$24=0,0,M$24/FBT!M$5*1000)</f>
        <v>5.9242248213318334</v>
      </c>
      <c r="N119" s="296">
        <f>IF(N$24=0,0,N$24/FBT!N$5*1000)</f>
        <v>5.9278351695629796</v>
      </c>
      <c r="O119" s="296">
        <f>IF(O$24=0,0,O$24/FBT!O$5*1000)</f>
        <v>5.821265581720354</v>
      </c>
      <c r="P119" s="296">
        <f>IF(P$24=0,0,P$24/FBT!P$5*1000)</f>
        <v>5.5529881273803507</v>
      </c>
      <c r="Q119" s="296">
        <f>IF(Q$24=0,0,Q$24/FBT!Q$5*1000)</f>
        <v>5.6557690297794947</v>
      </c>
    </row>
    <row r="120" spans="1:17" x14ac:dyDescent="0.25">
      <c r="A120" s="127" t="s">
        <v>261</v>
      </c>
      <c r="B120" s="296">
        <f>IF(B$33=0,0,B$33/FBT!B$5*1000)</f>
        <v>95.209145763753185</v>
      </c>
      <c r="C120" s="296">
        <f>IF(C$33=0,0,C$33/FBT!C$5*1000)</f>
        <v>92.724811116605323</v>
      </c>
      <c r="D120" s="296">
        <f>IF(D$33=0,0,D$33/FBT!D$5*1000)</f>
        <v>92.406877342411917</v>
      </c>
      <c r="E120" s="296">
        <f>IF(E$33=0,0,E$33/FBT!E$5*1000)</f>
        <v>81.025019632932768</v>
      </c>
      <c r="F120" s="296">
        <f>IF(F$33=0,0,F$33/FBT!F$5*1000)</f>
        <v>77.535922068394328</v>
      </c>
      <c r="G120" s="296">
        <f>IF(G$33=0,0,G$33/FBT!G$5*1000)</f>
        <v>77.067717267413684</v>
      </c>
      <c r="H120" s="296">
        <f>IF(H$33=0,0,H$33/FBT!H$5*1000)</f>
        <v>73.931413598829252</v>
      </c>
      <c r="I120" s="296">
        <f>IF(I$33=0,0,I$33/FBT!I$5*1000)</f>
        <v>68.458729500525862</v>
      </c>
      <c r="J120" s="296">
        <f>IF(J$33=0,0,J$33/FBT!J$5*1000)</f>
        <v>67.820656109197898</v>
      </c>
      <c r="K120" s="296">
        <f>IF(K$33=0,0,K$33/FBT!K$5*1000)</f>
        <v>64.705142267783089</v>
      </c>
      <c r="L120" s="296">
        <f>IF(L$33=0,0,L$33/FBT!L$5*1000)</f>
        <v>62.753423730414646</v>
      </c>
      <c r="M120" s="296">
        <f>IF(M$33=0,0,M$33/FBT!M$5*1000)</f>
        <v>52.656099951733133</v>
      </c>
      <c r="N120" s="296">
        <f>IF(N$33=0,0,N$33/FBT!N$5*1000)</f>
        <v>56.849868805679016</v>
      </c>
      <c r="O120" s="296">
        <f>IF(O$33=0,0,O$33/FBT!O$5*1000)</f>
        <v>51.758755813616823</v>
      </c>
      <c r="P120" s="296">
        <f>IF(P$33=0,0,P$33/FBT!P$5*1000)</f>
        <v>52.550703561775009</v>
      </c>
      <c r="Q120" s="296">
        <f>IF(Q$33=0,0,Q$33/FBT!Q$5*1000)</f>
        <v>59.554442228431029</v>
      </c>
    </row>
    <row r="121" spans="1:17" x14ac:dyDescent="0.25">
      <c r="A121" s="127" t="s">
        <v>260</v>
      </c>
      <c r="B121" s="296">
        <f>IF(B$44=0,0,B$44/FBT!B$5*1000)</f>
        <v>9.155989222805502</v>
      </c>
      <c r="C121" s="296">
        <f>IF(C$44=0,0,C$44/FBT!C$5*1000)</f>
        <v>9.1141165221078815</v>
      </c>
      <c r="D121" s="296">
        <f>IF(D$44=0,0,D$44/FBT!D$5*1000)</f>
        <v>9.1161103342973764</v>
      </c>
      <c r="E121" s="296">
        <f>IF(E$44=0,0,E$44/FBT!E$5*1000)</f>
        <v>8.8022655523003195</v>
      </c>
      <c r="F121" s="296">
        <f>IF(F$44=0,0,F$44/FBT!F$5*1000)</f>
        <v>8.7425029368074352</v>
      </c>
      <c r="G121" s="296">
        <f>IF(G$44=0,0,G$44/FBT!G$5*1000)</f>
        <v>8.6910747284183287</v>
      </c>
      <c r="H121" s="296">
        <f>IF(H$44=0,0,H$44/FBT!H$5*1000)</f>
        <v>8.4300434139255103</v>
      </c>
      <c r="I121" s="296">
        <f>IF(I$44=0,0,I$44/FBT!I$5*1000)</f>
        <v>8.4228338832447704</v>
      </c>
      <c r="J121" s="296">
        <f>IF(J$44=0,0,J$44/FBT!J$5*1000)</f>
        <v>8.1794478342710999</v>
      </c>
      <c r="K121" s="296">
        <f>IF(K$44=0,0,K$44/FBT!K$5*1000)</f>
        <v>7.9755426752584038</v>
      </c>
      <c r="L121" s="296">
        <f>IF(L$44=0,0,L$44/FBT!L$5*1000)</f>
        <v>7.9707233452384303</v>
      </c>
      <c r="M121" s="296">
        <f>IF(M$44=0,0,M$44/FBT!M$5*1000)</f>
        <v>7.7014922677313828</v>
      </c>
      <c r="N121" s="296">
        <f>IF(N$44=0,0,N$44/FBT!N$5*1000)</f>
        <v>7.7061857204318693</v>
      </c>
      <c r="O121" s="296">
        <f>IF(O$44=0,0,O$44/FBT!O$5*1000)</f>
        <v>7.5676452562364593</v>
      </c>
      <c r="P121" s="296">
        <f>IF(P$44=0,0,P$44/FBT!P$5*1000)</f>
        <v>7.2188845655944558</v>
      </c>
      <c r="Q121" s="296">
        <f>IF(Q$44=0,0,Q$44/FBT!Q$5*1000)</f>
        <v>7.3524997387133411</v>
      </c>
    </row>
    <row r="122" spans="1:17" x14ac:dyDescent="0.25">
      <c r="A122" s="127" t="s">
        <v>259</v>
      </c>
      <c r="B122" s="296">
        <f>IF(B$65=0,0,B$65/FBT!B$5*1000)</f>
        <v>7.8882368688785851</v>
      </c>
      <c r="C122" s="296">
        <f>IF(C$65=0,0,C$65/FBT!C$5*1000)</f>
        <v>7.8521619267390967</v>
      </c>
      <c r="D122" s="296">
        <f>IF(D$65=0,0,D$65/FBT!D$5*1000)</f>
        <v>7.8538796726254301</v>
      </c>
      <c r="E122" s="296">
        <f>IF(E$65=0,0,E$65/FBT!E$5*1000)</f>
        <v>7.5834903219818139</v>
      </c>
      <c r="F122" s="296">
        <f>IF(F$65=0,0,F$65/FBT!F$5*1000)</f>
        <v>7.5320025301725559</v>
      </c>
      <c r="G122" s="296">
        <f>IF(G$65=0,0,G$65/FBT!G$5*1000)</f>
        <v>7.4876951506373297</v>
      </c>
      <c r="H122" s="296">
        <f>IF(H$65=0,0,H$65/FBT!H$5*1000)</f>
        <v>7.2628066335358241</v>
      </c>
      <c r="I122" s="296">
        <f>IF(I$65=0,0,I$65/FBT!I$5*1000)</f>
        <v>7.2565953455647225</v>
      </c>
      <c r="J122" s="296">
        <f>IF(J$65=0,0,J$65/FBT!J$5*1000)</f>
        <v>7.0469089033720245</v>
      </c>
      <c r="K122" s="296">
        <f>IF(K$65=0,0,K$65/FBT!K$5*1000)</f>
        <v>6.8712367663764686</v>
      </c>
      <c r="L122" s="296">
        <f>IF(L$65=0,0,L$65/FBT!L$5*1000)</f>
        <v>6.8670847282054153</v>
      </c>
      <c r="M122" s="296">
        <f>IF(M$65=0,0,M$65/FBT!M$5*1000)</f>
        <v>6.6351317998916519</v>
      </c>
      <c r="N122" s="296">
        <f>IF(N$65=0,0,N$65/FBT!N$5*1000)</f>
        <v>6.6391753899105312</v>
      </c>
      <c r="O122" s="296">
        <f>IF(O$65=0,0,O$65/FBT!O$5*1000)</f>
        <v>6.5198174515267961</v>
      </c>
      <c r="P122" s="296">
        <f>IF(P$65=0,0,P$65/FBT!P$5*1000)</f>
        <v>6.219346702665991</v>
      </c>
      <c r="Q122" s="296">
        <f>IF(Q$65=0,0,Q$65/FBT!Q$5*1000)</f>
        <v>6.3344613133530316</v>
      </c>
    </row>
    <row r="123" spans="1:17" x14ac:dyDescent="0.25">
      <c r="A123" s="72" t="s">
        <v>258</v>
      </c>
      <c r="B123" s="295">
        <f>IF(B$79=0,0,B$79/FBT!B$5*1000)</f>
        <v>0.60154057764485269</v>
      </c>
      <c r="C123" s="295">
        <f>IF(C$79=0,0,C$79/FBT!C$5*1000)</f>
        <v>1.5712405928954347</v>
      </c>
      <c r="D123" s="295">
        <f>IF(D$79=0,0,D$79/FBT!D$5*1000)</f>
        <v>1.9098026547416831</v>
      </c>
      <c r="E123" s="295">
        <f>IF(E$79=0,0,E$79/FBT!E$5*1000)</f>
        <v>10.044573965866677</v>
      </c>
      <c r="F123" s="295">
        <f>IF(F$79=0,0,F$79/FBT!F$5*1000)</f>
        <v>12.915358316267168</v>
      </c>
      <c r="G123" s="295">
        <f>IF(G$79=0,0,G$79/FBT!G$5*1000)</f>
        <v>12.851478961222099</v>
      </c>
      <c r="H123" s="295">
        <f>IF(H$79=0,0,H$79/FBT!H$5*1000)</f>
        <v>13.287112491400055</v>
      </c>
      <c r="I123" s="295">
        <f>IF(I$79=0,0,I$79/FBT!I$5*1000)</f>
        <v>18.6852056761219</v>
      </c>
      <c r="J123" s="295">
        <f>IF(J$79=0,0,J$79/FBT!J$5*1000)</f>
        <v>16.805169560760781</v>
      </c>
      <c r="K123" s="295">
        <f>IF(K$79=0,0,K$79/FBT!K$5*1000)</f>
        <v>17.811049257005742</v>
      </c>
      <c r="L123" s="295">
        <f>IF(L$79=0,0,L$79/FBT!L$5*1000)</f>
        <v>19.712906264552146</v>
      </c>
      <c r="M123" s="295">
        <f>IF(M$79=0,0,M$79/FBT!M$5*1000)</f>
        <v>27.02472389518001</v>
      </c>
      <c r="N123" s="295">
        <f>IF(N$79=0,0,N$79/FBT!N$5*1000)</f>
        <v>22.879514224942984</v>
      </c>
      <c r="O123" s="295">
        <f>IF(O$79=0,0,O$79/FBT!O$5*1000)</f>
        <v>26.537266260521907</v>
      </c>
      <c r="P123" s="295">
        <f>IF(P$79=0,0,P$79/FBT!P$5*1000)</f>
        <v>22.136986751490689</v>
      </c>
      <c r="Q123" s="295">
        <f>IF(Q$79=0,0,Q$79/FBT!Q$5*1000)</f>
        <v>16.515651222103141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250.37682450603035</v>
      </c>
      <c r="C5" s="96">
        <v>240.15238102983892</v>
      </c>
      <c r="D5" s="96">
        <v>247.26049230911175</v>
      </c>
      <c r="E5" s="96">
        <v>276.53791839213193</v>
      </c>
      <c r="F5" s="96">
        <v>257.80348003190159</v>
      </c>
      <c r="G5" s="96">
        <v>258.88786603626198</v>
      </c>
      <c r="H5" s="96">
        <v>275.60072669206181</v>
      </c>
      <c r="I5" s="96">
        <v>265.79819947161184</v>
      </c>
      <c r="J5" s="96">
        <v>282.04744983454225</v>
      </c>
      <c r="K5" s="96">
        <v>272.50987805593206</v>
      </c>
      <c r="L5" s="96">
        <v>255.96701376053056</v>
      </c>
      <c r="M5" s="96">
        <v>271.7356166672742</v>
      </c>
      <c r="N5" s="96">
        <v>246.64606623536059</v>
      </c>
      <c r="O5" s="96">
        <v>218.42597064375397</v>
      </c>
      <c r="P5" s="96">
        <v>254.52789988155746</v>
      </c>
      <c r="Q5" s="96">
        <v>250.00101441692775</v>
      </c>
    </row>
    <row r="6" spans="1:17" x14ac:dyDescent="0.25">
      <c r="A6" s="132" t="s">
        <v>83</v>
      </c>
      <c r="B6" s="160">
        <v>4.520326115451593</v>
      </c>
      <c r="C6" s="160">
        <v>4.3159046508743391</v>
      </c>
      <c r="D6" s="160">
        <v>4.4446203507428033</v>
      </c>
      <c r="E6" s="160">
        <v>4.8639972610172855</v>
      </c>
      <c r="F6" s="160">
        <v>4.503692476877414</v>
      </c>
      <c r="G6" s="160">
        <v>4.4960315033648737</v>
      </c>
      <c r="H6" s="160">
        <v>4.7630115380805753</v>
      </c>
      <c r="I6" s="160">
        <v>4.5896728912841276</v>
      </c>
      <c r="J6" s="160">
        <v>4.8813713810092993</v>
      </c>
      <c r="K6" s="160">
        <v>4.6725683590294613</v>
      </c>
      <c r="L6" s="160">
        <v>4.3862654249795918</v>
      </c>
      <c r="M6" s="160">
        <v>4.5895935760502651</v>
      </c>
      <c r="N6" s="160">
        <v>4.1683717541999918</v>
      </c>
      <c r="O6" s="160">
        <v>3.6250818739521034</v>
      </c>
      <c r="P6" s="160">
        <v>4.261923981202564</v>
      </c>
      <c r="Q6" s="160">
        <v>4.2636053286316224</v>
      </c>
    </row>
    <row r="7" spans="1:17" x14ac:dyDescent="0.25">
      <c r="A7" s="76" t="s">
        <v>82</v>
      </c>
      <c r="B7" s="159">
        <v>1.0225925440542272</v>
      </c>
      <c r="C7" s="159">
        <v>0.97634812270444982</v>
      </c>
      <c r="D7" s="159">
        <v>1.0054663127700494</v>
      </c>
      <c r="E7" s="159">
        <v>1.1003381628627373</v>
      </c>
      <c r="F7" s="159">
        <v>1.0188296662547014</v>
      </c>
      <c r="G7" s="159">
        <v>1.0170965934201237</v>
      </c>
      <c r="H7" s="159">
        <v>1.0774930749877689</v>
      </c>
      <c r="I7" s="159">
        <v>1.0382802387269963</v>
      </c>
      <c r="J7" s="159">
        <v>1.1042685530844971</v>
      </c>
      <c r="K7" s="159">
        <v>1.0570329315830509</v>
      </c>
      <c r="L7" s="159">
        <v>0.99226520504679949</v>
      </c>
      <c r="M7" s="159">
        <v>1.0382622959581107</v>
      </c>
      <c r="N7" s="159">
        <v>0.94297308818510128</v>
      </c>
      <c r="O7" s="159">
        <v>0.82006952622691676</v>
      </c>
      <c r="P7" s="159">
        <v>0.96413656342320175</v>
      </c>
      <c r="Q7" s="159">
        <v>0.96451691946411733</v>
      </c>
    </row>
    <row r="8" spans="1:17" x14ac:dyDescent="0.25">
      <c r="A8" s="76" t="s">
        <v>81</v>
      </c>
      <c r="B8" s="159">
        <v>11.576740242840723</v>
      </c>
      <c r="C8" s="159">
        <v>11.053208503088022</v>
      </c>
      <c r="D8" s="159">
        <v>11.382854680043952</v>
      </c>
      <c r="E8" s="159">
        <v>12.456896116456505</v>
      </c>
      <c r="F8" s="159">
        <v>11.534140813474698</v>
      </c>
      <c r="G8" s="159">
        <v>11.514520746670492</v>
      </c>
      <c r="H8" s="159">
        <v>12.198267545682029</v>
      </c>
      <c r="I8" s="159">
        <v>11.75434017478978</v>
      </c>
      <c r="J8" s="159">
        <v>12.501391949048749</v>
      </c>
      <c r="K8" s="159">
        <v>11.966638861408022</v>
      </c>
      <c r="L8" s="159">
        <v>11.233405326126384</v>
      </c>
      <c r="M8" s="159">
        <v>11.754137045228712</v>
      </c>
      <c r="N8" s="159">
        <v>10.67537071474028</v>
      </c>
      <c r="O8" s="159">
        <v>9.2839830892557629</v>
      </c>
      <c r="P8" s="159">
        <v>10.914961798101718</v>
      </c>
      <c r="Q8" s="159">
        <v>10.919267797701535</v>
      </c>
    </row>
    <row r="9" spans="1:17" x14ac:dyDescent="0.25">
      <c r="A9" s="76" t="s">
        <v>80</v>
      </c>
      <c r="B9" s="159">
        <v>5.9052534529672345</v>
      </c>
      <c r="C9" s="159">
        <v>5.6382018003377743</v>
      </c>
      <c r="D9" s="159">
        <v>5.8063531265222155</v>
      </c>
      <c r="E9" s="159">
        <v>6.3542177903188684</v>
      </c>
      <c r="F9" s="159">
        <v>5.8835236376581515</v>
      </c>
      <c r="G9" s="159">
        <v>5.8735155123298988</v>
      </c>
      <c r="H9" s="159">
        <v>6.2222922889631258</v>
      </c>
      <c r="I9" s="159">
        <v>5.9958465378416648</v>
      </c>
      <c r="J9" s="159">
        <v>6.3769149540753505</v>
      </c>
      <c r="K9" s="159">
        <v>6.1041393323515933</v>
      </c>
      <c r="L9" s="159">
        <v>5.730119549992656</v>
      </c>
      <c r="M9" s="159">
        <v>5.9957429221850358</v>
      </c>
      <c r="N9" s="159">
        <v>5.4454681069579092</v>
      </c>
      <c r="O9" s="159">
        <v>4.7357262964435405</v>
      </c>
      <c r="P9" s="159">
        <v>5.567682654632093</v>
      </c>
      <c r="Q9" s="159">
        <v>5.5698791295008299</v>
      </c>
    </row>
    <row r="10" spans="1:17" x14ac:dyDescent="0.25">
      <c r="A10" s="129" t="s">
        <v>79</v>
      </c>
      <c r="B10" s="158">
        <v>9.0773385636692954</v>
      </c>
      <c r="C10" s="158">
        <v>8.6668365785788914</v>
      </c>
      <c r="D10" s="158">
        <v>8.9253126168832608</v>
      </c>
      <c r="E10" s="158">
        <v>9.767470041617365</v>
      </c>
      <c r="F10" s="158">
        <v>9.0439362902431775</v>
      </c>
      <c r="G10" s="158">
        <v>9.0285521678315384</v>
      </c>
      <c r="H10" s="158">
        <v>9.5646790097800896</v>
      </c>
      <c r="I10" s="158">
        <v>9.2165949240409653</v>
      </c>
      <c r="J10" s="158">
        <v>9.8023592875224885</v>
      </c>
      <c r="K10" s="158">
        <v>9.3830586275215602</v>
      </c>
      <c r="L10" s="158">
        <v>8.8081291649637681</v>
      </c>
      <c r="M10" s="158">
        <v>9.2164356498619266</v>
      </c>
      <c r="N10" s="158">
        <v>8.3705734289326443</v>
      </c>
      <c r="O10" s="158">
        <v>8.221343381440203</v>
      </c>
      <c r="P10" s="158">
        <v>9.6656411450540194</v>
      </c>
      <c r="Q10" s="158">
        <v>9.6694542822571012</v>
      </c>
    </row>
    <row r="11" spans="1:17" x14ac:dyDescent="0.25">
      <c r="A11" s="92" t="s">
        <v>125</v>
      </c>
      <c r="B11" s="91">
        <v>1.4832260179982166</v>
      </c>
      <c r="C11" s="91">
        <v>1.4161504957561684</v>
      </c>
      <c r="D11" s="91">
        <v>1.4583851642499222</v>
      </c>
      <c r="E11" s="91">
        <v>1.5959926573333443</v>
      </c>
      <c r="F11" s="91">
        <v>1.4777681273776995</v>
      </c>
      <c r="G11" s="91">
        <v>1.4752543805933349</v>
      </c>
      <c r="H11" s="91">
        <v>1.5628568507829963</v>
      </c>
      <c r="I11" s="91">
        <v>1.5059803369460272</v>
      </c>
      <c r="J11" s="91">
        <v>1.6016935174380806</v>
      </c>
      <c r="K11" s="91">
        <v>1.5331803024780999</v>
      </c>
      <c r="L11" s="91">
        <v>1.439237531543847</v>
      </c>
      <c r="M11" s="91">
        <v>1.5059543117399952</v>
      </c>
      <c r="N11" s="91">
        <v>1.3677414594899489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2.4682761530845054</v>
      </c>
      <c r="C12" s="91">
        <v>2.3566539795271804</v>
      </c>
      <c r="D12" s="91">
        <v>2.4269378228602791</v>
      </c>
      <c r="E12" s="91">
        <v>2.6559341386894419</v>
      </c>
      <c r="F12" s="91">
        <v>2.4591935310826698</v>
      </c>
      <c r="G12" s="91">
        <v>2.4550103377139916</v>
      </c>
      <c r="H12" s="91">
        <v>2.6007919552804517</v>
      </c>
      <c r="I12" s="91">
        <v>2.5061422248477019</v>
      </c>
      <c r="J12" s="91">
        <v>2.6654210927192694</v>
      </c>
      <c r="K12" s="91">
        <v>2.5514064161933634</v>
      </c>
      <c r="L12" s="91">
        <v>2.3950737342972879</v>
      </c>
      <c r="M12" s="91">
        <v>2.5060989156051119</v>
      </c>
      <c r="N12" s="91">
        <v>2.2760952053688275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5.1258363925865735</v>
      </c>
      <c r="C14" s="157">
        <v>4.8940321032955438</v>
      </c>
      <c r="D14" s="157">
        <v>5.0399896297730589</v>
      </c>
      <c r="E14" s="157">
        <v>5.5155432455945794</v>
      </c>
      <c r="F14" s="157">
        <v>5.1069746317828084</v>
      </c>
      <c r="G14" s="157">
        <v>5.0982874495242125</v>
      </c>
      <c r="H14" s="157">
        <v>5.4010302037166404</v>
      </c>
      <c r="I14" s="157">
        <v>5.2044723622472358</v>
      </c>
      <c r="J14" s="157">
        <v>5.5352446773651378</v>
      </c>
      <c r="K14" s="157">
        <v>5.2984719088500967</v>
      </c>
      <c r="L14" s="157">
        <v>4.9738178991226336</v>
      </c>
      <c r="M14" s="157">
        <v>5.2043824225168196</v>
      </c>
      <c r="N14" s="157">
        <v>4.7267367640738671</v>
      </c>
      <c r="O14" s="157">
        <v>8.221343381440203</v>
      </c>
      <c r="P14" s="157">
        <v>9.6656411450540194</v>
      </c>
      <c r="Q14" s="157">
        <v>9.6694542822571012</v>
      </c>
    </row>
    <row r="15" spans="1:17" x14ac:dyDescent="0.25">
      <c r="A15" s="156" t="s">
        <v>263</v>
      </c>
      <c r="B15" s="204">
        <v>18.320041608001823</v>
      </c>
      <c r="C15" s="204">
        <v>20.016859579501947</v>
      </c>
      <c r="D15" s="204">
        <v>20.636841103143656</v>
      </c>
      <c r="E15" s="204">
        <v>22.61895743261087</v>
      </c>
      <c r="F15" s="204">
        <v>21.079205672993979</v>
      </c>
      <c r="G15" s="204">
        <v>21.09076929508986</v>
      </c>
      <c r="H15" s="204">
        <v>22.390902809597431</v>
      </c>
      <c r="I15" s="204">
        <v>21.523954095092893</v>
      </c>
      <c r="J15" s="204">
        <v>22.922832006463153</v>
      </c>
      <c r="K15" s="204">
        <v>21.938031537803457</v>
      </c>
      <c r="L15" s="204">
        <v>20.628019352873807</v>
      </c>
      <c r="M15" s="204">
        <v>21.723562729936241</v>
      </c>
      <c r="N15" s="204">
        <v>19.389138199149986</v>
      </c>
      <c r="O15" s="204">
        <v>16.725786113538867</v>
      </c>
      <c r="P15" s="204">
        <v>19.664115575972215</v>
      </c>
      <c r="Q15" s="204">
        <v>19.671873154548038</v>
      </c>
    </row>
    <row r="16" spans="1:17" x14ac:dyDescent="0.25">
      <c r="A16" s="152" t="s">
        <v>277</v>
      </c>
      <c r="B16" s="264">
        <v>8.79385209336772</v>
      </c>
      <c r="C16" s="264">
        <v>9.5869363772484686</v>
      </c>
      <c r="D16" s="264">
        <v>9.8958603189576309</v>
      </c>
      <c r="E16" s="264">
        <v>10.864499910454029</v>
      </c>
      <c r="F16" s="264">
        <v>10.195469710272443</v>
      </c>
      <c r="G16" s="264">
        <v>10.225547032705538</v>
      </c>
      <c r="H16" s="264">
        <v>10.880489913065151</v>
      </c>
      <c r="I16" s="264">
        <v>10.432435710908852</v>
      </c>
      <c r="J16" s="264">
        <v>11.126387751076061</v>
      </c>
      <c r="K16" s="264">
        <v>10.646185891472058</v>
      </c>
      <c r="L16" s="264">
        <v>10.028060542854931</v>
      </c>
      <c r="M16" s="264">
        <v>10.632236020931529</v>
      </c>
      <c r="N16" s="264">
        <v>9.31574668760652</v>
      </c>
      <c r="O16" s="264">
        <v>7.9653225246266377</v>
      </c>
      <c r="P16" s="264">
        <v>9.3646434111318921</v>
      </c>
      <c r="Q16" s="264">
        <v>9.3683378034281386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4.7726048657110605</v>
      </c>
      <c r="C18" s="83">
        <v>5.7491356235246611</v>
      </c>
      <c r="D18" s="83">
        <v>5.4118983855375991</v>
      </c>
      <c r="E18" s="83">
        <v>5.8258308836652315</v>
      </c>
      <c r="F18" s="83">
        <v>5.1407300900478194</v>
      </c>
      <c r="G18" s="83">
        <v>4.7959762555076422</v>
      </c>
      <c r="H18" s="83">
        <v>4.5710485525023659</v>
      </c>
      <c r="I18" s="83">
        <v>4.3935257215371095</v>
      </c>
      <c r="J18" s="83">
        <v>4.5366634453302783</v>
      </c>
      <c r="K18" s="83">
        <v>4.9790479315419169</v>
      </c>
      <c r="L18" s="83">
        <v>4.0545234023566312</v>
      </c>
      <c r="M18" s="83">
        <v>2.6318261462073762</v>
      </c>
      <c r="N18" s="83">
        <v>6.9555683353007458</v>
      </c>
      <c r="O18" s="83">
        <v>7.9653225246266377</v>
      </c>
      <c r="P18" s="83">
        <v>9.3646434111318921</v>
      </c>
      <c r="Q18" s="83">
        <v>9.3683378034281386</v>
      </c>
    </row>
    <row r="19" spans="1:17" x14ac:dyDescent="0.25">
      <c r="A19" s="154" t="s">
        <v>125</v>
      </c>
      <c r="B19" s="83">
        <v>2.2920786555149242</v>
      </c>
      <c r="C19" s="83">
        <v>2.4827139642239482</v>
      </c>
      <c r="D19" s="83">
        <v>2.7877660096582058</v>
      </c>
      <c r="E19" s="83">
        <v>2.7262307467639642</v>
      </c>
      <c r="F19" s="83">
        <v>1.1391759247539317</v>
      </c>
      <c r="G19" s="83">
        <v>0.90090350416226561</v>
      </c>
      <c r="H19" s="83">
        <v>0.88795260560714728</v>
      </c>
      <c r="I19" s="83">
        <v>1.4954445014243432</v>
      </c>
      <c r="J19" s="83">
        <v>1.3534575588776434</v>
      </c>
      <c r="K19" s="83">
        <v>0.71060009287346637</v>
      </c>
      <c r="L19" s="83">
        <v>0.8737227841864309</v>
      </c>
      <c r="M19" s="83">
        <v>0.84335487886501526</v>
      </c>
      <c r="N19" s="83">
        <v>0.3126441124142656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1.7291685721417349</v>
      </c>
      <c r="C21" s="83">
        <v>1.3550867894998591</v>
      </c>
      <c r="D21" s="83">
        <v>1.6961959237618249</v>
      </c>
      <c r="E21" s="83">
        <v>2.3124382800248338</v>
      </c>
      <c r="F21" s="83">
        <v>3.9155636954706914</v>
      </c>
      <c r="G21" s="83">
        <v>4.528667273035631</v>
      </c>
      <c r="H21" s="83">
        <v>5.4214887549556376</v>
      </c>
      <c r="I21" s="83">
        <v>4.5434654879473992</v>
      </c>
      <c r="J21" s="83">
        <v>5.2362667468681394</v>
      </c>
      <c r="K21" s="83">
        <v>4.9565378670566753</v>
      </c>
      <c r="L21" s="83">
        <v>5.0998143563118692</v>
      </c>
      <c r="M21" s="83">
        <v>7.157054995859137</v>
      </c>
      <c r="N21" s="83">
        <v>2.0475342398915073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276</v>
      </c>
      <c r="B22" s="264">
        <v>9.5169414219209383</v>
      </c>
      <c r="C22" s="264">
        <v>10.420261321078872</v>
      </c>
      <c r="D22" s="264">
        <v>10.731030751187399</v>
      </c>
      <c r="E22" s="264">
        <v>11.743568643145103</v>
      </c>
      <c r="F22" s="264">
        <v>10.873653686795965</v>
      </c>
      <c r="G22" s="264">
        <v>10.855157136841287</v>
      </c>
      <c r="H22" s="264">
        <v>11.499750091109808</v>
      </c>
      <c r="I22" s="264">
        <v>11.081243626585557</v>
      </c>
      <c r="J22" s="264">
        <v>11.785516481474641</v>
      </c>
      <c r="K22" s="264">
        <v>11.281385313233905</v>
      </c>
      <c r="L22" s="264">
        <v>10.590139414373082</v>
      </c>
      <c r="M22" s="264">
        <v>11.081052128966766</v>
      </c>
      <c r="N22" s="264">
        <v>10.064059907664658</v>
      </c>
      <c r="O22" s="264">
        <v>8.7543950412951173</v>
      </c>
      <c r="P22" s="264">
        <v>10.29233751532902</v>
      </c>
      <c r="Q22" s="264">
        <v>10.296397886958529</v>
      </c>
    </row>
    <row r="23" spans="1:17" x14ac:dyDescent="0.25">
      <c r="A23" s="152" t="s">
        <v>275</v>
      </c>
      <c r="B23" s="264">
        <v>9.2480927131652641E-3</v>
      </c>
      <c r="C23" s="264">
        <v>9.6618811746083891E-3</v>
      </c>
      <c r="D23" s="264">
        <v>9.9500329986259746E-3</v>
      </c>
      <c r="E23" s="264">
        <v>1.0888879011738354E-2</v>
      </c>
      <c r="F23" s="264">
        <v>1.0082275925570266E-2</v>
      </c>
      <c r="G23" s="264">
        <v>1.0065125543032283E-2</v>
      </c>
      <c r="H23" s="264">
        <v>1.0662805422473869E-2</v>
      </c>
      <c r="I23" s="264">
        <v>1.0274757598485115E-2</v>
      </c>
      <c r="J23" s="264">
        <v>1.0927773912449893E-2</v>
      </c>
      <c r="K23" s="264">
        <v>1.0460333097495908E-2</v>
      </c>
      <c r="L23" s="264">
        <v>9.8193956457912762E-3</v>
      </c>
      <c r="M23" s="264">
        <v>1.0274580037944087E-2</v>
      </c>
      <c r="N23" s="264">
        <v>9.3316038788102129E-3</v>
      </c>
      <c r="O23" s="264">
        <v>6.0685476171101005E-3</v>
      </c>
      <c r="P23" s="264">
        <v>7.1346495113045194E-3</v>
      </c>
      <c r="Q23" s="264">
        <v>7.1374641613701217E-3</v>
      </c>
    </row>
    <row r="24" spans="1:17" x14ac:dyDescent="0.25">
      <c r="A24" s="156" t="s">
        <v>262</v>
      </c>
      <c r="B24" s="204">
        <v>9.042470348628413</v>
      </c>
      <c r="C24" s="204">
        <v>8.6084451560654021</v>
      </c>
      <c r="D24" s="204">
        <v>8.8792052512694415</v>
      </c>
      <c r="E24" s="204">
        <v>9.7382907467370625</v>
      </c>
      <c r="F24" s="204">
        <v>9.0996837094562562</v>
      </c>
      <c r="G24" s="204">
        <v>9.1131127309118245</v>
      </c>
      <c r="H24" s="204">
        <v>9.6833619335862693</v>
      </c>
      <c r="I24" s="204">
        <v>9.2992074508752296</v>
      </c>
      <c r="J24" s="204">
        <v>9.9090681060168446</v>
      </c>
      <c r="K24" s="204">
        <v>9.4826027806169897</v>
      </c>
      <c r="L24" s="204">
        <v>8.9224226097072421</v>
      </c>
      <c r="M24" s="204">
        <v>9.4209573943594993</v>
      </c>
      <c r="N24" s="204">
        <v>8.3486368149159418</v>
      </c>
      <c r="O24" s="204">
        <v>6.7188736939415419</v>
      </c>
      <c r="P24" s="204">
        <v>7.8992226709798352</v>
      </c>
      <c r="Q24" s="204">
        <v>7.9023389484610966</v>
      </c>
    </row>
    <row r="25" spans="1:17" x14ac:dyDescent="0.25">
      <c r="A25" s="152" t="s">
        <v>274</v>
      </c>
      <c r="B25" s="264">
        <v>6.1474180731995656</v>
      </c>
      <c r="C25" s="264">
        <v>5.8443150333873684</v>
      </c>
      <c r="D25" s="264">
        <v>6.0326388905258295</v>
      </c>
      <c r="E25" s="264">
        <v>6.623133570343577</v>
      </c>
      <c r="F25" s="264">
        <v>6.2152844824962337</v>
      </c>
      <c r="G25" s="264">
        <v>6.2336199903939322</v>
      </c>
      <c r="H25" s="264">
        <v>6.6328812737773841</v>
      </c>
      <c r="I25" s="264">
        <v>6.3597418884312198</v>
      </c>
      <c r="J25" s="264">
        <v>6.7827836382882225</v>
      </c>
      <c r="K25" s="264">
        <v>6.4900466432035007</v>
      </c>
      <c r="L25" s="264">
        <v>6.1132297827084114</v>
      </c>
      <c r="M25" s="264">
        <v>6.4815426295221972</v>
      </c>
      <c r="N25" s="264">
        <v>5.6789944431897501</v>
      </c>
      <c r="O25" s="264">
        <v>6.1879365067347525</v>
      </c>
      <c r="P25" s="264">
        <v>7.275012236747096</v>
      </c>
      <c r="Q25" s="264">
        <v>7.2778822605143985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3.3363305518681443</v>
      </c>
      <c r="C27" s="83">
        <v>3.5047442093478725</v>
      </c>
      <c r="D27" s="83">
        <v>3.2991602164820177</v>
      </c>
      <c r="E27" s="83">
        <v>3.5514985888692499</v>
      </c>
      <c r="F27" s="83">
        <v>3.1338526684242276</v>
      </c>
      <c r="G27" s="83">
        <v>2.9236864652977816</v>
      </c>
      <c r="H27" s="83">
        <v>2.7865677545469012</v>
      </c>
      <c r="I27" s="83">
        <v>2.6783476403254389</v>
      </c>
      <c r="J27" s="83">
        <v>2.7656061677726931</v>
      </c>
      <c r="K27" s="83">
        <v>3.0352892241284013</v>
      </c>
      <c r="L27" s="83">
        <v>2.4716876321249552</v>
      </c>
      <c r="M27" s="83">
        <v>1.6043937819431227</v>
      </c>
      <c r="N27" s="83">
        <v>4.2402005174690256</v>
      </c>
      <c r="O27" s="83">
        <v>6.1879365067347525</v>
      </c>
      <c r="P27" s="83">
        <v>7.275012236747096</v>
      </c>
      <c r="Q27" s="83">
        <v>7.2778822605143985</v>
      </c>
    </row>
    <row r="28" spans="1:17" x14ac:dyDescent="0.25">
      <c r="A28" s="154" t="s">
        <v>125</v>
      </c>
      <c r="B28" s="83">
        <v>1.6022973325574008</v>
      </c>
      <c r="C28" s="83">
        <v>1.5134931508619431</v>
      </c>
      <c r="D28" s="83">
        <v>1.6994566521247709</v>
      </c>
      <c r="E28" s="83">
        <v>1.6619439944972749</v>
      </c>
      <c r="F28" s="83">
        <v>0.6944557385936474</v>
      </c>
      <c r="G28" s="83">
        <v>0.54920192288978742</v>
      </c>
      <c r="H28" s="83">
        <v>0.54130689489093908</v>
      </c>
      <c r="I28" s="83">
        <v>0.91164147099296966</v>
      </c>
      <c r="J28" s="83">
        <v>0.8250844740320108</v>
      </c>
      <c r="K28" s="83">
        <v>0.43319060877076743</v>
      </c>
      <c r="L28" s="83">
        <v>0.53263221968928964</v>
      </c>
      <c r="M28" s="83">
        <v>0.51411956886752863</v>
      </c>
      <c r="N28" s="83">
        <v>0.19059171922940971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1.2087901887740211</v>
      </c>
      <c r="C30" s="83">
        <v>0.82607767317755243</v>
      </c>
      <c r="D30" s="83">
        <v>1.0340220219190408</v>
      </c>
      <c r="E30" s="83">
        <v>1.4096909869770522</v>
      </c>
      <c r="F30" s="83">
        <v>2.3869760754783589</v>
      </c>
      <c r="G30" s="83">
        <v>2.7607316022063633</v>
      </c>
      <c r="H30" s="83">
        <v>3.3050066243395442</v>
      </c>
      <c r="I30" s="83">
        <v>2.769752777112811</v>
      </c>
      <c r="J30" s="83">
        <v>3.192092996483519</v>
      </c>
      <c r="K30" s="83">
        <v>3.0215668103043316</v>
      </c>
      <c r="L30" s="83">
        <v>3.1089099308941668</v>
      </c>
      <c r="M30" s="83">
        <v>4.3630292787115454</v>
      </c>
      <c r="N30" s="83">
        <v>1.2482022064913147</v>
      </c>
      <c r="O30" s="83">
        <v>0</v>
      </c>
      <c r="P30" s="83">
        <v>0</v>
      </c>
      <c r="Q30" s="83">
        <v>0</v>
      </c>
    </row>
    <row r="31" spans="1:17" x14ac:dyDescent="0.25">
      <c r="A31" s="152" t="s">
        <v>273</v>
      </c>
      <c r="B31" s="264">
        <v>2.8748746186001219</v>
      </c>
      <c r="C31" s="264">
        <v>2.7430496546607057</v>
      </c>
      <c r="D31" s="264">
        <v>2.8248571978375177</v>
      </c>
      <c r="E31" s="264">
        <v>3.0913996221860547</v>
      </c>
      <c r="F31" s="264">
        <v>2.8624015340315054</v>
      </c>
      <c r="G31" s="264">
        <v>2.8575324666058228</v>
      </c>
      <c r="H31" s="264">
        <v>3.0272163570689421</v>
      </c>
      <c r="I31" s="264">
        <v>2.9170479095018598</v>
      </c>
      <c r="J31" s="264">
        <v>3.1024420519196401</v>
      </c>
      <c r="K31" s="264">
        <v>2.9697335924734976</v>
      </c>
      <c r="L31" s="264">
        <v>2.7877686910443762</v>
      </c>
      <c r="M31" s="264">
        <v>2.9169974992999679</v>
      </c>
      <c r="N31" s="264">
        <v>2.6492825087178784</v>
      </c>
      <c r="O31" s="264">
        <v>0.51769671967854936</v>
      </c>
      <c r="P31" s="264">
        <v>0.60864392620807484</v>
      </c>
      <c r="Q31" s="264">
        <v>0.60888403886734566</v>
      </c>
    </row>
    <row r="32" spans="1:17" x14ac:dyDescent="0.25">
      <c r="A32" s="152" t="s">
        <v>272</v>
      </c>
      <c r="B32" s="264">
        <v>2.0177656828724213E-2</v>
      </c>
      <c r="C32" s="264">
        <v>2.1080468017327398E-2</v>
      </c>
      <c r="D32" s="264">
        <v>2.1709162906093045E-2</v>
      </c>
      <c r="E32" s="264">
        <v>2.3757554207429143E-2</v>
      </c>
      <c r="F32" s="264">
        <v>2.1997692928516943E-2</v>
      </c>
      <c r="G32" s="264">
        <v>2.1960273912070432E-2</v>
      </c>
      <c r="H32" s="264">
        <v>2.3264302739942982E-2</v>
      </c>
      <c r="I32" s="264">
        <v>2.2417652942149344E-2</v>
      </c>
      <c r="J32" s="264">
        <v>2.3842415808981599E-2</v>
      </c>
      <c r="K32" s="264">
        <v>2.2822544939991075E-2</v>
      </c>
      <c r="L32" s="264">
        <v>2.142413595445369E-2</v>
      </c>
      <c r="M32" s="264">
        <v>2.2417265537332549E-2</v>
      </c>
      <c r="N32" s="264">
        <v>2.0359863008313196E-2</v>
      </c>
      <c r="O32" s="264">
        <v>1.3240467528240223E-2</v>
      </c>
      <c r="P32" s="264">
        <v>1.5566508024664406E-2</v>
      </c>
      <c r="Q32" s="264">
        <v>1.5572649079352996E-2</v>
      </c>
    </row>
    <row r="33" spans="1:17" x14ac:dyDescent="0.25">
      <c r="A33" s="156" t="s">
        <v>261</v>
      </c>
      <c r="B33" s="204">
        <v>156.89119738320892</v>
      </c>
      <c r="C33" s="204">
        <v>146.38597660393069</v>
      </c>
      <c r="D33" s="204">
        <v>149.92545955035615</v>
      </c>
      <c r="E33" s="204">
        <v>149.78213082298143</v>
      </c>
      <c r="F33" s="204">
        <v>133.41533607374711</v>
      </c>
      <c r="G33" s="204">
        <v>134.50474747590115</v>
      </c>
      <c r="H33" s="204">
        <v>141.62426683165697</v>
      </c>
      <c r="I33" s="204">
        <v>123.87965857438492</v>
      </c>
      <c r="J33" s="204">
        <v>134.57912600636155</v>
      </c>
      <c r="K33" s="204">
        <v>127.5667377199335</v>
      </c>
      <c r="L33" s="204">
        <v>115.21278471276193</v>
      </c>
      <c r="M33" s="204">
        <v>103.13718345890176</v>
      </c>
      <c r="N33" s="204">
        <v>104.10537299795084</v>
      </c>
      <c r="O33" s="204">
        <v>85.531736430679558</v>
      </c>
      <c r="P33" s="204">
        <v>106.63946109487156</v>
      </c>
      <c r="Q33" s="204">
        <v>117.64081763507383</v>
      </c>
    </row>
    <row r="34" spans="1:17" x14ac:dyDescent="0.25">
      <c r="A34" s="150" t="s">
        <v>33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2.416971244084579</v>
      </c>
      <c r="P36" s="87">
        <v>2.949942481036715</v>
      </c>
      <c r="Q36" s="87">
        <v>3.4461338879075747</v>
      </c>
    </row>
    <row r="37" spans="1:17" x14ac:dyDescent="0.25">
      <c r="A37" s="150" t="s">
        <v>125</v>
      </c>
      <c r="B37" s="87">
        <v>12.370011930700173</v>
      </c>
      <c r="C37" s="87">
        <v>12.496563453280112</v>
      </c>
      <c r="D37" s="87">
        <v>11.328800863209443</v>
      </c>
      <c r="E37" s="87">
        <v>12.368241499791349</v>
      </c>
      <c r="F37" s="87">
        <v>4.7208093450340858</v>
      </c>
      <c r="G37" s="87">
        <v>5.6862289447294962</v>
      </c>
      <c r="H37" s="87">
        <v>5.89598548269894</v>
      </c>
      <c r="I37" s="87">
        <v>3.6527735410885125</v>
      </c>
      <c r="J37" s="87">
        <v>3.807175801209874</v>
      </c>
      <c r="K37" s="87">
        <v>4.2270216868549388</v>
      </c>
      <c r="L37" s="87">
        <v>3.0803345730480771</v>
      </c>
      <c r="M37" s="87">
        <v>0.73202707813739343</v>
      </c>
      <c r="N37" s="87">
        <v>4.9269604995790317</v>
      </c>
      <c r="O37" s="87">
        <v>7.346060994969541</v>
      </c>
      <c r="P37" s="87">
        <v>10.42514949769083</v>
      </c>
      <c r="Q37" s="87">
        <v>6.9729288402285672</v>
      </c>
    </row>
    <row r="38" spans="1:17" x14ac:dyDescent="0.25">
      <c r="A38" s="150" t="s">
        <v>29</v>
      </c>
      <c r="B38" s="87">
        <v>66.778800714029799</v>
      </c>
      <c r="C38" s="87">
        <v>59.963448407498866</v>
      </c>
      <c r="D38" s="87">
        <v>60.290815303878574</v>
      </c>
      <c r="E38" s="87">
        <v>66.307345096228957</v>
      </c>
      <c r="F38" s="87">
        <v>52.948312015554372</v>
      </c>
      <c r="G38" s="87">
        <v>33.575684276779576</v>
      </c>
      <c r="H38" s="87">
        <v>41.366984747320451</v>
      </c>
      <c r="I38" s="87">
        <v>40.212730639440913</v>
      </c>
      <c r="J38" s="87">
        <v>34.721011504213166</v>
      </c>
      <c r="K38" s="87">
        <v>23.158037981592383</v>
      </c>
      <c r="L38" s="87">
        <v>20.361081765758286</v>
      </c>
      <c r="M38" s="87">
        <v>18.843160634943185</v>
      </c>
      <c r="N38" s="87">
        <v>19.98671592219041</v>
      </c>
      <c r="O38" s="87">
        <v>22.680077001904319</v>
      </c>
      <c r="P38" s="87">
        <v>27.422250145537909</v>
      </c>
      <c r="Q38" s="87">
        <v>27.595666750281342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11.380749069240769</v>
      </c>
      <c r="C40" s="87">
        <v>9.0947733467406415</v>
      </c>
      <c r="D40" s="87">
        <v>8.6953210387265045</v>
      </c>
      <c r="E40" s="87">
        <v>12.380152784580055</v>
      </c>
      <c r="F40" s="87">
        <v>14.517467695421765</v>
      </c>
      <c r="G40" s="87">
        <v>23.801862792004808</v>
      </c>
      <c r="H40" s="87">
        <v>28.912983847400049</v>
      </c>
      <c r="I40" s="87">
        <v>10.234138057964923</v>
      </c>
      <c r="J40" s="87">
        <v>12.988023406848969</v>
      </c>
      <c r="K40" s="87">
        <v>22.064984135010597</v>
      </c>
      <c r="L40" s="87">
        <v>14.383333925492346</v>
      </c>
      <c r="M40" s="87">
        <v>4.6122144287640054</v>
      </c>
      <c r="N40" s="87">
        <v>20.736956403002676</v>
      </c>
      <c r="O40" s="87">
        <v>21.995936741488805</v>
      </c>
      <c r="P40" s="87">
        <v>24.360155975734259</v>
      </c>
      <c r="Q40" s="87">
        <v>23.644789341273988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66.361635669238169</v>
      </c>
      <c r="C42" s="87">
        <v>64.831191396411072</v>
      </c>
      <c r="D42" s="87">
        <v>69.610522344541621</v>
      </c>
      <c r="E42" s="87">
        <v>58.726391442381065</v>
      </c>
      <c r="F42" s="87">
        <v>61.2287470177369</v>
      </c>
      <c r="G42" s="87">
        <v>71.440971462387267</v>
      </c>
      <c r="H42" s="87">
        <v>65.44831275423752</v>
      </c>
      <c r="I42" s="87">
        <v>69.780016335890565</v>
      </c>
      <c r="J42" s="87">
        <v>83.062915294089535</v>
      </c>
      <c r="K42" s="87">
        <v>78.116693916475583</v>
      </c>
      <c r="L42" s="87">
        <v>77.388034448463216</v>
      </c>
      <c r="M42" s="87">
        <v>78.949781317057173</v>
      </c>
      <c r="N42" s="87">
        <v>58.454740173178713</v>
      </c>
      <c r="O42" s="87">
        <v>31.092690448232318</v>
      </c>
      <c r="P42" s="87">
        <v>41.481962994871857</v>
      </c>
      <c r="Q42" s="87">
        <v>55.981298815382367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14.862957209690306</v>
      </c>
      <c r="C44" s="204">
        <v>14.155818010014277</v>
      </c>
      <c r="D44" s="204">
        <v>14.582771192062264</v>
      </c>
      <c r="E44" s="204">
        <v>16.017191992263324</v>
      </c>
      <c r="F44" s="204">
        <v>14.914313735013847</v>
      </c>
      <c r="G44" s="204">
        <v>14.982134215837416</v>
      </c>
      <c r="H44" s="204">
        <v>15.93655718129204</v>
      </c>
      <c r="I44" s="204">
        <v>15.192293548307415</v>
      </c>
      <c r="J44" s="204">
        <v>16.187292305136026</v>
      </c>
      <c r="K44" s="204">
        <v>15.567370786304782</v>
      </c>
      <c r="L44" s="204">
        <v>14.586018606640724</v>
      </c>
      <c r="M44" s="204">
        <v>15.266025392136077</v>
      </c>
      <c r="N44" s="204">
        <v>13.797229447031901</v>
      </c>
      <c r="O44" s="204">
        <v>11.999455494919907</v>
      </c>
      <c r="P44" s="204">
        <v>14.085949264667004</v>
      </c>
      <c r="Q44" s="204">
        <v>14.038737256549792</v>
      </c>
    </row>
    <row r="45" spans="1:17" x14ac:dyDescent="0.25">
      <c r="A45" s="299" t="s">
        <v>271</v>
      </c>
      <c r="B45" s="298">
        <v>6.9068042522026403</v>
      </c>
      <c r="C45" s="298">
        <v>6.5662591096236946</v>
      </c>
      <c r="D45" s="298">
        <v>6.7778464787901971</v>
      </c>
      <c r="E45" s="298">
        <v>7.4412845461064272</v>
      </c>
      <c r="F45" s="298">
        <v>6.9830541507341231</v>
      </c>
      <c r="G45" s="298">
        <v>7.003654630871667</v>
      </c>
      <c r="H45" s="298">
        <v>7.4522363764072264</v>
      </c>
      <c r="I45" s="298">
        <v>7.145356277203069</v>
      </c>
      <c r="J45" s="298">
        <v>7.6206560733093278</v>
      </c>
      <c r="K45" s="298">
        <v>7.2917574855846832</v>
      </c>
      <c r="L45" s="298">
        <v>6.8683927065215062</v>
      </c>
      <c r="M45" s="298">
        <v>7.2822029771462837</v>
      </c>
      <c r="N45" s="298">
        <v>6.380516584590004</v>
      </c>
      <c r="O45" s="298">
        <v>5.4555876382515098</v>
      </c>
      <c r="P45" s="298">
        <v>6.4140067991533529</v>
      </c>
      <c r="Q45" s="298">
        <v>6.4165371525546044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3.7484650902233203</v>
      </c>
      <c r="C47" s="83">
        <v>3.9376827669388965</v>
      </c>
      <c r="D47" s="83">
        <v>3.7067031297638735</v>
      </c>
      <c r="E47" s="83">
        <v>3.9902126816839343</v>
      </c>
      <c r="F47" s="83">
        <v>3.5209752579563074</v>
      </c>
      <c r="G47" s="83">
        <v>3.2848473733487267</v>
      </c>
      <c r="H47" s="83">
        <v>3.1307904858564761</v>
      </c>
      <c r="I47" s="83">
        <v>3.0092020179536205</v>
      </c>
      <c r="J47" s="83">
        <v>3.1072395291879906</v>
      </c>
      <c r="K47" s="83">
        <v>3.4102363415416224</v>
      </c>
      <c r="L47" s="83">
        <v>2.7770134460355846</v>
      </c>
      <c r="M47" s="83">
        <v>1.8025834038589776</v>
      </c>
      <c r="N47" s="83">
        <v>4.7639894693227234</v>
      </c>
      <c r="O47" s="83">
        <v>5.4555876382515098</v>
      </c>
      <c r="P47" s="83">
        <v>6.4140067991533529</v>
      </c>
      <c r="Q47" s="83">
        <v>6.4165371525546044</v>
      </c>
    </row>
    <row r="48" spans="1:17" x14ac:dyDescent="0.25">
      <c r="A48" s="154" t="s">
        <v>125</v>
      </c>
      <c r="B48" s="83">
        <v>1.8002279815728319</v>
      </c>
      <c r="C48" s="83">
        <v>1.7004538825211546</v>
      </c>
      <c r="D48" s="83">
        <v>1.9093893227307757</v>
      </c>
      <c r="E48" s="83">
        <v>1.8672427532071372</v>
      </c>
      <c r="F48" s="83">
        <v>0.7802413616858026</v>
      </c>
      <c r="G48" s="83">
        <v>0.61704444551609727</v>
      </c>
      <c r="H48" s="83">
        <v>0.60817415032803579</v>
      </c>
      <c r="I48" s="83">
        <v>1.0242558930210119</v>
      </c>
      <c r="J48" s="83">
        <v>0.92700657183458424</v>
      </c>
      <c r="K48" s="83">
        <v>0.48670233633792159</v>
      </c>
      <c r="L48" s="83">
        <v>0.59842789867314417</v>
      </c>
      <c r="M48" s="83">
        <v>0.57762839327221593</v>
      </c>
      <c r="N48" s="83">
        <v>0.21413537864737411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1.3581111804064885</v>
      </c>
      <c r="C50" s="83">
        <v>0.92812246016364308</v>
      </c>
      <c r="D50" s="83">
        <v>1.1617540262955477</v>
      </c>
      <c r="E50" s="83">
        <v>1.5838291112153562</v>
      </c>
      <c r="F50" s="83">
        <v>2.6818375310920128</v>
      </c>
      <c r="G50" s="83">
        <v>3.1017628120068426</v>
      </c>
      <c r="H50" s="83">
        <v>3.713271740222714</v>
      </c>
      <c r="I50" s="83">
        <v>3.1118983662284356</v>
      </c>
      <c r="J50" s="83">
        <v>3.5864099722867531</v>
      </c>
      <c r="K50" s="83">
        <v>3.3948188077051391</v>
      </c>
      <c r="L50" s="83">
        <v>3.4929513618127777</v>
      </c>
      <c r="M50" s="83">
        <v>4.9019911800150897</v>
      </c>
      <c r="N50" s="83">
        <v>1.4023917366199063</v>
      </c>
      <c r="O50" s="83">
        <v>0</v>
      </c>
      <c r="P50" s="83">
        <v>0</v>
      </c>
      <c r="Q50" s="83">
        <v>0</v>
      </c>
    </row>
    <row r="51" spans="1:17" x14ac:dyDescent="0.25">
      <c r="A51" s="299" t="s">
        <v>270</v>
      </c>
      <c r="B51" s="298">
        <v>6.0740661295209346</v>
      </c>
      <c r="C51" s="298">
        <v>5.7925851673661377</v>
      </c>
      <c r="D51" s="298">
        <v>5.954358801920737</v>
      </c>
      <c r="E51" s="298">
        <v>6.5507294075780731</v>
      </c>
      <c r="F51" s="298">
        <v>6.0560983522240086</v>
      </c>
      <c r="G51" s="298">
        <v>6.1065080823607634</v>
      </c>
      <c r="H51" s="298">
        <v>6.5011892678409566</v>
      </c>
      <c r="I51" s="298">
        <v>6.1359771605418674</v>
      </c>
      <c r="J51" s="298">
        <v>6.5342242898636265</v>
      </c>
      <c r="K51" s="298">
        <v>6.3301387626679029</v>
      </c>
      <c r="L51" s="298">
        <v>5.8913566953153413</v>
      </c>
      <c r="M51" s="298">
        <v>6.0728953281855809</v>
      </c>
      <c r="N51" s="298">
        <v>5.6811660518187859</v>
      </c>
      <c r="O51" s="298">
        <v>5.0345256828937082</v>
      </c>
      <c r="P51" s="298">
        <v>5.8974441700481872</v>
      </c>
      <c r="Q51" s="298">
        <v>5.8470017612834324</v>
      </c>
    </row>
    <row r="52" spans="1:17" x14ac:dyDescent="0.25">
      <c r="A52" s="150" t="s">
        <v>33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0.14226653533476835</v>
      </c>
      <c r="P54" s="87">
        <v>0.16313961931306223</v>
      </c>
      <c r="Q54" s="87">
        <v>0.17128026918954917</v>
      </c>
    </row>
    <row r="55" spans="1:17" x14ac:dyDescent="0.25">
      <c r="A55" s="150" t="s">
        <v>125</v>
      </c>
      <c r="B55" s="87">
        <v>0.47890685865896226</v>
      </c>
      <c r="C55" s="87">
        <v>0.49449687587476499</v>
      </c>
      <c r="D55" s="87">
        <v>0.449928553411582</v>
      </c>
      <c r="E55" s="87">
        <v>0.54092569565901427</v>
      </c>
      <c r="F55" s="87">
        <v>0.2142908494404368</v>
      </c>
      <c r="G55" s="87">
        <v>0.25815447901097777</v>
      </c>
      <c r="H55" s="87">
        <v>0.27065218695204857</v>
      </c>
      <c r="I55" s="87">
        <v>0.18092829184940332</v>
      </c>
      <c r="J55" s="87">
        <v>0.1848499194063026</v>
      </c>
      <c r="K55" s="87">
        <v>0.2097540025625127</v>
      </c>
      <c r="L55" s="87">
        <v>0.15751159696366546</v>
      </c>
      <c r="M55" s="87">
        <v>4.3103017494145322E-2</v>
      </c>
      <c r="N55" s="87">
        <v>0.26887066366316631</v>
      </c>
      <c r="O55" s="87">
        <v>0.4324001159178153</v>
      </c>
      <c r="P55" s="87">
        <v>0.57653833295669488</v>
      </c>
      <c r="Q55" s="87">
        <v>0.34656956683685053</v>
      </c>
    </row>
    <row r="56" spans="1:17" x14ac:dyDescent="0.25">
      <c r="A56" s="150" t="s">
        <v>29</v>
      </c>
      <c r="B56" s="87">
        <v>2.5853512392820046</v>
      </c>
      <c r="C56" s="87">
        <v>2.3727913690065581</v>
      </c>
      <c r="D56" s="87">
        <v>2.3944775480848217</v>
      </c>
      <c r="E56" s="87">
        <v>2.8999552421486161</v>
      </c>
      <c r="F56" s="87">
        <v>2.4034732032095043</v>
      </c>
      <c r="G56" s="87">
        <v>1.5243342057029059</v>
      </c>
      <c r="H56" s="87">
        <v>1.8989301995956096</v>
      </c>
      <c r="I56" s="87">
        <v>1.9918072071410431</v>
      </c>
      <c r="J56" s="87">
        <v>1.6858102996503317</v>
      </c>
      <c r="K56" s="87">
        <v>1.1491521733232102</v>
      </c>
      <c r="L56" s="87">
        <v>1.0411552475154784</v>
      </c>
      <c r="M56" s="87">
        <v>1.1095178125917715</v>
      </c>
      <c r="N56" s="87">
        <v>1.0907011685816559</v>
      </c>
      <c r="O56" s="87">
        <v>1.3349831877742344</v>
      </c>
      <c r="P56" s="87">
        <v>1.5165229417891626</v>
      </c>
      <c r="Q56" s="87">
        <v>1.3715640143985164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0.44060739928708409</v>
      </c>
      <c r="C58" s="87">
        <v>0.35988590171739265</v>
      </c>
      <c r="D58" s="87">
        <v>0.34533868708988558</v>
      </c>
      <c r="E58" s="87">
        <v>0.54144663632876355</v>
      </c>
      <c r="F58" s="87">
        <v>0.65898879975920077</v>
      </c>
      <c r="G58" s="87">
        <v>1.0806032518715414</v>
      </c>
      <c r="H58" s="87">
        <v>1.3272356813921375</v>
      </c>
      <c r="I58" s="87">
        <v>0.50691484061362868</v>
      </c>
      <c r="J58" s="87">
        <v>0.63060788504703325</v>
      </c>
      <c r="K58" s="87">
        <v>1.0949124659543397</v>
      </c>
      <c r="L58" s="87">
        <v>0.73548565668441312</v>
      </c>
      <c r="M58" s="87">
        <v>0.27157514407199523</v>
      </c>
      <c r="N58" s="87">
        <v>1.1316427706099659</v>
      </c>
      <c r="O58" s="87">
        <v>1.2947136708031273</v>
      </c>
      <c r="P58" s="87">
        <v>1.3471810375405906</v>
      </c>
      <c r="Q58" s="87">
        <v>1.1751969061662324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2.5692006322928833</v>
      </c>
      <c r="C60" s="87">
        <v>2.5654110207674226</v>
      </c>
      <c r="D60" s="87">
        <v>2.7646140133344481</v>
      </c>
      <c r="E60" s="87">
        <v>2.5684018334416785</v>
      </c>
      <c r="F60" s="87">
        <v>2.7793454998148666</v>
      </c>
      <c r="G60" s="87">
        <v>3.2434161457753388</v>
      </c>
      <c r="H60" s="87">
        <v>3.0043711999011613</v>
      </c>
      <c r="I60" s="87">
        <v>3.4563268209377922</v>
      </c>
      <c r="J60" s="87">
        <v>4.032956185759959</v>
      </c>
      <c r="K60" s="87">
        <v>3.8763201208278404</v>
      </c>
      <c r="L60" s="87">
        <v>3.9572041941517839</v>
      </c>
      <c r="M60" s="87">
        <v>4.6486993540276682</v>
      </c>
      <c r="N60" s="87">
        <v>3.1899514489639977</v>
      </c>
      <c r="O60" s="87">
        <v>1.8301621730637625</v>
      </c>
      <c r="P60" s="87">
        <v>2.2940622384486771</v>
      </c>
      <c r="Q60" s="87">
        <v>2.782391004692284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0.62929597980407992</v>
      </c>
      <c r="C62" s="302">
        <v>0.60083750080089471</v>
      </c>
      <c r="D62" s="302">
        <v>0.61875662220853256</v>
      </c>
      <c r="E62" s="302">
        <v>0.67714006555264694</v>
      </c>
      <c r="F62" s="302">
        <v>0.62698033230058126</v>
      </c>
      <c r="G62" s="302">
        <v>0.62591381194127615</v>
      </c>
      <c r="H62" s="302">
        <v>0.66308136539726426</v>
      </c>
      <c r="I62" s="302">
        <v>0.63895007247996383</v>
      </c>
      <c r="J62" s="302">
        <v>0.67955879897682059</v>
      </c>
      <c r="K62" s="302">
        <v>0.65049034264272965</v>
      </c>
      <c r="L62" s="302">
        <v>0.61063275697256514</v>
      </c>
      <c r="M62" s="302">
        <v>0.6389390306310947</v>
      </c>
      <c r="N62" s="302">
        <v>0.58029874842002982</v>
      </c>
      <c r="O62" s="302">
        <v>0.50466479441401879</v>
      </c>
      <c r="P62" s="302">
        <v>0.59332259644577257</v>
      </c>
      <c r="Q62" s="302">
        <v>0.59355666477419344</v>
      </c>
    </row>
    <row r="63" spans="1:17" x14ac:dyDescent="0.25">
      <c r="A63" s="152" t="s">
        <v>268</v>
      </c>
      <c r="B63" s="151">
        <v>1.2105596114323938</v>
      </c>
      <c r="C63" s="151">
        <v>1.1558148070960013</v>
      </c>
      <c r="D63" s="151">
        <v>1.1902853350265843</v>
      </c>
      <c r="E63" s="151">
        <v>1.3025959817762105</v>
      </c>
      <c r="F63" s="151">
        <v>1.2061050631244219</v>
      </c>
      <c r="G63" s="151">
        <v>1.2040534268305638</v>
      </c>
      <c r="H63" s="151">
        <v>1.2755516415237218</v>
      </c>
      <c r="I63" s="151">
        <v>1.2291309277183946</v>
      </c>
      <c r="J63" s="151">
        <v>1.3072488336743557</v>
      </c>
      <c r="K63" s="151">
        <v>1.2513306324875433</v>
      </c>
      <c r="L63" s="151">
        <v>1.1746576757708489</v>
      </c>
      <c r="M63" s="151">
        <v>1.2291096868131519</v>
      </c>
      <c r="N63" s="151">
        <v>1.1163049660999937</v>
      </c>
      <c r="O63" s="151">
        <v>0.9708099797803329</v>
      </c>
      <c r="P63" s="151">
        <v>1.1413585893732685</v>
      </c>
      <c r="Q63" s="151">
        <v>1.1418088602693097</v>
      </c>
    </row>
    <row r="64" spans="1:17" x14ac:dyDescent="0.25">
      <c r="A64" s="301" t="s">
        <v>267</v>
      </c>
      <c r="B64" s="300">
        <v>4.2231236730255792E-2</v>
      </c>
      <c r="C64" s="300">
        <v>4.0321425127549076E-2</v>
      </c>
      <c r="D64" s="300">
        <v>4.1523954116213124E-2</v>
      </c>
      <c r="E64" s="300">
        <v>4.5441991249964384E-2</v>
      </c>
      <c r="F64" s="300">
        <v>4.2075836630711967E-2</v>
      </c>
      <c r="G64" s="300">
        <v>4.200426383314624E-2</v>
      </c>
      <c r="H64" s="300">
        <v>4.4498530122870417E-2</v>
      </c>
      <c r="I64" s="300">
        <v>4.2879110364118858E-2</v>
      </c>
      <c r="J64" s="300">
        <v>4.5604309311896803E-2</v>
      </c>
      <c r="K64" s="300">
        <v>4.3653562921922573E-2</v>
      </c>
      <c r="L64" s="300">
        <v>4.0978772060463062E-2</v>
      </c>
      <c r="M64" s="300">
        <v>4.2878369359967396E-2</v>
      </c>
      <c r="N64" s="300">
        <v>3.8943096103088347E-2</v>
      </c>
      <c r="O64" s="300">
        <v>3.3867399580336757E-2</v>
      </c>
      <c r="P64" s="300">
        <v>3.9817109646421739E-2</v>
      </c>
      <c r="Q64" s="300">
        <v>3.9832817668252217E-2</v>
      </c>
    </row>
    <row r="65" spans="1:17" x14ac:dyDescent="0.25">
      <c r="A65" s="156" t="s">
        <v>259</v>
      </c>
      <c r="B65" s="204">
        <v>17.839511095300423</v>
      </c>
      <c r="C65" s="204">
        <v>17.031722581133423</v>
      </c>
      <c r="D65" s="204">
        <v>17.537993125970644</v>
      </c>
      <c r="E65" s="204">
        <v>19.198081534761936</v>
      </c>
      <c r="F65" s="204">
        <v>17.774535334325016</v>
      </c>
      <c r="G65" s="204">
        <v>17.753567084479418</v>
      </c>
      <c r="H65" s="204">
        <v>18.812691359784189</v>
      </c>
      <c r="I65" s="204">
        <v>18.108415488305017</v>
      </c>
      <c r="J65" s="204">
        <v>19.260565790209711</v>
      </c>
      <c r="K65" s="204">
        <v>18.448197746152843</v>
      </c>
      <c r="L65" s="204">
        <v>17.310047140336241</v>
      </c>
      <c r="M65" s="204">
        <v>18.098489921979766</v>
      </c>
      <c r="N65" s="204">
        <v>16.46273542318411</v>
      </c>
      <c r="O65" s="204">
        <v>14.331365381231215</v>
      </c>
      <c r="P65" s="204">
        <v>16.84576478705489</v>
      </c>
      <c r="Q65" s="204">
        <v>16.844355853288786</v>
      </c>
    </row>
    <row r="66" spans="1:17" x14ac:dyDescent="0.25">
      <c r="A66" s="299" t="s">
        <v>266</v>
      </c>
      <c r="B66" s="298">
        <v>7.6483860057807505</v>
      </c>
      <c r="C66" s="298">
        <v>7.3025051491740856</v>
      </c>
      <c r="D66" s="298">
        <v>7.520291948722261</v>
      </c>
      <c r="E66" s="298">
        <v>8.2298771445174719</v>
      </c>
      <c r="F66" s="298">
        <v>7.6202419105879065</v>
      </c>
      <c r="G66" s="298">
        <v>7.6072795532031847</v>
      </c>
      <c r="H66" s="298">
        <v>8.0590094304707787</v>
      </c>
      <c r="I66" s="298">
        <v>7.7657206617938561</v>
      </c>
      <c r="J66" s="298">
        <v>8.2592741333222044</v>
      </c>
      <c r="K66" s="298">
        <v>7.9059796871944421</v>
      </c>
      <c r="L66" s="298">
        <v>7.421555488967714</v>
      </c>
      <c r="M66" s="298">
        <v>7.7655864605196072</v>
      </c>
      <c r="N66" s="298">
        <v>7.0528796766978266</v>
      </c>
      <c r="O66" s="298">
        <v>6.1336338941941184</v>
      </c>
      <c r="P66" s="298">
        <v>7.21116992513151</v>
      </c>
      <c r="Q66" s="298">
        <v>7.2140147628310096</v>
      </c>
    </row>
    <row r="67" spans="1:17" x14ac:dyDescent="0.25">
      <c r="A67" s="299" t="s">
        <v>265</v>
      </c>
      <c r="B67" s="298">
        <v>0.92714594698670061</v>
      </c>
      <c r="C67" s="298">
        <v>0.88418067007814649</v>
      </c>
      <c r="D67" s="298">
        <v>0.90887381078625284</v>
      </c>
      <c r="E67" s="298">
        <v>0.99990386843575885</v>
      </c>
      <c r="F67" s="298">
        <v>0.92440334400181667</v>
      </c>
      <c r="G67" s="298">
        <v>0.93209788930118975</v>
      </c>
      <c r="H67" s="298">
        <v>0.99234205748556381</v>
      </c>
      <c r="I67" s="298">
        <v>0.93659605178649008</v>
      </c>
      <c r="J67" s="298">
        <v>0.99738452592825555</v>
      </c>
      <c r="K67" s="298">
        <v>0.96623289449333716</v>
      </c>
      <c r="L67" s="298">
        <v>0.89925716412069789</v>
      </c>
      <c r="M67" s="298">
        <v>0.92696723577584861</v>
      </c>
      <c r="N67" s="298">
        <v>0.86717364723812373</v>
      </c>
      <c r="O67" s="298">
        <v>0.76847040884349072</v>
      </c>
      <c r="P67" s="298">
        <v>0.90018635675798453</v>
      </c>
      <c r="Q67" s="298">
        <v>0.89248682339018148</v>
      </c>
    </row>
    <row r="68" spans="1:17" x14ac:dyDescent="0.25">
      <c r="A68" s="150" t="s">
        <v>33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2.1715575499977949E-2</v>
      </c>
      <c r="P70" s="87">
        <v>2.490164473250284E-2</v>
      </c>
      <c r="Q70" s="87">
        <v>2.6144234190352209E-2</v>
      </c>
    </row>
    <row r="71" spans="1:17" x14ac:dyDescent="0.25">
      <c r="A71" s="150" t="s">
        <v>125</v>
      </c>
      <c r="B71" s="87">
        <v>7.3100381774211853E-2</v>
      </c>
      <c r="C71" s="87">
        <v>7.5480043267331653E-2</v>
      </c>
      <c r="D71" s="87">
        <v>6.8677130909346601E-2</v>
      </c>
      <c r="E71" s="87">
        <v>8.2566942087403908E-2</v>
      </c>
      <c r="F71" s="87">
        <v>3.2709372650624749E-2</v>
      </c>
      <c r="G71" s="87">
        <v>3.9404720628283423E-2</v>
      </c>
      <c r="H71" s="87">
        <v>4.1312371782733621E-2</v>
      </c>
      <c r="I71" s="87">
        <v>2.7616909152194474E-2</v>
      </c>
      <c r="J71" s="87">
        <v>2.8215506700762373E-2</v>
      </c>
      <c r="K71" s="87">
        <v>3.2016867974963885E-2</v>
      </c>
      <c r="L71" s="87">
        <v>2.4042582944315601E-2</v>
      </c>
      <c r="M71" s="87">
        <v>6.5792480885856885E-3</v>
      </c>
      <c r="N71" s="87">
        <v>4.1040439923328606E-2</v>
      </c>
      <c r="O71" s="87">
        <v>6.6001588787674426E-2</v>
      </c>
      <c r="P71" s="87">
        <v>8.8002857934875264E-2</v>
      </c>
      <c r="Q71" s="87">
        <v>5.2900406809872055E-2</v>
      </c>
    </row>
    <row r="72" spans="1:17" x14ac:dyDescent="0.25">
      <c r="A72" s="150" t="s">
        <v>29</v>
      </c>
      <c r="B72" s="87">
        <v>0.39462822299341793</v>
      </c>
      <c r="C72" s="87">
        <v>0.36218306714302501</v>
      </c>
      <c r="D72" s="87">
        <v>0.36549324727760074</v>
      </c>
      <c r="E72" s="87">
        <v>0.44264940352451887</v>
      </c>
      <c r="F72" s="87">
        <v>0.36686634480592761</v>
      </c>
      <c r="G72" s="87">
        <v>0.23267449687481534</v>
      </c>
      <c r="H72" s="87">
        <v>0.28985285978514275</v>
      </c>
      <c r="I72" s="87">
        <v>0.30402961375485837</v>
      </c>
      <c r="J72" s="87">
        <v>0.25732222096049417</v>
      </c>
      <c r="K72" s="87">
        <v>0.17540668100227022</v>
      </c>
      <c r="L72" s="87">
        <v>0.15892202148185119</v>
      </c>
      <c r="M72" s="87">
        <v>0.16935688896346329</v>
      </c>
      <c r="N72" s="87">
        <v>0.16648471489458369</v>
      </c>
      <c r="O72" s="87">
        <v>0.20377194213028549</v>
      </c>
      <c r="P72" s="87">
        <v>0.23148218491705239</v>
      </c>
      <c r="Q72" s="87">
        <v>0.20935564247514835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6.7254349187270066E-2</v>
      </c>
      <c r="C74" s="87">
        <v>5.4933013246803594E-2</v>
      </c>
      <c r="D74" s="87">
        <v>5.2712525225396017E-2</v>
      </c>
      <c r="E74" s="87">
        <v>8.2646458513514431E-2</v>
      </c>
      <c r="F74" s="87">
        <v>0.10058810387936321</v>
      </c>
      <c r="G74" s="87">
        <v>0.16494336806839588</v>
      </c>
      <c r="H74" s="87">
        <v>0.20258936212732773</v>
      </c>
      <c r="I74" s="87">
        <v>7.7375522412924891E-2</v>
      </c>
      <c r="J74" s="87">
        <v>9.6256038754277615E-2</v>
      </c>
      <c r="K74" s="87">
        <v>0.16712752766734282</v>
      </c>
      <c r="L74" s="87">
        <v>0.11226459032898077</v>
      </c>
      <c r="M74" s="87">
        <v>4.1453252032430284E-2</v>
      </c>
      <c r="N74" s="87">
        <v>0.17273404435104189</v>
      </c>
      <c r="O74" s="87">
        <v>0.19762519979150578</v>
      </c>
      <c r="P74" s="87">
        <v>0.2056338229086104</v>
      </c>
      <c r="Q74" s="87">
        <v>0.17938215113724287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0.3921629930318008</v>
      </c>
      <c r="C76" s="87">
        <v>0.39158454642098617</v>
      </c>
      <c r="D76" s="87">
        <v>0.42199090737390943</v>
      </c>
      <c r="E76" s="87">
        <v>0.39204106431032154</v>
      </c>
      <c r="F76" s="87">
        <v>0.42423952266590109</v>
      </c>
      <c r="G76" s="87">
        <v>0.4950753037296951</v>
      </c>
      <c r="H76" s="87">
        <v>0.45858746379035975</v>
      </c>
      <c r="I76" s="87">
        <v>0.52757400646651231</v>
      </c>
      <c r="J76" s="87">
        <v>0.61559075951272135</v>
      </c>
      <c r="K76" s="87">
        <v>0.59168181784876017</v>
      </c>
      <c r="L76" s="87">
        <v>0.60402796936555037</v>
      </c>
      <c r="M76" s="87">
        <v>0.70957784669136936</v>
      </c>
      <c r="N76" s="87">
        <v>0.4869144480691695</v>
      </c>
      <c r="O76" s="87">
        <v>0.27935610263404709</v>
      </c>
      <c r="P76" s="87">
        <v>0.35016584626494363</v>
      </c>
      <c r="Q76" s="87">
        <v>0.42470438877756606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9.2639791425329712</v>
      </c>
      <c r="C78" s="298">
        <v>8.8450367618811878</v>
      </c>
      <c r="D78" s="298">
        <v>9.108827366462128</v>
      </c>
      <c r="E78" s="298">
        <v>9.9683005218087057</v>
      </c>
      <c r="F78" s="298">
        <v>9.2298900797352914</v>
      </c>
      <c r="G78" s="298">
        <v>9.2141896419750431</v>
      </c>
      <c r="H78" s="298">
        <v>9.7613398718278486</v>
      </c>
      <c r="I78" s="298">
        <v>9.4060987747246703</v>
      </c>
      <c r="J78" s="298">
        <v>10.003907130959252</v>
      </c>
      <c r="K78" s="298">
        <v>9.5759851644650613</v>
      </c>
      <c r="L78" s="298">
        <v>8.9892344872478294</v>
      </c>
      <c r="M78" s="298">
        <v>9.4059362256843109</v>
      </c>
      <c r="N78" s="298">
        <v>8.5426820992481609</v>
      </c>
      <c r="O78" s="298">
        <v>7.4292610781936075</v>
      </c>
      <c r="P78" s="298">
        <v>8.7344085051653941</v>
      </c>
      <c r="Q78" s="298">
        <v>8.7378542670675952</v>
      </c>
    </row>
    <row r="79" spans="1:17" x14ac:dyDescent="0.25">
      <c r="A79" s="243" t="s">
        <v>258</v>
      </c>
      <c r="B79" s="278">
        <v>1.3183959422173877</v>
      </c>
      <c r="C79" s="278">
        <v>3.3030594436096941</v>
      </c>
      <c r="D79" s="278">
        <v>4.1336149993473255</v>
      </c>
      <c r="E79" s="278">
        <v>24.640346490504573</v>
      </c>
      <c r="F79" s="278">
        <v>29.536282621857243</v>
      </c>
      <c r="G79" s="278">
        <v>29.513818710425387</v>
      </c>
      <c r="H79" s="278">
        <v>33.327203118651333</v>
      </c>
      <c r="I79" s="278">
        <v>45.199935547962845</v>
      </c>
      <c r="J79" s="278">
        <v>44.522259495614584</v>
      </c>
      <c r="K79" s="278">
        <v>46.323499373226781</v>
      </c>
      <c r="L79" s="278">
        <v>48.157536667101432</v>
      </c>
      <c r="M79" s="278">
        <v>71.495226280676789</v>
      </c>
      <c r="N79" s="278">
        <v>54.940196260111883</v>
      </c>
      <c r="O79" s="278">
        <v>56.432549362124348</v>
      </c>
      <c r="P79" s="278">
        <v>58.01904034559837</v>
      </c>
      <c r="Q79" s="278">
        <v>42.516168111451016</v>
      </c>
    </row>
    <row r="81" spans="1:17" ht="12.75" x14ac:dyDescent="0.25">
      <c r="A81" s="98" t="s">
        <v>90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0.99999999999999989</v>
      </c>
      <c r="C83" s="77">
        <f t="shared" si="0"/>
        <v>1</v>
      </c>
      <c r="D83" s="77">
        <f t="shared" si="0"/>
        <v>0.99999999999999989</v>
      </c>
      <c r="E83" s="77">
        <f t="shared" si="0"/>
        <v>1.0000000000000002</v>
      </c>
      <c r="F83" s="77">
        <f t="shared" si="0"/>
        <v>1</v>
      </c>
      <c r="G83" s="77">
        <f t="shared" si="0"/>
        <v>1.0000000000000002</v>
      </c>
      <c r="H83" s="77">
        <f t="shared" si="0"/>
        <v>1</v>
      </c>
      <c r="I83" s="77">
        <f t="shared" si="0"/>
        <v>0.99999999999999989</v>
      </c>
      <c r="J83" s="77">
        <f t="shared" si="0"/>
        <v>1</v>
      </c>
      <c r="K83" s="77">
        <f t="shared" si="0"/>
        <v>0.99999999999999989</v>
      </c>
      <c r="L83" s="77">
        <f t="shared" si="0"/>
        <v>1</v>
      </c>
      <c r="M83" s="77">
        <f t="shared" si="0"/>
        <v>0.99999999999999978</v>
      </c>
      <c r="N83" s="77">
        <f t="shared" si="0"/>
        <v>0.99999999999999989</v>
      </c>
      <c r="O83" s="77">
        <f t="shared" si="0"/>
        <v>0.99999999999999989</v>
      </c>
      <c r="P83" s="77">
        <f t="shared" si="0"/>
        <v>1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1.8054091565262744E-2</v>
      </c>
      <c r="C84" s="203">
        <f t="shared" si="1"/>
        <v>1.7971525547098733E-2</v>
      </c>
      <c r="D84" s="203">
        <f t="shared" si="1"/>
        <v>1.7975457013918658E-2</v>
      </c>
      <c r="E84" s="203">
        <f t="shared" si="1"/>
        <v>1.7588898076972274E-2</v>
      </c>
      <c r="F84" s="203">
        <f t="shared" si="1"/>
        <v>1.7469478985776724E-2</v>
      </c>
      <c r="G84" s="203">
        <f t="shared" si="1"/>
        <v>1.7366713906688553E-2</v>
      </c>
      <c r="H84" s="203">
        <f t="shared" si="1"/>
        <v>1.7282289474521061E-2</v>
      </c>
      <c r="I84" s="203">
        <f t="shared" si="1"/>
        <v>1.7267509337565396E-2</v>
      </c>
      <c r="J84" s="203">
        <f t="shared" si="1"/>
        <v>1.7306915499051181E-2</v>
      </c>
      <c r="K84" s="203">
        <f t="shared" si="1"/>
        <v>1.7146418296332094E-2</v>
      </c>
      <c r="L84" s="203">
        <f t="shared" si="1"/>
        <v>1.7136057340119432E-2</v>
      </c>
      <c r="M84" s="203">
        <f t="shared" si="1"/>
        <v>1.688992275778842E-2</v>
      </c>
      <c r="N84" s="203">
        <f t="shared" si="1"/>
        <v>1.6900215834873066E-2</v>
      </c>
      <c r="O84" s="203">
        <f t="shared" si="1"/>
        <v>1.659638669920117E-2</v>
      </c>
      <c r="P84" s="203">
        <f t="shared" si="1"/>
        <v>1.6744427558573409E-2</v>
      </c>
      <c r="Q84" s="203">
        <f t="shared" si="1"/>
        <v>1.7054352113632588E-2</v>
      </c>
    </row>
    <row r="85" spans="1:17" x14ac:dyDescent="0.25">
      <c r="A85" s="76" t="s">
        <v>82</v>
      </c>
      <c r="B85" s="202">
        <f t="shared" ref="B85:Q85" si="2">IF(B$7=0,0,B$7/B$5)</f>
        <v>4.0842140484515892E-3</v>
      </c>
      <c r="C85" s="202">
        <f t="shared" si="2"/>
        <v>4.0655358839983297E-3</v>
      </c>
      <c r="D85" s="202">
        <f t="shared" si="2"/>
        <v>4.0664252642232451E-3</v>
      </c>
      <c r="E85" s="202">
        <f t="shared" si="2"/>
        <v>3.9789775277850074E-3</v>
      </c>
      <c r="F85" s="202">
        <f t="shared" si="2"/>
        <v>3.951962425521283E-3</v>
      </c>
      <c r="G85" s="202">
        <f t="shared" si="2"/>
        <v>3.9287148099774625E-3</v>
      </c>
      <c r="H85" s="202">
        <f t="shared" si="2"/>
        <v>3.9096162333116377E-3</v>
      </c>
      <c r="I85" s="202">
        <f t="shared" si="2"/>
        <v>3.9062726564402031E-3</v>
      </c>
      <c r="J85" s="202">
        <f t="shared" si="2"/>
        <v>3.915187156389094E-3</v>
      </c>
      <c r="K85" s="202">
        <f t="shared" si="2"/>
        <v>3.878879324022512E-3</v>
      </c>
      <c r="L85" s="202">
        <f t="shared" si="2"/>
        <v>3.8765354584911916E-3</v>
      </c>
      <c r="M85" s="202">
        <f t="shared" si="2"/>
        <v>3.8208546553152346E-3</v>
      </c>
      <c r="N85" s="202">
        <f t="shared" si="2"/>
        <v>3.8231831651645912E-3</v>
      </c>
      <c r="O85" s="202">
        <f t="shared" si="2"/>
        <v>3.754450644353207E-3</v>
      </c>
      <c r="P85" s="202">
        <f t="shared" si="2"/>
        <v>3.7879405906851666E-3</v>
      </c>
      <c r="Q85" s="202">
        <f t="shared" si="2"/>
        <v>3.8580520231633478E-3</v>
      </c>
    </row>
    <row r="86" spans="1:17" x14ac:dyDescent="0.25">
      <c r="A86" s="76" t="s">
        <v>81</v>
      </c>
      <c r="B86" s="202">
        <f t="shared" ref="B86:Q86" si="3">IF(B$8=0,0,B$8/B$5)</f>
        <v>4.6237267629224588E-2</v>
      </c>
      <c r="C86" s="202">
        <f t="shared" si="3"/>
        <v>4.6025812676471704E-2</v>
      </c>
      <c r="D86" s="202">
        <f t="shared" si="3"/>
        <v>4.6035881323950936E-2</v>
      </c>
      <c r="E86" s="202">
        <f t="shared" si="3"/>
        <v>4.504588806079235E-2</v>
      </c>
      <c r="F86" s="202">
        <f t="shared" si="3"/>
        <v>4.4740050879248872E-2</v>
      </c>
      <c r="G86" s="202">
        <f t="shared" si="3"/>
        <v>4.4476865304524056E-2</v>
      </c>
      <c r="H86" s="202">
        <f t="shared" si="3"/>
        <v>4.4260650877425201E-2</v>
      </c>
      <c r="I86" s="202">
        <f t="shared" si="3"/>
        <v>4.4222798341586149E-2</v>
      </c>
      <c r="J86" s="202">
        <f t="shared" si="3"/>
        <v>4.4323719134430929E-2</v>
      </c>
      <c r="K86" s="202">
        <f t="shared" si="3"/>
        <v>4.3912679227546735E-2</v>
      </c>
      <c r="L86" s="202">
        <f t="shared" si="3"/>
        <v>4.3886144394510829E-2</v>
      </c>
      <c r="M86" s="202">
        <f t="shared" si="3"/>
        <v>4.3255783652464769E-2</v>
      </c>
      <c r="N86" s="202">
        <f t="shared" si="3"/>
        <v>4.3282144644274885E-2</v>
      </c>
      <c r="O86" s="202">
        <f t="shared" si="3"/>
        <v>4.2504025789120346E-2</v>
      </c>
      <c r="P86" s="202">
        <f t="shared" si="3"/>
        <v>4.2883164490733268E-2</v>
      </c>
      <c r="Q86" s="202">
        <f t="shared" si="3"/>
        <v>4.3676893964483786E-2</v>
      </c>
    </row>
    <row r="87" spans="1:17" x14ac:dyDescent="0.25">
      <c r="A87" s="76" t="s">
        <v>80</v>
      </c>
      <c r="B87" s="202">
        <f t="shared" ref="B87:Q87" si="4">IF(B$9=0,0,B$9/B$5)</f>
        <v>2.3585463489353448E-2</v>
      </c>
      <c r="C87" s="202">
        <f t="shared" si="4"/>
        <v>2.3477601080445786E-2</v>
      </c>
      <c r="D87" s="202">
        <f t="shared" si="4"/>
        <v>2.3482737061218117E-2</v>
      </c>
      <c r="E87" s="202">
        <f t="shared" si="4"/>
        <v>2.2977745067526548E-2</v>
      </c>
      <c r="F87" s="202">
        <f t="shared" si="4"/>
        <v>2.2821738624048449E-2</v>
      </c>
      <c r="G87" s="202">
        <f t="shared" si="4"/>
        <v>2.2687488611409873E-2</v>
      </c>
      <c r="H87" s="202">
        <f t="shared" si="4"/>
        <v>2.2577198411800659E-2</v>
      </c>
      <c r="I87" s="202">
        <f t="shared" si="4"/>
        <v>2.2557889969762726E-2</v>
      </c>
      <c r="J87" s="202">
        <f t="shared" si="4"/>
        <v>2.2609369302279619E-2</v>
      </c>
      <c r="K87" s="202">
        <f t="shared" si="4"/>
        <v>2.2399699327958791E-2</v>
      </c>
      <c r="L87" s="202">
        <f t="shared" si="4"/>
        <v>2.2386164005309912E-2</v>
      </c>
      <c r="M87" s="202">
        <f t="shared" si="4"/>
        <v>2.2064619263828428E-2</v>
      </c>
      <c r="N87" s="202">
        <f t="shared" si="4"/>
        <v>2.2078065910694892E-2</v>
      </c>
      <c r="O87" s="202">
        <f t="shared" si="4"/>
        <v>2.1681150288522074E-2</v>
      </c>
      <c r="P87" s="202">
        <f t="shared" si="4"/>
        <v>2.1874547573067511E-2</v>
      </c>
      <c r="Q87" s="202">
        <f t="shared" si="4"/>
        <v>2.2279426115495351E-2</v>
      </c>
    </row>
    <row r="88" spans="1:17" x14ac:dyDescent="0.25">
      <c r="A88" s="129" t="s">
        <v>79</v>
      </c>
      <c r="B88" s="201">
        <f t="shared" ref="B88:Q88" si="5">IF(B$10=0,0,B$10/B$5)</f>
        <v>3.6254707605538256E-2</v>
      </c>
      <c r="C88" s="201">
        <f t="shared" si="5"/>
        <v>3.6088905474986888E-2</v>
      </c>
      <c r="D88" s="201">
        <f t="shared" si="5"/>
        <v>3.6096800315860066E-2</v>
      </c>
      <c r="E88" s="201">
        <f t="shared" si="5"/>
        <v>3.5320545183850888E-2</v>
      </c>
      <c r="F88" s="201">
        <f t="shared" si="5"/>
        <v>3.5080737812864457E-2</v>
      </c>
      <c r="G88" s="201">
        <f t="shared" si="5"/>
        <v>3.4874373627719286E-2</v>
      </c>
      <c r="H88" s="201">
        <f t="shared" si="5"/>
        <v>3.470483958653358E-2</v>
      </c>
      <c r="I88" s="201">
        <f t="shared" si="5"/>
        <v>3.4675159359103667E-2</v>
      </c>
      <c r="J88" s="201">
        <f t="shared" si="5"/>
        <v>3.4754291496955053E-2</v>
      </c>
      <c r="K88" s="201">
        <f t="shared" si="5"/>
        <v>3.4431994518729733E-2</v>
      </c>
      <c r="L88" s="201">
        <f t="shared" si="5"/>
        <v>3.4411188518236949E-2</v>
      </c>
      <c r="M88" s="201">
        <f t="shared" si="5"/>
        <v>3.3916921759825698E-2</v>
      </c>
      <c r="N88" s="201">
        <f t="shared" si="5"/>
        <v>3.3937591451164976E-2</v>
      </c>
      <c r="O88" s="201">
        <f t="shared" si="5"/>
        <v>3.7639037872694001E-2</v>
      </c>
      <c r="P88" s="201">
        <f t="shared" si="5"/>
        <v>3.7974780562570344E-2</v>
      </c>
      <c r="Q88" s="201">
        <f t="shared" si="5"/>
        <v>3.8677660187935524E-2</v>
      </c>
    </row>
    <row r="89" spans="1:17" x14ac:dyDescent="0.25">
      <c r="A89" s="127" t="s">
        <v>263</v>
      </c>
      <c r="B89" s="200">
        <f t="shared" ref="B89:Q89" si="6">IF(B$15=0,0,B$15/B$5)</f>
        <v>7.3169877620045398E-2</v>
      </c>
      <c r="C89" s="200">
        <f t="shared" si="6"/>
        <v>8.335066050007163E-2</v>
      </c>
      <c r="D89" s="200">
        <f t="shared" si="6"/>
        <v>8.3461942951017776E-2</v>
      </c>
      <c r="E89" s="200">
        <f t="shared" si="6"/>
        <v>8.1793330781267742E-2</v>
      </c>
      <c r="F89" s="200">
        <f t="shared" si="6"/>
        <v>8.1764628120557403E-2</v>
      </c>
      <c r="G89" s="200">
        <f t="shared" si="6"/>
        <v>8.1466812709312969E-2</v>
      </c>
      <c r="H89" s="200">
        <f t="shared" si="6"/>
        <v>8.1243990458035181E-2</v>
      </c>
      <c r="I89" s="200">
        <f t="shared" si="6"/>
        <v>8.0978554925808383E-2</v>
      </c>
      <c r="J89" s="200">
        <f t="shared" si="6"/>
        <v>8.1272963183713923E-2</v>
      </c>
      <c r="K89" s="200">
        <f t="shared" si="6"/>
        <v>8.0503619517604139E-2</v>
      </c>
      <c r="L89" s="200">
        <f t="shared" si="6"/>
        <v>8.0588584637598298E-2</v>
      </c>
      <c r="M89" s="200">
        <f t="shared" si="6"/>
        <v>7.9943744571899775E-2</v>
      </c>
      <c r="N89" s="200">
        <f t="shared" si="6"/>
        <v>7.8611179554138974E-2</v>
      </c>
      <c r="O89" s="200">
        <f t="shared" si="6"/>
        <v>7.6574164071442352E-2</v>
      </c>
      <c r="P89" s="200">
        <f t="shared" si="6"/>
        <v>7.7257210644187752E-2</v>
      </c>
      <c r="Q89" s="200">
        <f t="shared" si="6"/>
        <v>7.868717333178965E-2</v>
      </c>
    </row>
    <row r="90" spans="1:17" x14ac:dyDescent="0.25">
      <c r="A90" s="142" t="s">
        <v>277</v>
      </c>
      <c r="B90" s="199">
        <f t="shared" ref="B90:Q90" si="7">IF(B$16=0,0,B$16/B$5)</f>
        <v>3.5122468346330191E-2</v>
      </c>
      <c r="C90" s="199">
        <f t="shared" si="7"/>
        <v>3.9920222052919362E-2</v>
      </c>
      <c r="D90" s="199">
        <f t="shared" si="7"/>
        <v>4.0022003622747618E-2</v>
      </c>
      <c r="E90" s="199">
        <f t="shared" si="7"/>
        <v>3.9287559455221339E-2</v>
      </c>
      <c r="F90" s="199">
        <f t="shared" si="7"/>
        <v>3.9547447959239403E-2</v>
      </c>
      <c r="G90" s="199">
        <f t="shared" si="7"/>
        <v>3.9497977210230718E-2</v>
      </c>
      <c r="H90" s="199">
        <f t="shared" si="7"/>
        <v>3.9479177154791385E-2</v>
      </c>
      <c r="I90" s="199">
        <f t="shared" si="7"/>
        <v>3.9249459671464294E-2</v>
      </c>
      <c r="J90" s="199">
        <f t="shared" si="7"/>
        <v>3.9448638013224881E-2</v>
      </c>
      <c r="K90" s="199">
        <f t="shared" si="7"/>
        <v>3.9067155904296984E-2</v>
      </c>
      <c r="L90" s="199">
        <f t="shared" si="7"/>
        <v>3.9177159570399425E-2</v>
      </c>
      <c r="M90" s="199">
        <f t="shared" si="7"/>
        <v>3.9127134496874348E-2</v>
      </c>
      <c r="N90" s="199">
        <f t="shared" si="7"/>
        <v>3.7769694971404984E-2</v>
      </c>
      <c r="O90" s="199">
        <f t="shared" si="7"/>
        <v>3.6466920582524653E-2</v>
      </c>
      <c r="P90" s="199">
        <f t="shared" si="7"/>
        <v>3.6792207909190522E-2</v>
      </c>
      <c r="Q90" s="199">
        <f t="shared" si="7"/>
        <v>3.7473199159922296E-2</v>
      </c>
    </row>
    <row r="91" spans="1:17" x14ac:dyDescent="0.25">
      <c r="A91" s="142" t="s">
        <v>276</v>
      </c>
      <c r="B91" s="199">
        <f t="shared" ref="B91:Q91" si="8">IF(B$22=0,0,B$22/B$5)</f>
        <v>3.801047257747181E-2</v>
      </c>
      <c r="C91" s="199">
        <f t="shared" si="8"/>
        <v>4.3390206153251315E-2</v>
      </c>
      <c r="D91" s="199">
        <f t="shared" si="8"/>
        <v>4.3399698233117005E-2</v>
      </c>
      <c r="E91" s="199">
        <f t="shared" si="8"/>
        <v>4.2466395608332722E-2</v>
      </c>
      <c r="F91" s="199">
        <f t="shared" si="8"/>
        <v>4.2178071783400356E-2</v>
      </c>
      <c r="G91" s="199">
        <f t="shared" si="8"/>
        <v>4.1929957178143004E-2</v>
      </c>
      <c r="H91" s="199">
        <f t="shared" si="8"/>
        <v>4.1726123980648552E-2</v>
      </c>
      <c r="I91" s="199">
        <f t="shared" si="8"/>
        <v>4.1690439019580611E-2</v>
      </c>
      <c r="J91" s="199">
        <f t="shared" si="8"/>
        <v>4.1785580718380504E-2</v>
      </c>
      <c r="K91" s="199">
        <f t="shared" si="8"/>
        <v>4.1398078461282142E-2</v>
      </c>
      <c r="L91" s="199">
        <f t="shared" si="8"/>
        <v>4.1373063109923475E-2</v>
      </c>
      <c r="M91" s="199">
        <f t="shared" si="8"/>
        <v>4.0778799131565166E-2</v>
      </c>
      <c r="N91" s="199">
        <f t="shared" si="8"/>
        <v>4.0803650596483006E-2</v>
      </c>
      <c r="O91" s="199">
        <f t="shared" si="8"/>
        <v>4.0079460402505276E-2</v>
      </c>
      <c r="P91" s="199">
        <f t="shared" si="8"/>
        <v>4.0436971821629288E-2</v>
      </c>
      <c r="Q91" s="199">
        <f t="shared" si="8"/>
        <v>4.1185424431067236E-2</v>
      </c>
    </row>
    <row r="92" spans="1:17" x14ac:dyDescent="0.25">
      <c r="A92" s="142" t="s">
        <v>275</v>
      </c>
      <c r="B92" s="199">
        <f t="shared" ref="B92:Q92" si="9">IF(B$23=0,0,B$23/B$5)</f>
        <v>3.6936696243395816E-5</v>
      </c>
      <c r="C92" s="199">
        <f t="shared" si="9"/>
        <v>4.0232293900962409E-5</v>
      </c>
      <c r="D92" s="199">
        <f t="shared" si="9"/>
        <v>4.024109515315119E-5</v>
      </c>
      <c r="E92" s="199">
        <f t="shared" si="9"/>
        <v>3.9375717713683944E-5</v>
      </c>
      <c r="F92" s="199">
        <f t="shared" si="9"/>
        <v>3.9108377917639618E-5</v>
      </c>
      <c r="G92" s="199">
        <f t="shared" si="9"/>
        <v>3.887832093923814E-5</v>
      </c>
      <c r="H92" s="199">
        <f t="shared" si="9"/>
        <v>3.8689322595247683E-5</v>
      </c>
      <c r="I92" s="199">
        <f t="shared" si="9"/>
        <v>3.8656234763480761E-5</v>
      </c>
      <c r="J92" s="199">
        <f t="shared" si="9"/>
        <v>3.8744452108538697E-5</v>
      </c>
      <c r="K92" s="199">
        <f t="shared" si="9"/>
        <v>3.8385152025017411E-5</v>
      </c>
      <c r="L92" s="199">
        <f t="shared" si="9"/>
        <v>3.8361957275392494E-5</v>
      </c>
      <c r="M92" s="199">
        <f t="shared" si="9"/>
        <v>3.7810943460255943E-5</v>
      </c>
      <c r="N92" s="199">
        <f t="shared" si="9"/>
        <v>3.783398625099329E-5</v>
      </c>
      <c r="O92" s="199">
        <f t="shared" si="9"/>
        <v>2.7783086412410706E-5</v>
      </c>
      <c r="P92" s="199">
        <f t="shared" si="9"/>
        <v>2.8030913367943443E-5</v>
      </c>
      <c r="Q92" s="199">
        <f t="shared" si="9"/>
        <v>2.8549740800119087E-5</v>
      </c>
    </row>
    <row r="93" spans="1:17" x14ac:dyDescent="0.25">
      <c r="A93" s="127" t="s">
        <v>262</v>
      </c>
      <c r="B93" s="200">
        <f t="shared" ref="B93:Q93" si="10">IF(B$24=0,0,B$24/B$5)</f>
        <v>3.6115444656143185E-2</v>
      </c>
      <c r="C93" s="200">
        <f t="shared" si="10"/>
        <v>3.5845762257904923E-2</v>
      </c>
      <c r="D93" s="200">
        <f t="shared" si="10"/>
        <v>3.5910327478314394E-2</v>
      </c>
      <c r="E93" s="200">
        <f t="shared" si="10"/>
        <v>3.521502875033624E-2</v>
      </c>
      <c r="F93" s="200">
        <f t="shared" si="10"/>
        <v>3.5296977792271179E-2</v>
      </c>
      <c r="G93" s="200">
        <f t="shared" si="10"/>
        <v>3.5201003702643084E-2</v>
      </c>
      <c r="H93" s="200">
        <f t="shared" si="10"/>
        <v>3.513547315281873E-2</v>
      </c>
      <c r="I93" s="200">
        <f t="shared" si="10"/>
        <v>3.498596856322353E-2</v>
      </c>
      <c r="J93" s="200">
        <f t="shared" si="10"/>
        <v>3.5132627902963884E-2</v>
      </c>
      <c r="K93" s="200">
        <f t="shared" si="10"/>
        <v>3.4797280921577113E-2</v>
      </c>
      <c r="L93" s="200">
        <f t="shared" si="10"/>
        <v>3.4857704821507185E-2</v>
      </c>
      <c r="M93" s="200">
        <f t="shared" si="10"/>
        <v>3.4669571511838145E-2</v>
      </c>
      <c r="N93" s="200">
        <f t="shared" si="10"/>
        <v>3.3848651804360433E-2</v>
      </c>
      <c r="O93" s="200">
        <f t="shared" si="10"/>
        <v>3.0760415870600927E-2</v>
      </c>
      <c r="P93" s="200">
        <f t="shared" si="10"/>
        <v>3.1034800800445357E-2</v>
      </c>
      <c r="Q93" s="200">
        <f t="shared" si="10"/>
        <v>3.1609227534102453E-2</v>
      </c>
    </row>
    <row r="94" spans="1:17" x14ac:dyDescent="0.25">
      <c r="A94" s="142" t="s">
        <v>274</v>
      </c>
      <c r="B94" s="199">
        <f t="shared" ref="B94:Q94" si="11">IF(B$25=0,0,B$25/B$5)</f>
        <v>2.4552664110697293E-2</v>
      </c>
      <c r="C94" s="199">
        <f t="shared" si="11"/>
        <v>2.4335861290757772E-2</v>
      </c>
      <c r="D94" s="199">
        <f t="shared" si="11"/>
        <v>2.4397908595054276E-2</v>
      </c>
      <c r="E94" s="199">
        <f t="shared" si="11"/>
        <v>2.3950182343355698E-2</v>
      </c>
      <c r="F94" s="199">
        <f t="shared" si="11"/>
        <v>2.4108613590969101E-2</v>
      </c>
      <c r="G94" s="199">
        <f t="shared" si="11"/>
        <v>2.4078455610278774E-2</v>
      </c>
      <c r="H94" s="199">
        <f t="shared" si="11"/>
        <v>2.4066994863872513E-2</v>
      </c>
      <c r="I94" s="199">
        <f t="shared" si="11"/>
        <v>2.3926956243774188E-2</v>
      </c>
      <c r="J94" s="199">
        <f t="shared" si="11"/>
        <v>2.4048377825317026E-2</v>
      </c>
      <c r="K94" s="199">
        <f t="shared" si="11"/>
        <v>2.3815821611690099E-2</v>
      </c>
      <c r="L94" s="199">
        <f t="shared" si="11"/>
        <v>2.3882881207606038E-2</v>
      </c>
      <c r="M94" s="199">
        <f t="shared" si="11"/>
        <v>2.3852385303831929E-2</v>
      </c>
      <c r="N94" s="199">
        <f t="shared" si="11"/>
        <v>2.3024873373697363E-2</v>
      </c>
      <c r="O94" s="199">
        <f t="shared" si="11"/>
        <v>2.832967384096961E-2</v>
      </c>
      <c r="P94" s="199">
        <f t="shared" si="11"/>
        <v>2.8582376392263738E-2</v>
      </c>
      <c r="Q94" s="199">
        <f t="shared" si="11"/>
        <v>2.9111410917625494E-2</v>
      </c>
    </row>
    <row r="95" spans="1:17" x14ac:dyDescent="0.25">
      <c r="A95" s="142" t="s">
        <v>273</v>
      </c>
      <c r="B95" s="199">
        <f t="shared" ref="B95:Q95" si="12">IF(B$31=0,0,B$31/B$5)</f>
        <v>1.1482191390005749E-2</v>
      </c>
      <c r="C95" s="199">
        <f t="shared" si="12"/>
        <v>1.1422121416817775E-2</v>
      </c>
      <c r="D95" s="199">
        <f t="shared" si="12"/>
        <v>1.1424620130198694E-2</v>
      </c>
      <c r="E95" s="199">
        <f t="shared" si="12"/>
        <v>1.1178935750150679E-2</v>
      </c>
      <c r="F95" s="199">
        <f t="shared" si="12"/>
        <v>1.1103036831299954E-2</v>
      </c>
      <c r="G95" s="199">
        <f t="shared" si="12"/>
        <v>1.1037722664860519E-2</v>
      </c>
      <c r="H95" s="199">
        <f t="shared" si="12"/>
        <v>1.0984065221465672E-2</v>
      </c>
      <c r="I95" s="199">
        <f t="shared" si="12"/>
        <v>1.0974671443601749E-2</v>
      </c>
      <c r="J95" s="199">
        <f t="shared" si="12"/>
        <v>1.099971672759186E-2</v>
      </c>
      <c r="K95" s="199">
        <f t="shared" si="12"/>
        <v>1.0897709887286972E-2</v>
      </c>
      <c r="L95" s="199">
        <f t="shared" si="12"/>
        <v>1.0891124798027561E-2</v>
      </c>
      <c r="M95" s="199">
        <f t="shared" si="12"/>
        <v>1.0734689604092922E-2</v>
      </c>
      <c r="N95" s="199">
        <f t="shared" si="12"/>
        <v>1.0741231551569997E-2</v>
      </c>
      <c r="O95" s="199">
        <f t="shared" si="12"/>
        <v>2.3701243865496963E-3</v>
      </c>
      <c r="P95" s="199">
        <f t="shared" si="12"/>
        <v>2.3912660517424709E-3</v>
      </c>
      <c r="Q95" s="199">
        <f t="shared" si="12"/>
        <v>2.4355262729130658E-3</v>
      </c>
    </row>
    <row r="96" spans="1:17" x14ac:dyDescent="0.25">
      <c r="A96" s="142" t="s">
        <v>272</v>
      </c>
      <c r="B96" s="199">
        <f t="shared" ref="B96:Q96" si="13">IF(B$32=0,0,B$32/B$5)</f>
        <v>8.0589155440136318E-5</v>
      </c>
      <c r="C96" s="199">
        <f t="shared" si="13"/>
        <v>8.7779550329372542E-5</v>
      </c>
      <c r="D96" s="199">
        <f t="shared" si="13"/>
        <v>8.7798753061420827E-5</v>
      </c>
      <c r="E96" s="199">
        <f t="shared" si="13"/>
        <v>8.5910656829855909E-5</v>
      </c>
      <c r="F96" s="199">
        <f t="shared" si="13"/>
        <v>8.5327370002122804E-5</v>
      </c>
      <c r="G96" s="199">
        <f t="shared" si="13"/>
        <v>8.4825427503792297E-5</v>
      </c>
      <c r="H96" s="199">
        <f t="shared" si="13"/>
        <v>8.4413067480540395E-5</v>
      </c>
      <c r="I96" s="199">
        <f t="shared" si="13"/>
        <v>8.4340875847594397E-5</v>
      </c>
      <c r="J96" s="199">
        <f t="shared" si="13"/>
        <v>8.4533350054993576E-5</v>
      </c>
      <c r="K96" s="199">
        <f t="shared" si="13"/>
        <v>8.3749422600037999E-5</v>
      </c>
      <c r="L96" s="199">
        <f t="shared" si="13"/>
        <v>8.3698815873583615E-5</v>
      </c>
      <c r="M96" s="199">
        <f t="shared" si="13"/>
        <v>8.2496603913285676E-5</v>
      </c>
      <c r="N96" s="199">
        <f t="shared" si="13"/>
        <v>8.254687909307628E-5</v>
      </c>
      <c r="O96" s="199">
        <f t="shared" si="13"/>
        <v>6.0617643081623373E-5</v>
      </c>
      <c r="P96" s="199">
        <f t="shared" si="13"/>
        <v>6.1158356439149327E-5</v>
      </c>
      <c r="Q96" s="199">
        <f t="shared" si="13"/>
        <v>6.2290343563896193E-5</v>
      </c>
    </row>
    <row r="97" spans="1:17" x14ac:dyDescent="0.25">
      <c r="A97" s="127" t="s">
        <v>261</v>
      </c>
      <c r="B97" s="200">
        <f t="shared" ref="B97:Q97" si="14">IF(B$33=0,0,B$33/B$5)</f>
        <v>0.62662028601385267</v>
      </c>
      <c r="C97" s="200">
        <f t="shared" si="14"/>
        <v>0.60955455022426885</v>
      </c>
      <c r="D97" s="200">
        <f t="shared" si="14"/>
        <v>0.60634619849792826</v>
      </c>
      <c r="E97" s="200">
        <f t="shared" si="14"/>
        <v>0.54163324759894138</v>
      </c>
      <c r="F97" s="200">
        <f t="shared" si="14"/>
        <v>0.51750789421941779</v>
      </c>
      <c r="G97" s="200">
        <f t="shared" si="14"/>
        <v>0.51954828758587435</v>
      </c>
      <c r="H97" s="200">
        <f t="shared" si="14"/>
        <v>0.51387479464050412</v>
      </c>
      <c r="I97" s="200">
        <f t="shared" si="14"/>
        <v>0.46606658292136283</v>
      </c>
      <c r="J97" s="200">
        <f t="shared" si="14"/>
        <v>0.47715065704479803</v>
      </c>
      <c r="K97" s="200">
        <f t="shared" si="14"/>
        <v>0.46811784816751012</v>
      </c>
      <c r="L97" s="200">
        <f t="shared" si="14"/>
        <v>0.45010793781635094</v>
      </c>
      <c r="M97" s="200">
        <f t="shared" si="14"/>
        <v>0.37954974295911953</v>
      </c>
      <c r="N97" s="200">
        <f t="shared" si="14"/>
        <v>0.42208405991202341</v>
      </c>
      <c r="O97" s="200">
        <f t="shared" si="14"/>
        <v>0.3915822655089819</v>
      </c>
      <c r="P97" s="200">
        <f t="shared" si="14"/>
        <v>0.41896963415207289</v>
      </c>
      <c r="Q97" s="200">
        <f t="shared" si="14"/>
        <v>0.4705613611586541</v>
      </c>
    </row>
    <row r="98" spans="1:17" x14ac:dyDescent="0.25">
      <c r="A98" s="127" t="s">
        <v>260</v>
      </c>
      <c r="B98" s="200">
        <f t="shared" ref="B98:Q98" si="15">IF(B$44=0,0,B$44/B$5)</f>
        <v>5.9362352082759681E-2</v>
      </c>
      <c r="C98" s="200">
        <f t="shared" si="15"/>
        <v>5.8945149530936436E-2</v>
      </c>
      <c r="D98" s="200">
        <f t="shared" si="15"/>
        <v>5.8977360498949701E-2</v>
      </c>
      <c r="E98" s="200">
        <f t="shared" si="15"/>
        <v>5.792041860078978E-2</v>
      </c>
      <c r="F98" s="200">
        <f t="shared" si="15"/>
        <v>5.7851483359217235E-2</v>
      </c>
      <c r="G98" s="200">
        <f t="shared" si="15"/>
        <v>5.7871133341332009E-2</v>
      </c>
      <c r="H98" s="200">
        <f t="shared" si="15"/>
        <v>5.7824801017663879E-2</v>
      </c>
      <c r="I98" s="200">
        <f t="shared" si="15"/>
        <v>5.7157247786134853E-2</v>
      </c>
      <c r="J98" s="200">
        <f t="shared" si="15"/>
        <v>5.7392088865302601E-2</v>
      </c>
      <c r="K98" s="200">
        <f t="shared" si="15"/>
        <v>5.7125895389045722E-2</v>
      </c>
      <c r="L98" s="200">
        <f t="shared" si="15"/>
        <v>5.6983977710060113E-2</v>
      </c>
      <c r="M98" s="200">
        <f t="shared" si="15"/>
        <v>5.6179699883907794E-2</v>
      </c>
      <c r="N98" s="200">
        <f t="shared" si="15"/>
        <v>5.5939385766914984E-2</v>
      </c>
      <c r="O98" s="200">
        <f t="shared" si="15"/>
        <v>5.49360291706825E-2</v>
      </c>
      <c r="P98" s="200">
        <f t="shared" si="15"/>
        <v>5.5341474436483344E-2</v>
      </c>
      <c r="Q98" s="200">
        <f t="shared" si="15"/>
        <v>5.6154721169000263E-2</v>
      </c>
    </row>
    <row r="99" spans="1:17" x14ac:dyDescent="0.25">
      <c r="A99" s="142" t="s">
        <v>271</v>
      </c>
      <c r="B99" s="199">
        <f t="shared" ref="B99:Q99" si="16">IF(B$45=0,0,B$45/B$5)</f>
        <v>2.7585637232316162E-2</v>
      </c>
      <c r="C99" s="199">
        <f t="shared" si="16"/>
        <v>2.7342052914344567E-2</v>
      </c>
      <c r="D99" s="199">
        <f t="shared" si="16"/>
        <v>2.7411764877976939E-2</v>
      </c>
      <c r="E99" s="199">
        <f t="shared" si="16"/>
        <v>2.6908731321086517E-2</v>
      </c>
      <c r="F99" s="199">
        <f t="shared" si="16"/>
        <v>2.7086733467950135E-2</v>
      </c>
      <c r="G99" s="199">
        <f t="shared" si="16"/>
        <v>2.7052850093370839E-2</v>
      </c>
      <c r="H99" s="199">
        <f t="shared" si="16"/>
        <v>2.703997360911848E-2</v>
      </c>
      <c r="I99" s="199">
        <f t="shared" si="16"/>
        <v>2.6882636117955411E-2</v>
      </c>
      <c r="J99" s="199">
        <f t="shared" si="16"/>
        <v>2.7019056821041425E-2</v>
      </c>
      <c r="K99" s="199">
        <f t="shared" si="16"/>
        <v>2.6757773103872829E-2</v>
      </c>
      <c r="L99" s="199">
        <f t="shared" si="16"/>
        <v>2.6833116523940923E-2</v>
      </c>
      <c r="M99" s="199">
        <f t="shared" si="16"/>
        <v>2.6798853482879845E-2</v>
      </c>
      <c r="N99" s="199">
        <f t="shared" si="16"/>
        <v>2.5869119593018089E-2</v>
      </c>
      <c r="O99" s="199">
        <f t="shared" si="16"/>
        <v>2.4976826803939926E-2</v>
      </c>
      <c r="P99" s="199">
        <f t="shared" si="16"/>
        <v>2.5199621739455912E-2</v>
      </c>
      <c r="Q99" s="199">
        <f t="shared" si="16"/>
        <v>2.5666044465938519E-2</v>
      </c>
    </row>
    <row r="100" spans="1:17" x14ac:dyDescent="0.25">
      <c r="A100" s="142" t="s">
        <v>270</v>
      </c>
      <c r="B100" s="199">
        <f t="shared" ref="B100:Q100" si="17">IF(B$51=0,0,B$51/B$5)</f>
        <v>2.4259697923338108E-2</v>
      </c>
      <c r="C100" s="199">
        <f t="shared" si="17"/>
        <v>2.4120456947068158E-2</v>
      </c>
      <c r="D100" s="199">
        <f t="shared" si="17"/>
        <v>2.4081319042578458E-2</v>
      </c>
      <c r="E100" s="199">
        <f t="shared" si="17"/>
        <v>2.3688358709235351E-2</v>
      </c>
      <c r="F100" s="199">
        <f t="shared" si="17"/>
        <v>2.3491142755228143E-2</v>
      </c>
      <c r="G100" s="199">
        <f t="shared" si="17"/>
        <v>2.3587463467698543E-2</v>
      </c>
      <c r="H100" s="199">
        <f t="shared" si="17"/>
        <v>2.3589158656700349E-2</v>
      </c>
      <c r="I100" s="199">
        <f t="shared" si="17"/>
        <v>2.3085096786734295E-2</v>
      </c>
      <c r="J100" s="199">
        <f t="shared" si="17"/>
        <v>2.3167109979887444E-2</v>
      </c>
      <c r="K100" s="199">
        <f t="shared" si="17"/>
        <v>2.3229024972697156E-2</v>
      </c>
      <c r="L100" s="199">
        <f t="shared" si="17"/>
        <v>2.3016077770188735E-2</v>
      </c>
      <c r="M100" s="199">
        <f t="shared" si="17"/>
        <v>2.2348543789243197E-2</v>
      </c>
      <c r="N100" s="199">
        <f t="shared" si="17"/>
        <v>2.3033677927778363E-2</v>
      </c>
      <c r="O100" s="199">
        <f t="shared" si="17"/>
        <v>2.3049116678093489E-2</v>
      </c>
      <c r="P100" s="199">
        <f t="shared" si="17"/>
        <v>2.3170128590195873E-2</v>
      </c>
      <c r="Q100" s="199">
        <f t="shared" si="17"/>
        <v>2.3387912144757793E-2</v>
      </c>
    </row>
    <row r="101" spans="1:17" x14ac:dyDescent="0.25">
      <c r="A101" s="142" t="s">
        <v>269</v>
      </c>
      <c r="B101" s="199">
        <f t="shared" ref="B101:Q101" si="18">IF(B$62=0,0,B$62/B$5)</f>
        <v>2.5133954831707008E-3</v>
      </c>
      <c r="C101" s="199">
        <f t="shared" si="18"/>
        <v>2.5019010772424559E-3</v>
      </c>
      <c r="D101" s="199">
        <f t="shared" si="18"/>
        <v>2.5024483953344084E-3</v>
      </c>
      <c r="E101" s="199">
        <f t="shared" si="18"/>
        <v>2.448633697287254E-3</v>
      </c>
      <c r="F101" s="199">
        <f t="shared" si="18"/>
        <v>2.4320088007461975E-3</v>
      </c>
      <c r="G101" s="199">
        <f t="shared" si="18"/>
        <v>2.4177023880045637E-3</v>
      </c>
      <c r="H101" s="199">
        <f t="shared" si="18"/>
        <v>2.4059492634725447E-3</v>
      </c>
      <c r="I101" s="199">
        <f t="shared" si="18"/>
        <v>2.4038916506964746E-3</v>
      </c>
      <c r="J101" s="199">
        <f t="shared" si="18"/>
        <v>2.4093775688291837E-3</v>
      </c>
      <c r="K101" s="199">
        <f t="shared" si="18"/>
        <v>2.3870339940822911E-3</v>
      </c>
      <c r="L101" s="199">
        <f t="shared" si="18"/>
        <v>2.3855915963603086E-3</v>
      </c>
      <c r="M101" s="199">
        <f t="shared" si="18"/>
        <v>2.3513260369303797E-3</v>
      </c>
      <c r="N101" s="199">
        <f t="shared" si="18"/>
        <v>2.3527589848778819E-3</v>
      </c>
      <c r="O101" s="199">
        <f t="shared" si="18"/>
        <v>2.3104614937804785E-3</v>
      </c>
      <c r="P101" s="199">
        <f t="shared" si="18"/>
        <v>2.3310709620511958E-3</v>
      </c>
      <c r="Q101" s="199">
        <f t="shared" si="18"/>
        <v>2.3742170253130113E-3</v>
      </c>
    </row>
    <row r="102" spans="1:17" x14ac:dyDescent="0.25">
      <c r="A102" s="142" t="s">
        <v>268</v>
      </c>
      <c r="B102" s="199">
        <f t="shared" ref="B102:Q102" si="19">IF(B$63=0,0,B$63/B$5)</f>
        <v>4.8349507340414303E-3</v>
      </c>
      <c r="C102" s="199">
        <f t="shared" si="19"/>
        <v>4.8128392570565073E-3</v>
      </c>
      <c r="D102" s="199">
        <f t="shared" si="19"/>
        <v>4.8138921180281144E-3</v>
      </c>
      <c r="E102" s="199">
        <f t="shared" si="19"/>
        <v>4.7103702427134207E-3</v>
      </c>
      <c r="F102" s="199">
        <f t="shared" si="19"/>
        <v>4.6783893800625724E-3</v>
      </c>
      <c r="G102" s="199">
        <f t="shared" si="19"/>
        <v>4.650868521825253E-3</v>
      </c>
      <c r="H102" s="199">
        <f t="shared" si="19"/>
        <v>4.6282593548780428E-3</v>
      </c>
      <c r="I102" s="199">
        <f t="shared" si="19"/>
        <v>4.6243011809779773E-3</v>
      </c>
      <c r="J102" s="199">
        <f t="shared" si="19"/>
        <v>4.634854292925635E-3</v>
      </c>
      <c r="K102" s="199">
        <f t="shared" si="19"/>
        <v>4.5918725640863205E-3</v>
      </c>
      <c r="L102" s="199">
        <f t="shared" si="19"/>
        <v>4.5890978627027212E-3</v>
      </c>
      <c r="M102" s="199">
        <f t="shared" si="19"/>
        <v>4.5231821352227494E-3</v>
      </c>
      <c r="N102" s="199">
        <f t="shared" si="19"/>
        <v>4.525938658331433E-3</v>
      </c>
      <c r="O102" s="199">
        <f t="shared" si="19"/>
        <v>4.4445721217084306E-3</v>
      </c>
      <c r="P102" s="199">
        <f t="shared" si="19"/>
        <v>4.4842179969441101E-3</v>
      </c>
      <c r="Q102" s="199">
        <f t="shared" si="19"/>
        <v>4.5672169088286588E-3</v>
      </c>
    </row>
    <row r="103" spans="1:17" x14ac:dyDescent="0.25">
      <c r="A103" s="142" t="s">
        <v>267</v>
      </c>
      <c r="B103" s="199">
        <f t="shared" ref="B103:Q103" si="20">IF(B$64=0,0,B$64/B$5)</f>
        <v>1.6867070989327388E-4</v>
      </c>
      <c r="C103" s="199">
        <f t="shared" si="20"/>
        <v>1.6789933522474274E-4</v>
      </c>
      <c r="D103" s="199">
        <f t="shared" si="20"/>
        <v>1.6793606503178078E-4</v>
      </c>
      <c r="E103" s="199">
        <f t="shared" si="20"/>
        <v>1.6432463046723108E-4</v>
      </c>
      <c r="F103" s="199">
        <f t="shared" si="20"/>
        <v>1.6320895523018285E-4</v>
      </c>
      <c r="G103" s="199">
        <f t="shared" si="20"/>
        <v>1.6224887043281809E-4</v>
      </c>
      <c r="H103" s="199">
        <f t="shared" si="20"/>
        <v>1.6146013349445975E-4</v>
      </c>
      <c r="I103" s="199">
        <f t="shared" si="20"/>
        <v>1.6132204977068888E-4</v>
      </c>
      <c r="J103" s="199">
        <f t="shared" si="20"/>
        <v>1.6169020261891997E-4</v>
      </c>
      <c r="K103" s="199">
        <f t="shared" si="20"/>
        <v>1.601907543071256E-4</v>
      </c>
      <c r="L103" s="199">
        <f t="shared" si="20"/>
        <v>1.600939568674293E-4</v>
      </c>
      <c r="M103" s="199">
        <f t="shared" si="20"/>
        <v>1.5779443963162795E-4</v>
      </c>
      <c r="N103" s="199">
        <f t="shared" si="20"/>
        <v>1.578906029092194E-4</v>
      </c>
      <c r="O103" s="199">
        <f t="shared" si="20"/>
        <v>1.5505207316017123E-4</v>
      </c>
      <c r="P103" s="199">
        <f t="shared" si="20"/>
        <v>1.5643514783625023E-4</v>
      </c>
      <c r="Q103" s="199">
        <f t="shared" si="20"/>
        <v>1.5933062416227984E-4</v>
      </c>
    </row>
    <row r="104" spans="1:17" x14ac:dyDescent="0.25">
      <c r="A104" s="127" t="s">
        <v>259</v>
      </c>
      <c r="B104" s="200">
        <f t="shared" ref="B104:Q104" si="21">IF(B$65=0,0,B$65/B$5)</f>
        <v>7.1250648419621435E-2</v>
      </c>
      <c r="C104" s="200">
        <f t="shared" si="21"/>
        <v>7.09204818544657E-2</v>
      </c>
      <c r="D104" s="200">
        <f t="shared" si="21"/>
        <v>7.0929217046310777E-2</v>
      </c>
      <c r="E104" s="200">
        <f t="shared" si="21"/>
        <v>6.9422962486970691E-2</v>
      </c>
      <c r="F104" s="200">
        <f t="shared" si="21"/>
        <v>6.8946064390308176E-2</v>
      </c>
      <c r="G104" s="200">
        <f t="shared" si="21"/>
        <v>6.8576281137844849E-2</v>
      </c>
      <c r="H104" s="200">
        <f t="shared" si="21"/>
        <v>6.8260674003244759E-2</v>
      </c>
      <c r="I104" s="200">
        <f t="shared" si="21"/>
        <v>6.8128435498446854E-2</v>
      </c>
      <c r="J104" s="200">
        <f t="shared" si="21"/>
        <v>6.8288388359861271E-2</v>
      </c>
      <c r="K104" s="200">
        <f t="shared" si="21"/>
        <v>6.7697354230830453E-2</v>
      </c>
      <c r="L104" s="200">
        <f t="shared" si="21"/>
        <v>6.7626085431971406E-2</v>
      </c>
      <c r="M104" s="200">
        <f t="shared" si="21"/>
        <v>6.6603304137861336E-2</v>
      </c>
      <c r="N104" s="200">
        <f t="shared" si="21"/>
        <v>6.674639362573348E-2</v>
      </c>
      <c r="O104" s="200">
        <f t="shared" si="21"/>
        <v>6.5612002725652208E-2</v>
      </c>
      <c r="P104" s="200">
        <f t="shared" si="21"/>
        <v>6.6184354622396732E-2</v>
      </c>
      <c r="Q104" s="200">
        <f t="shared" si="21"/>
        <v>6.7377150019069049E-2</v>
      </c>
    </row>
    <row r="105" spans="1:17" x14ac:dyDescent="0.25">
      <c r="A105" s="142" t="s">
        <v>266</v>
      </c>
      <c r="B105" s="199">
        <f t="shared" ref="B105:Q105" si="22">IF(B$66=0,0,B$66/B$5)</f>
        <v>3.0547499836976879E-2</v>
      </c>
      <c r="C105" s="199">
        <f t="shared" si="22"/>
        <v>3.0407798239846514E-2</v>
      </c>
      <c r="D105" s="199">
        <f t="shared" si="22"/>
        <v>3.0414450276677427E-2</v>
      </c>
      <c r="E105" s="199">
        <f t="shared" si="22"/>
        <v>2.9760393049778698E-2</v>
      </c>
      <c r="F105" s="199">
        <f t="shared" si="22"/>
        <v>2.9558336100214584E-2</v>
      </c>
      <c r="G105" s="199">
        <f t="shared" si="22"/>
        <v>2.9384457717835436E-2</v>
      </c>
      <c r="H105" s="199">
        <f t="shared" si="22"/>
        <v>2.9241611686588141E-2</v>
      </c>
      <c r="I105" s="199">
        <f t="shared" si="22"/>
        <v>2.921660371376316E-2</v>
      </c>
      <c r="J105" s="199">
        <f t="shared" si="22"/>
        <v>2.928327888859605E-2</v>
      </c>
      <c r="K105" s="199">
        <f t="shared" si="22"/>
        <v>2.9011717826873624E-2</v>
      </c>
      <c r="L105" s="199">
        <f t="shared" si="22"/>
        <v>2.8994187102213631E-2</v>
      </c>
      <c r="M105" s="199">
        <f t="shared" si="22"/>
        <v>2.8577727703719292E-2</v>
      </c>
      <c r="N105" s="199">
        <f t="shared" si="22"/>
        <v>2.8595143576981508E-2</v>
      </c>
      <c r="O105" s="199">
        <f t="shared" si="22"/>
        <v>2.808106506802658E-2</v>
      </c>
      <c r="P105" s="199">
        <f t="shared" si="22"/>
        <v>2.8331550012737978E-2</v>
      </c>
      <c r="Q105" s="199">
        <f t="shared" si="22"/>
        <v>2.8855941963500064E-2</v>
      </c>
    </row>
    <row r="106" spans="1:17" x14ac:dyDescent="0.25">
      <c r="A106" s="142" t="s">
        <v>265</v>
      </c>
      <c r="B106" s="199">
        <f t="shared" ref="B106:Q106" si="23">IF(B$67=0,0,B$67/B$5)</f>
        <v>3.7030022599570524E-3</v>
      </c>
      <c r="C106" s="199">
        <f t="shared" si="23"/>
        <v>3.6817485060382854E-3</v>
      </c>
      <c r="D106" s="199">
        <f t="shared" si="23"/>
        <v>3.6757744931205094E-3</v>
      </c>
      <c r="E106" s="199">
        <f t="shared" si="23"/>
        <v>3.6157929959460063E-3</v>
      </c>
      <c r="F106" s="199">
        <f t="shared" si="23"/>
        <v>3.5856899367201229E-3</v>
      </c>
      <c r="G106" s="199">
        <f t="shared" si="23"/>
        <v>3.6003923380890797E-3</v>
      </c>
      <c r="H106" s="199">
        <f t="shared" si="23"/>
        <v>3.6006510918759E-3</v>
      </c>
      <c r="I106" s="199">
        <f t="shared" si="23"/>
        <v>3.5237110471341691E-3</v>
      </c>
      <c r="J106" s="199">
        <f t="shared" si="23"/>
        <v>3.5362295475933293E-3</v>
      </c>
      <c r="K106" s="199">
        <f t="shared" si="23"/>
        <v>3.5456802571208813E-3</v>
      </c>
      <c r="L106" s="199">
        <f t="shared" si="23"/>
        <v>3.5131759788470094E-3</v>
      </c>
      <c r="M106" s="199">
        <f t="shared" si="23"/>
        <v>3.4112835378178291E-3</v>
      </c>
      <c r="N106" s="199">
        <f t="shared" si="23"/>
        <v>3.5158624683299358E-3</v>
      </c>
      <c r="O106" s="199">
        <f t="shared" si="23"/>
        <v>3.5182190404310586E-3</v>
      </c>
      <c r="P106" s="199">
        <f t="shared" si="23"/>
        <v>3.5366903085158018E-3</v>
      </c>
      <c r="Q106" s="199">
        <f t="shared" si="23"/>
        <v>3.5699328079596407E-3</v>
      </c>
    </row>
    <row r="107" spans="1:17" x14ac:dyDescent="0.25">
      <c r="A107" s="142" t="s">
        <v>264</v>
      </c>
      <c r="B107" s="199">
        <f t="shared" ref="B107:Q107" si="24">IF(B$78=0,0,B$78/B$5)</f>
        <v>3.7000146322687492E-2</v>
      </c>
      <c r="C107" s="199">
        <f t="shared" si="24"/>
        <v>3.6830935108580883E-2</v>
      </c>
      <c r="D107" s="199">
        <f t="shared" si="24"/>
        <v>3.6838992276512827E-2</v>
      </c>
      <c r="E107" s="199">
        <f t="shared" si="24"/>
        <v>3.6046776441245987E-2</v>
      </c>
      <c r="F107" s="199">
        <f t="shared" si="24"/>
        <v>3.5802038353373471E-2</v>
      </c>
      <c r="G107" s="199">
        <f t="shared" si="24"/>
        <v>3.5591431081920338E-2</v>
      </c>
      <c r="H107" s="199">
        <f t="shared" si="24"/>
        <v>3.5418411224780733E-2</v>
      </c>
      <c r="I107" s="199">
        <f t="shared" si="24"/>
        <v>3.5388120737549517E-2</v>
      </c>
      <c r="J107" s="199">
        <f t="shared" si="24"/>
        <v>3.5468879923671898E-2</v>
      </c>
      <c r="K107" s="199">
        <f t="shared" si="24"/>
        <v>3.5139956146835939E-2</v>
      </c>
      <c r="L107" s="199">
        <f t="shared" si="24"/>
        <v>3.5118722350910771E-2</v>
      </c>
      <c r="M107" s="199">
        <f t="shared" si="24"/>
        <v>3.4614292896324221E-2</v>
      </c>
      <c r="N107" s="199">
        <f t="shared" si="24"/>
        <v>3.463538758042204E-2</v>
      </c>
      <c r="O107" s="199">
        <f t="shared" si="24"/>
        <v>3.4012718617194578E-2</v>
      </c>
      <c r="P107" s="199">
        <f t="shared" si="24"/>
        <v>3.4316114301142946E-2</v>
      </c>
      <c r="Q107" s="199">
        <f t="shared" si="24"/>
        <v>3.4951275247609354E-2</v>
      </c>
    </row>
    <row r="108" spans="1:17" x14ac:dyDescent="0.25">
      <c r="A108" s="72" t="s">
        <v>258</v>
      </c>
      <c r="B108" s="71">
        <f t="shared" ref="B108:Q108" si="25">IF(B$79=0,0,B$79/B$5)</f>
        <v>5.2656468697470597E-3</v>
      </c>
      <c r="C108" s="71">
        <f t="shared" si="25"/>
        <v>1.3754014969351018E-2</v>
      </c>
      <c r="D108" s="71">
        <f t="shared" si="25"/>
        <v>1.6717652548308051E-2</v>
      </c>
      <c r="E108" s="71">
        <f t="shared" si="25"/>
        <v>8.910295786476724E-2</v>
      </c>
      <c r="F108" s="71">
        <f t="shared" si="25"/>
        <v>0.11456898339076847</v>
      </c>
      <c r="G108" s="71">
        <f t="shared" si="25"/>
        <v>0.11400232526267352</v>
      </c>
      <c r="H108" s="71">
        <f t="shared" si="25"/>
        <v>0.12092567214414121</v>
      </c>
      <c r="I108" s="71">
        <f t="shared" si="25"/>
        <v>0.17005358064056544</v>
      </c>
      <c r="J108" s="71">
        <f t="shared" si="25"/>
        <v>0.1578537920542544</v>
      </c>
      <c r="K108" s="71">
        <f t="shared" si="25"/>
        <v>0.16998833107884251</v>
      </c>
      <c r="L108" s="71">
        <f t="shared" si="25"/>
        <v>0.18813961986584382</v>
      </c>
      <c r="M108" s="71">
        <f t="shared" si="25"/>
        <v>0.2631058348461508</v>
      </c>
      <c r="N108" s="71">
        <f t="shared" si="25"/>
        <v>0.22274912833065627</v>
      </c>
      <c r="O108" s="71">
        <f t="shared" si="25"/>
        <v>0.25836007135874928</v>
      </c>
      <c r="P108" s="71">
        <f t="shared" si="25"/>
        <v>0.22794766456878429</v>
      </c>
      <c r="Q108" s="71">
        <f t="shared" si="25"/>
        <v>0.17006398238267395</v>
      </c>
    </row>
    <row r="110" spans="1:17" ht="12.75" x14ac:dyDescent="0.25">
      <c r="A110" s="98" t="s">
        <v>128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53">
        <f>IF(B$5=0,0,B$5/FBT_fec!B$5)</f>
        <v>0.38387883376285309</v>
      </c>
      <c r="C112" s="253">
        <f>IF(C$5=0,0,C$5/FBT_fec!C$5)</f>
        <v>0.38564247629159543</v>
      </c>
      <c r="D112" s="253">
        <f>IF(D$5=0,0,D$5/FBT_fec!D$5)</f>
        <v>0.38555813125387417</v>
      </c>
      <c r="E112" s="253">
        <f>IF(E$5=0,0,E$5/FBT_fec!E$5)</f>
        <v>0.39930520658710383</v>
      </c>
      <c r="F112" s="253">
        <f>IF(F$5=0,0,F$5/FBT_fec!F$5)</f>
        <v>0.40203480515836687</v>
      </c>
      <c r="G112" s="253">
        <f>IF(G$5=0,0,G$5/FBT_fec!G$5)</f>
        <v>0.40441378939051836</v>
      </c>
      <c r="H112" s="253">
        <f>IF(H$5=0,0,H$5/FBT_fec!H$5)</f>
        <v>0.41693622348252407</v>
      </c>
      <c r="I112" s="253">
        <f>IF(I$5=0,0,I$5/FBT_fec!I$5)</f>
        <v>0.41729310034092798</v>
      </c>
      <c r="J112" s="253">
        <f>IF(J$5=0,0,J$5/FBT_fec!J$5)</f>
        <v>0.42970999216709871</v>
      </c>
      <c r="K112" s="253">
        <f>IF(K$5=0,0,K$5/FBT_fec!K$5)</f>
        <v>0.44069608901966661</v>
      </c>
      <c r="L112" s="253">
        <f>IF(L$5=0,0,L$5/FBT_fec!L$5)</f>
        <v>0.44096254662953549</v>
      </c>
      <c r="M112" s="253">
        <f>IF(M$5=0,0,M$5/FBT_fec!M$5)</f>
        <v>0.45637784764421685</v>
      </c>
      <c r="N112" s="253">
        <f>IF(N$5=0,0,N$5/FBT_fec!N$5)</f>
        <v>0.45609989069908535</v>
      </c>
      <c r="O112" s="253">
        <f>IF(O$5=0,0,O$5/FBT_fec!O$5)</f>
        <v>0.46444968623487015</v>
      </c>
      <c r="P112" s="253">
        <f>IF(P$5=0,0,P$5/FBT_fec!P$5)</f>
        <v>0.48688830426067276</v>
      </c>
      <c r="Q112" s="253">
        <f>IF(Q$5=0,0,Q$5/FBT_fec!Q$5)</f>
        <v>0.47804020261154084</v>
      </c>
    </row>
    <row r="113" spans="1:17" x14ac:dyDescent="0.25">
      <c r="A113" s="132" t="s">
        <v>83</v>
      </c>
      <c r="B113" s="282">
        <f>IF(B$6=0,0,B$6/FBT_fec!B$6)</f>
        <v>0.45729264274527159</v>
      </c>
      <c r="C113" s="282">
        <f>IF(C$6=0,0,C$6/FBT_fec!C$6)</f>
        <v>0.45729264274527165</v>
      </c>
      <c r="D113" s="282">
        <f>IF(D$6=0,0,D$6/FBT_fec!D$6)</f>
        <v>0.45729264274527159</v>
      </c>
      <c r="E113" s="282">
        <f>IF(E$6=0,0,E$6/FBT_fec!E$6)</f>
        <v>0.46341278582114714</v>
      </c>
      <c r="F113" s="282">
        <f>IF(F$6=0,0,F$6/FBT_fec!F$6)</f>
        <v>0.4634127858211472</v>
      </c>
      <c r="G113" s="282">
        <f>IF(G$6=0,0,G$6/FBT_fec!G$6)</f>
        <v>0.4634127858211472</v>
      </c>
      <c r="H113" s="282">
        <f>IF(H$6=0,0,H$6/FBT_fec!H$6)</f>
        <v>0.47543955443525404</v>
      </c>
      <c r="I113" s="282">
        <f>IF(I$6=0,0,I$6/FBT_fec!I$6)</f>
        <v>0.47543955443525404</v>
      </c>
      <c r="J113" s="282">
        <f>IF(J$6=0,0,J$6/FBT_fec!J$6)</f>
        <v>0.49070392583095934</v>
      </c>
      <c r="K113" s="282">
        <f>IF(K$6=0,0,K$6/FBT_fec!K$6)</f>
        <v>0.49858248453727122</v>
      </c>
      <c r="L113" s="282">
        <f>IF(L$6=0,0,L$6/FBT_fec!L$6)</f>
        <v>0.49858248453727105</v>
      </c>
      <c r="M113" s="282">
        <f>IF(M$6=0,0,M$6/FBT_fec!M$6)</f>
        <v>0.50860031633544089</v>
      </c>
      <c r="N113" s="282">
        <f>IF(N$6=0,0,N$6/FBT_fec!N$6)</f>
        <v>0.50860031633544101</v>
      </c>
      <c r="O113" s="282">
        <f>IF(O$6=0,0,O$6/FBT_fec!O$6)</f>
        <v>0.50860031633544089</v>
      </c>
      <c r="P113" s="282">
        <f>IF(P$6=0,0,P$6/FBT_fec!P$6)</f>
        <v>0.53792788028934535</v>
      </c>
      <c r="Q113" s="282">
        <f>IF(Q$6=0,0,Q$6/FBT_fec!Q$6)</f>
        <v>0.53792788028934535</v>
      </c>
    </row>
    <row r="114" spans="1:17" x14ac:dyDescent="0.25">
      <c r="A114" s="76" t="s">
        <v>82</v>
      </c>
      <c r="B114" s="281">
        <f>IF(B$7=0,0,B$7/FBT_fec!B$7)</f>
        <v>0.11454622401833908</v>
      </c>
      <c r="C114" s="281">
        <f>IF(C$7=0,0,C$7/FBT_fec!C$7)</f>
        <v>0.1145462240183391</v>
      </c>
      <c r="D114" s="281">
        <f>IF(D$7=0,0,D$7/FBT_fec!D$7)</f>
        <v>0.11454622401833907</v>
      </c>
      <c r="E114" s="281">
        <f>IF(E$7=0,0,E$7/FBT_fec!E$7)</f>
        <v>0.11607924513931094</v>
      </c>
      <c r="F114" s="281">
        <f>IF(F$7=0,0,F$7/FBT_fec!F$7)</f>
        <v>0.11607924513931091</v>
      </c>
      <c r="G114" s="281">
        <f>IF(G$7=0,0,G$7/FBT_fec!G$7)</f>
        <v>0.11607924513931091</v>
      </c>
      <c r="H114" s="281">
        <f>IF(H$7=0,0,H$7/FBT_fec!H$7)</f>
        <v>0.11909180384486527</v>
      </c>
      <c r="I114" s="281">
        <f>IF(I$7=0,0,I$7/FBT_fec!I$7)</f>
        <v>0.11909180384486524</v>
      </c>
      <c r="J114" s="281">
        <f>IF(J$7=0,0,J$7/FBT_fec!J$7)</f>
        <v>0.12291534252000104</v>
      </c>
      <c r="K114" s="281">
        <f>IF(K$7=0,0,K$7/FBT_fec!K$7)</f>
        <v>0.12488882528827187</v>
      </c>
      <c r="L114" s="281">
        <f>IF(L$7=0,0,L$7/FBT_fec!L$7)</f>
        <v>0.12488882528827187</v>
      </c>
      <c r="M114" s="281">
        <f>IF(M$7=0,0,M$7/FBT_fec!M$7)</f>
        <v>0.1273981698481195</v>
      </c>
      <c r="N114" s="281">
        <f>IF(N$7=0,0,N$7/FBT_fec!N$7)</f>
        <v>0.1273981698481195</v>
      </c>
      <c r="O114" s="281">
        <f>IF(O$7=0,0,O$7/FBT_fec!O$7)</f>
        <v>0.1273981698481195</v>
      </c>
      <c r="P114" s="281">
        <f>IF(P$7=0,0,P$7/FBT_fec!P$7)</f>
        <v>0.13474436656453459</v>
      </c>
      <c r="Q114" s="281">
        <f>IF(Q$7=0,0,Q$7/FBT_fec!Q$7)</f>
        <v>0.13474436656453462</v>
      </c>
    </row>
    <row r="115" spans="1:17" x14ac:dyDescent="0.25">
      <c r="A115" s="76" t="s">
        <v>81</v>
      </c>
      <c r="B115" s="281">
        <f>IF(B$8=0,0,B$8/FBT_fec!B$8)</f>
        <v>0.62426721565677334</v>
      </c>
      <c r="C115" s="281">
        <f>IF(C$8=0,0,C$8/FBT_fec!C$8)</f>
        <v>0.62426721565677346</v>
      </c>
      <c r="D115" s="281">
        <f>IF(D$8=0,0,D$8/FBT_fec!D$8)</f>
        <v>0.62426721565677346</v>
      </c>
      <c r="E115" s="281">
        <f>IF(E$8=0,0,E$8/FBT_fec!E$8)</f>
        <v>0.63262205087664847</v>
      </c>
      <c r="F115" s="281">
        <f>IF(F$8=0,0,F$8/FBT_fec!F$8)</f>
        <v>0.63262205087664836</v>
      </c>
      <c r="G115" s="281">
        <f>IF(G$8=0,0,G$8/FBT_fec!G$8)</f>
        <v>0.63262205087664847</v>
      </c>
      <c r="H115" s="281">
        <f>IF(H$8=0,0,H$8/FBT_fec!H$8)</f>
        <v>0.64904024057461596</v>
      </c>
      <c r="I115" s="281">
        <f>IF(I$8=0,0,I$8/FBT_fec!I$8)</f>
        <v>0.64904024057461596</v>
      </c>
      <c r="J115" s="281">
        <f>IF(J$8=0,0,J$8/FBT_fec!J$8)</f>
        <v>0.66987820239429885</v>
      </c>
      <c r="K115" s="281">
        <f>IF(K$8=0,0,K$8/FBT_fec!K$8)</f>
        <v>0.68063351627263169</v>
      </c>
      <c r="L115" s="281">
        <f>IF(L$8=0,0,L$8/FBT_fec!L$8)</f>
        <v>0.68063351627263169</v>
      </c>
      <c r="M115" s="281">
        <f>IF(M$8=0,0,M$8/FBT_fec!M$8)</f>
        <v>0.69430923151269708</v>
      </c>
      <c r="N115" s="281">
        <f>IF(N$8=0,0,N$8/FBT_fec!N$8)</f>
        <v>0.69430923151269719</v>
      </c>
      <c r="O115" s="281">
        <f>IF(O$8=0,0,O$8/FBT_fec!O$8)</f>
        <v>0.69430923151269719</v>
      </c>
      <c r="P115" s="281">
        <f>IF(P$8=0,0,P$8/FBT_fec!P$8)</f>
        <v>0.73434538119048287</v>
      </c>
      <c r="Q115" s="281">
        <f>IF(Q$8=0,0,Q$8/FBT_fec!Q$8)</f>
        <v>0.73434538119048287</v>
      </c>
    </row>
    <row r="116" spans="1:17" x14ac:dyDescent="0.25">
      <c r="A116" s="76" t="s">
        <v>80</v>
      </c>
      <c r="B116" s="281">
        <f>IF(B$9=0,0,B$9/FBT_fec!B$9)</f>
        <v>0.44544043017965834</v>
      </c>
      <c r="C116" s="281">
        <f>IF(C$9=0,0,C$9/FBT_fec!C$9)</f>
        <v>0.44544043017965829</v>
      </c>
      <c r="D116" s="281">
        <f>IF(D$9=0,0,D$9/FBT_fec!D$9)</f>
        <v>0.44544043017965834</v>
      </c>
      <c r="E116" s="281">
        <f>IF(E$9=0,0,E$9/FBT_fec!E$9)</f>
        <v>0.45140195002417866</v>
      </c>
      <c r="F116" s="281">
        <f>IF(F$9=0,0,F$9/FBT_fec!F$9)</f>
        <v>0.4514019500241786</v>
      </c>
      <c r="G116" s="281">
        <f>IF(G$9=0,0,G$9/FBT_fec!G$9)</f>
        <v>0.45140195002417866</v>
      </c>
      <c r="H116" s="281">
        <f>IF(H$9=0,0,H$9/FBT_fec!H$9)</f>
        <v>0.46311700617067147</v>
      </c>
      <c r="I116" s="281">
        <f>IF(I$9=0,0,I$9/FBT_fec!I$9)</f>
        <v>0.46311700617067147</v>
      </c>
      <c r="J116" s="281">
        <f>IF(J$9=0,0,J$9/FBT_fec!J$9)</f>
        <v>0.47798575218877126</v>
      </c>
      <c r="K116" s="281">
        <f>IF(K$9=0,0,K$9/FBT_fec!K$9)</f>
        <v>0.48566011265577325</v>
      </c>
      <c r="L116" s="281">
        <f>IF(L$9=0,0,L$9/FBT_fec!L$9)</f>
        <v>0.48566011265577336</v>
      </c>
      <c r="M116" s="281">
        <f>IF(M$9=0,0,M$9/FBT_fec!M$9)</f>
        <v>0.495418300058167</v>
      </c>
      <c r="N116" s="281">
        <f>IF(N$9=0,0,N$9/FBT_fec!N$9)</f>
        <v>0.49541830005816695</v>
      </c>
      <c r="O116" s="281">
        <f>IF(O$9=0,0,O$9/FBT_fec!O$9)</f>
        <v>0.49541830005816689</v>
      </c>
      <c r="P116" s="281">
        <f>IF(P$9=0,0,P$9/FBT_fec!P$9)</f>
        <v>0.52398574567750433</v>
      </c>
      <c r="Q116" s="281">
        <f>IF(Q$9=0,0,Q$9/FBT_fec!Q$9)</f>
        <v>0.52398574567750433</v>
      </c>
    </row>
    <row r="117" spans="1:17" x14ac:dyDescent="0.25">
      <c r="A117" s="129" t="s">
        <v>79</v>
      </c>
      <c r="B117" s="280">
        <f>IF(B$10=0,0,B$10/FBT_fec!B$10)</f>
        <v>0.68872245633198137</v>
      </c>
      <c r="C117" s="280">
        <f>IF(C$10=0,0,C$10/FBT_fec!C$10)</f>
        <v>0.68872245633198137</v>
      </c>
      <c r="D117" s="280">
        <f>IF(D$10=0,0,D$10/FBT_fec!D$10)</f>
        <v>0.68872245633198148</v>
      </c>
      <c r="E117" s="280">
        <f>IF(E$10=0,0,E$10/FBT_fec!E$10)</f>
        <v>0.69793992361292367</v>
      </c>
      <c r="F117" s="280">
        <f>IF(F$10=0,0,F$10/FBT_fec!F$10)</f>
        <v>0.69793992361292367</v>
      </c>
      <c r="G117" s="280">
        <f>IF(G$10=0,0,G$10/FBT_fec!G$10)</f>
        <v>0.69793992361292367</v>
      </c>
      <c r="H117" s="280">
        <f>IF(H$10=0,0,H$10/FBT_fec!H$10)</f>
        <v>0.71605328220955022</v>
      </c>
      <c r="I117" s="280">
        <f>IF(I$10=0,0,I$10/FBT_fec!I$10)</f>
        <v>0.71605328220955022</v>
      </c>
      <c r="J117" s="280">
        <f>IF(J$10=0,0,J$10/FBT_fec!J$10)</f>
        <v>0.73904275192614466</v>
      </c>
      <c r="K117" s="280">
        <f>IF(K$10=0,0,K$10/FBT_fec!K$10)</f>
        <v>0.75090854594371692</v>
      </c>
      <c r="L117" s="280">
        <f>IF(L$10=0,0,L$10/FBT_fec!L$10)</f>
        <v>0.75090854594371714</v>
      </c>
      <c r="M117" s="280">
        <f>IF(M$10=0,0,M$10/FBT_fec!M$10)</f>
        <v>0.76599627112935786</v>
      </c>
      <c r="N117" s="280">
        <f>IF(N$10=0,0,N$10/FBT_fec!N$10)</f>
        <v>0.76599627112935786</v>
      </c>
      <c r="O117" s="280">
        <f>IF(O$10=0,0,O$10/FBT_fec!O$10)</f>
        <v>0.86509311856124793</v>
      </c>
      <c r="P117" s="280">
        <f>IF(P$10=0,0,P$10/FBT_fec!P$10)</f>
        <v>0.91497722784275781</v>
      </c>
      <c r="Q117" s="280">
        <f>IF(Q$10=0,0,Q$10/FBT_fec!Q$10)</f>
        <v>0.9149772278427577</v>
      </c>
    </row>
    <row r="118" spans="1:17" x14ac:dyDescent="0.25">
      <c r="A118" s="127" t="s">
        <v>263</v>
      </c>
      <c r="B118" s="305">
        <f>IF(B$15=0,0,B$15/FBT_fec!B$15)</f>
        <v>0.53760683605815984</v>
      </c>
      <c r="C118" s="305">
        <f>IF(C$15=0,0,C$15/FBT_fec!C$15)</f>
        <v>0.53650327306425538</v>
      </c>
      <c r="D118" s="305">
        <f>IF(D$15=0,0,D$15/FBT_fec!D$15)</f>
        <v>0.53710206799523652</v>
      </c>
      <c r="E118" s="305">
        <f>IF(E$15=0,0,E$15/FBT_fec!E$15)</f>
        <v>0.54513157033129522</v>
      </c>
      <c r="F118" s="305">
        <f>IF(F$15=0,0,F$15/FBT_fec!F$15)</f>
        <v>0.54866541545469616</v>
      </c>
      <c r="G118" s="305">
        <f>IF(G$15=0,0,G$15/FBT_fec!G$15)</f>
        <v>0.54990180859977644</v>
      </c>
      <c r="H118" s="305">
        <f>IF(H$15=0,0,H$15/FBT_fec!H$15)</f>
        <v>0.5653785687213444</v>
      </c>
      <c r="I118" s="305">
        <f>IF(I$15=0,0,I$15/FBT_fec!I$15)</f>
        <v>0.56401375259967856</v>
      </c>
      <c r="J118" s="305">
        <f>IF(J$15=0,0,J$15/FBT_fec!J$15)</f>
        <v>0.58290799777792368</v>
      </c>
      <c r="K118" s="305">
        <f>IF(K$15=0,0,K$15/FBT_fec!K$15)</f>
        <v>0.59215182308379044</v>
      </c>
      <c r="L118" s="305">
        <f>IF(L$15=0,0,L$15/FBT_fec!L$15)</f>
        <v>0.59313520189077229</v>
      </c>
      <c r="M118" s="305">
        <f>IF(M$15=0,0,M$15/FBT_fec!M$15)</f>
        <v>0.60895823781419955</v>
      </c>
      <c r="N118" s="305">
        <f>IF(N$15=0,0,N$15/FBT_fec!N$15)</f>
        <v>0.59844294060896286</v>
      </c>
      <c r="O118" s="305">
        <f>IF(O$15=0,0,O$15/FBT_fec!O$15)</f>
        <v>0.59360753569521207</v>
      </c>
      <c r="P118" s="305">
        <f>IF(P$15=0,0,P$15/FBT_fec!P$15)</f>
        <v>0.62783689499261941</v>
      </c>
      <c r="Q118" s="305">
        <f>IF(Q$15=0,0,Q$15/FBT_fec!Q$15)</f>
        <v>0.62783689499261952</v>
      </c>
    </row>
    <row r="119" spans="1:17" x14ac:dyDescent="0.25">
      <c r="A119" s="127" t="s">
        <v>262</v>
      </c>
      <c r="B119" s="305">
        <f>IF(B$24=0,0,B$24/FBT_fec!B$24)</f>
        <v>0.27768143584011323</v>
      </c>
      <c r="C119" s="305">
        <f>IF(C$24=0,0,C$24/FBT_fec!C$24)</f>
        <v>0.27687414105373692</v>
      </c>
      <c r="D119" s="305">
        <f>IF(D$24=0,0,D$24/FBT_fec!D$24)</f>
        <v>0.2773121804122145</v>
      </c>
      <c r="E119" s="305">
        <f>IF(E$24=0,0,E$24/FBT_fec!E$24)</f>
        <v>0.28163896110212872</v>
      </c>
      <c r="F119" s="305">
        <f>IF(F$24=0,0,F$24/FBT_fec!F$24)</f>
        <v>0.28422409195532167</v>
      </c>
      <c r="G119" s="305">
        <f>IF(G$24=0,0,G$24/FBT_fec!G$24)</f>
        <v>0.28512855662607312</v>
      </c>
      <c r="H119" s="305">
        <f>IF(H$24=0,0,H$24/FBT_fec!H$24)</f>
        <v>0.29341015984804858</v>
      </c>
      <c r="I119" s="305">
        <f>IF(I$24=0,0,I$24/FBT_fec!I$24)</f>
        <v>0.29241174929471409</v>
      </c>
      <c r="J119" s="305">
        <f>IF(J$24=0,0,J$24/FBT_fec!J$24)</f>
        <v>0.30237494466101472</v>
      </c>
      <c r="K119" s="305">
        <f>IF(K$24=0,0,K$24/FBT_fec!K$24)</f>
        <v>0.30714554390784615</v>
      </c>
      <c r="L119" s="305">
        <f>IF(L$24=0,0,L$24/FBT_fec!L$24)</f>
        <v>0.30786491977337865</v>
      </c>
      <c r="M119" s="305">
        <f>IF(M$24=0,0,M$24/FBT_fec!M$24)</f>
        <v>0.31690766480873561</v>
      </c>
      <c r="N119" s="305">
        <f>IF(N$24=0,0,N$24/FBT_fec!N$24)</f>
        <v>0.30921535847200698</v>
      </c>
      <c r="O119" s="305">
        <f>IF(O$24=0,0,O$24/FBT_fec!O$24)</f>
        <v>0.28614791764289704</v>
      </c>
      <c r="P119" s="305">
        <f>IF(P$24=0,0,P$24/FBT_fec!P$24)</f>
        <v>0.30264814598607764</v>
      </c>
      <c r="Q119" s="305">
        <f>IF(Q$24=0,0,Q$24/FBT_fec!Q$24)</f>
        <v>0.30264814598607814</v>
      </c>
    </row>
    <row r="120" spans="1:17" x14ac:dyDescent="0.25">
      <c r="A120" s="127" t="s">
        <v>261</v>
      </c>
      <c r="B120" s="305">
        <f>IF(B$33=0,0,B$33/FBT_fec!B$33)</f>
        <v>0.35640318990035247</v>
      </c>
      <c r="C120" s="305">
        <f>IF(C$33=0,0,C$33/FBT_fec!C$33)</f>
        <v>0.35598559189066237</v>
      </c>
      <c r="D120" s="305">
        <f>IF(D$33=0,0,D$33/FBT_fec!D$33)</f>
        <v>0.35533023655912072</v>
      </c>
      <c r="E120" s="305">
        <f>IF(E$33=0,0,E$33/FBT_fec!E$33)</f>
        <v>0.36199449893737634</v>
      </c>
      <c r="F120" s="305">
        <f>IF(F$33=0,0,F$33/FBT_fec!F$33)</f>
        <v>0.36143468202413087</v>
      </c>
      <c r="G120" s="305">
        <f>IF(G$33=0,0,G$33/FBT_fec!G$33)</f>
        <v>0.36506418054131234</v>
      </c>
      <c r="H120" s="305">
        <f>IF(H$33=0,0,H$33/FBT_fec!H$33)</f>
        <v>0.37639522615078858</v>
      </c>
      <c r="I120" s="305">
        <f>IF(I$33=0,0,I$33/FBT_fec!I$33)</f>
        <v>0.36866756508720921</v>
      </c>
      <c r="J120" s="305">
        <f>IF(J$33=0,0,J$33/FBT_fec!J$33)</f>
        <v>0.38098628314913452</v>
      </c>
      <c r="K120" s="305">
        <f>IF(K$33=0,0,K$33/FBT_fec!K$33)</f>
        <v>0.3917709269069175</v>
      </c>
      <c r="L120" s="305">
        <f>IF(L$33=0,0,L$33/FBT_fec!L$33)</f>
        <v>0.38841415383436068</v>
      </c>
      <c r="M120" s="305">
        <f>IF(M$33=0,0,M$33/FBT_fec!M$33)</f>
        <v>0.39033348837128723</v>
      </c>
      <c r="N120" s="305">
        <f>IF(N$33=0,0,N$33/FBT_fec!N$33)</f>
        <v>0.40205483111445806</v>
      </c>
      <c r="O120" s="305">
        <f>IF(O$33=0,0,O$33/FBT_fec!O$33)</f>
        <v>0.40968964488375903</v>
      </c>
      <c r="P120" s="305">
        <f>IF(P$33=0,0,P$33/FBT_fec!P$33)</f>
        <v>0.43173754061162239</v>
      </c>
      <c r="Q120" s="305">
        <f>IF(Q$33=0,0,Q$33/FBT_fec!Q$33)</f>
        <v>0.42787597565880525</v>
      </c>
    </row>
    <row r="121" spans="1:17" x14ac:dyDescent="0.25">
      <c r="A121" s="127" t="s">
        <v>260</v>
      </c>
      <c r="B121" s="305">
        <f>IF(B$44=0,0,B$44/FBT_fec!B$44)</f>
        <v>0.35109256139220923</v>
      </c>
      <c r="C121" s="305">
        <f>IF(C$44=0,0,C$44/FBT_fec!C$44)</f>
        <v>0.35022673677551641</v>
      </c>
      <c r="D121" s="305">
        <f>IF(D$44=0,0,D$44/FBT_fec!D$44)</f>
        <v>0.3503414794874502</v>
      </c>
      <c r="E121" s="305">
        <f>IF(E$44=0,0,E$44/FBT_fec!E$44)</f>
        <v>0.35633052356006001</v>
      </c>
      <c r="F121" s="305">
        <f>IF(F$44=0,0,F$44/FBT_fec!F$44)</f>
        <v>0.35833935922460669</v>
      </c>
      <c r="G121" s="305">
        <f>IF(G$44=0,0,G$44/FBT_fec!G$44)</f>
        <v>0.36058221650804456</v>
      </c>
      <c r="H121" s="305">
        <f>IF(H$44=0,0,H$44/FBT_fec!H$44)</f>
        <v>0.37144980638404801</v>
      </c>
      <c r="I121" s="305">
        <f>IF(I$44=0,0,I$44/FBT_fec!I$44)</f>
        <v>0.36747590965948013</v>
      </c>
      <c r="J121" s="305">
        <f>IF(J$44=0,0,J$44/FBT_fec!J$44)</f>
        <v>0.37996521993868865</v>
      </c>
      <c r="K121" s="305">
        <f>IF(K$44=0,0,K$44/FBT_fec!K$44)</f>
        <v>0.38787213222061007</v>
      </c>
      <c r="L121" s="305">
        <f>IF(L$44=0,0,L$44/FBT_fec!L$44)</f>
        <v>0.38714247882726566</v>
      </c>
      <c r="M121" s="305">
        <f>IF(M$44=0,0,M$44/FBT_fec!M$44)</f>
        <v>0.39502113421731094</v>
      </c>
      <c r="N121" s="305">
        <f>IF(N$44=0,0,N$44/FBT_fec!N$44)</f>
        <v>0.39309183448987345</v>
      </c>
      <c r="O121" s="305">
        <f>IF(O$44=0,0,O$44/FBT_fec!O$44)</f>
        <v>0.39310837811037264</v>
      </c>
      <c r="P121" s="305">
        <f>IF(P$44=0,0,P$44/FBT_fec!P$44)</f>
        <v>0.41514176647232254</v>
      </c>
      <c r="Q121" s="305">
        <f>IF(Q$44=0,0,Q$44/FBT_fec!Q$44)</f>
        <v>0.41358716999836814</v>
      </c>
    </row>
    <row r="122" spans="1:17" x14ac:dyDescent="0.25">
      <c r="A122" s="127" t="s">
        <v>259</v>
      </c>
      <c r="B122" s="305">
        <f>IF(B$65=0,0,B$65/FBT_fec!B$65)</f>
        <v>0.48913042571025939</v>
      </c>
      <c r="C122" s="305">
        <f>IF(C$65=0,0,C$65/FBT_fec!C$65)</f>
        <v>0.48910064008836696</v>
      </c>
      <c r="D122" s="305">
        <f>IF(D$65=0,0,D$65/FBT_fec!D$65)</f>
        <v>0.4890538961727886</v>
      </c>
      <c r="E122" s="305">
        <f>IF(E$65=0,0,E$65/FBT_fec!E$65)</f>
        <v>0.49573525558813603</v>
      </c>
      <c r="F122" s="305">
        <f>IF(F$65=0,0,F$65/FBT_fec!F$65)</f>
        <v>0.49569532605178762</v>
      </c>
      <c r="G122" s="305">
        <f>IF(G$65=0,0,G$65/FBT_fec!G$65)</f>
        <v>0.49595420389120259</v>
      </c>
      <c r="H122" s="305">
        <f>IF(H$65=0,0,H$65/FBT_fec!H$65)</f>
        <v>0.50895793668196521</v>
      </c>
      <c r="I122" s="305">
        <f>IF(I$65=0,0,I$65/FBT_fec!I$65)</f>
        <v>0.50840675304312333</v>
      </c>
      <c r="J122" s="305">
        <f>IF(J$65=0,0,J$65/FBT_fec!J$65)</f>
        <v>0.52476396697635019</v>
      </c>
      <c r="K122" s="305">
        <f>IF(K$65=0,0,K$65/FBT_fec!K$65)</f>
        <v>0.5335223075232044</v>
      </c>
      <c r="L122" s="305">
        <f>IF(L$65=0,0,L$65/FBT_fec!L$65)</f>
        <v>0.53328288211599817</v>
      </c>
      <c r="M122" s="305">
        <f>IF(M$65=0,0,M$65/FBT_fec!M$65)</f>
        <v>0.54357818744365771</v>
      </c>
      <c r="N122" s="305">
        <f>IF(N$65=0,0,N$65/FBT_fec!N$65)</f>
        <v>0.54441422467305223</v>
      </c>
      <c r="O122" s="305">
        <f>IF(O$65=0,0,O$65/FBT_fec!O$65)</f>
        <v>0.54495878587994528</v>
      </c>
      <c r="P122" s="305">
        <f>IF(P$65=0,0,P$65/FBT_fec!P$65)</f>
        <v>0.57627047767827433</v>
      </c>
      <c r="Q122" s="305">
        <f>IF(Q$65=0,0,Q$65/FBT_fec!Q$65)</f>
        <v>0.57599504745368157</v>
      </c>
    </row>
    <row r="123" spans="1:17" x14ac:dyDescent="0.25">
      <c r="A123" s="72" t="s">
        <v>258</v>
      </c>
      <c r="B123" s="304">
        <f>IF(B$79=0,0,B$79/FBT_fec!B$79)</f>
        <v>0.47402647978647144</v>
      </c>
      <c r="C123" s="304">
        <f>IF(C$79=0,0,C$79/FBT_fec!C$79)</f>
        <v>0.47402647978647156</v>
      </c>
      <c r="D123" s="304">
        <f>IF(D$79=0,0,D$79/FBT_fec!D$79)</f>
        <v>0.47402647978647144</v>
      </c>
      <c r="E123" s="304">
        <f>IF(E$79=0,0,E$79/FBT_fec!E$79)</f>
        <v>0.48037057896250596</v>
      </c>
      <c r="F123" s="304">
        <f>IF(F$79=0,0,F$79/FBT_fec!F$79)</f>
        <v>0.4803705789625059</v>
      </c>
      <c r="G123" s="304">
        <f>IF(G$79=0,0,G$79/FBT_fec!G$79)</f>
        <v>0.4803705789625059</v>
      </c>
      <c r="H123" s="304">
        <f>IF(H$79=0,0,H$79/FBT_fec!H$79)</f>
        <v>0.49283744647020633</v>
      </c>
      <c r="I123" s="304">
        <f>IF(I$79=0,0,I$79/FBT_fec!I$79)</f>
        <v>0.49283744647020639</v>
      </c>
      <c r="J123" s="304">
        <f>IF(J$79=0,0,J$79/FBT_fec!J$79)</f>
        <v>0.50866039125982987</v>
      </c>
      <c r="K123" s="304">
        <f>IF(K$79=0,0,K$79/FBT_fec!K$79)</f>
        <v>0.51682725225921922</v>
      </c>
      <c r="L123" s="304">
        <f>IF(L$79=0,0,L$79/FBT_fec!L$79)</f>
        <v>0.51682725225921933</v>
      </c>
      <c r="M123" s="304">
        <f>IF(M$79=0,0,M$79/FBT_fec!M$79)</f>
        <v>0.52721166936654773</v>
      </c>
      <c r="N123" s="304">
        <f>IF(N$79=0,0,N$79/FBT_fec!N$79)</f>
        <v>0.52721166936654762</v>
      </c>
      <c r="O123" s="304">
        <f>IF(O$79=0,0,O$79/FBT_fec!O$79)</f>
        <v>0.52721166936654751</v>
      </c>
      <c r="P123" s="304">
        <f>IF(P$79=0,0,P$79/FBT_fec!P$79)</f>
        <v>0.5576124250365353</v>
      </c>
      <c r="Q123" s="304">
        <f>IF(Q$79=0,0,Q$79/FBT_fec!Q$79)</f>
        <v>0.55761242503653519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Summary"</f>
        <v>EL: Industry Summary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x14ac:dyDescent="0.25">
      <c r="A3" s="31" t="s">
        <v>78</v>
      </c>
      <c r="B3" s="46">
        <f>ISI!B$3+NFM!B$3+CHI!B$3+NMM!B$3+PPA!B$3+FBT!B$3+TRE!B$3+MAE!B$3+TEL!B$3+WWP!B$3+OIS!B$3</f>
        <v>16816.5567548125</v>
      </c>
      <c r="C3" s="46">
        <f>ISI!C$3+NFM!C$3+CHI!C$3+NMM!C$3+PPA!C$3+FBT!C$3+TRE!C$3+MAE!C$3+TEL!C$3+WWP!C$3+OIS!C$3</f>
        <v>18562.99001153521</v>
      </c>
      <c r="D3" s="46">
        <f>ISI!D$3+NFM!D$3+CHI!D$3+NMM!D$3+PPA!D$3+FBT!D$3+TRE!D$3+MAE!D$3+TEL!D$3+WWP!D$3+OIS!D$3</f>
        <v>18908.903998426802</v>
      </c>
      <c r="E3" s="46">
        <f>ISI!E$3+NFM!E$3+CHI!E$3+NMM!E$3+PPA!E$3+FBT!E$3+TRE!E$3+MAE!E$3+TEL!E$3+WWP!E$3+OIS!E$3</f>
        <v>19225.642473675962</v>
      </c>
      <c r="F3" s="46">
        <f>ISI!F$3+NFM!F$3+CHI!F$3+NMM!F$3+PPA!F$3+FBT!F$3+TRE!F$3+MAE!F$3+TEL!F$3+WWP!F$3+OIS!F$3</f>
        <v>19207.953825282122</v>
      </c>
      <c r="G3" s="46">
        <f>ISI!G$3+NFM!G$3+CHI!G$3+NMM!G$3+PPA!G$3+FBT!G$3+TRE!G$3+MAE!G$3+TEL!G$3+WWP!G$3+OIS!G$3</f>
        <v>19063.762925267081</v>
      </c>
      <c r="H3" s="46">
        <f>ISI!H$3+NFM!H$3+CHI!H$3+NMM!H$3+PPA!H$3+FBT!H$3+TRE!H$3+MAE!H$3+TEL!H$3+WWP!H$3+OIS!H$3</f>
        <v>19603.029563055225</v>
      </c>
      <c r="I3" s="46">
        <f>ISI!I$3+NFM!I$3+CHI!I$3+NMM!I$3+PPA!I$3+FBT!I$3+TRE!I$3+MAE!I$3+TEL!I$3+WWP!I$3+OIS!I$3</f>
        <v>19963.599533769619</v>
      </c>
      <c r="J3" s="46">
        <f>ISI!J$3+NFM!J$3+CHI!J$3+NMM!J$3+PPA!J$3+FBT!J$3+TRE!J$3+MAE!J$3+TEL!J$3+WWP!J$3+OIS!J$3</f>
        <v>19184.907226952753</v>
      </c>
      <c r="K3" s="46">
        <f>ISI!K$3+NFM!K$3+CHI!K$3+NMM!K$3+PPA!K$3+FBT!K$3+TRE!K$3+MAE!K$3+TEL!K$3+WWP!K$3+OIS!K$3</f>
        <v>16594.881247819802</v>
      </c>
      <c r="L3" s="46">
        <f>ISI!L$3+NFM!L$3+CHI!L$3+NMM!L$3+PPA!L$3+FBT!L$3+TRE!L$3+MAE!L$3+TEL!L$3+WWP!L$3+OIS!L$3</f>
        <v>14359.366999999998</v>
      </c>
      <c r="M3" s="46">
        <f>ISI!M$3+NFM!M$3+CHI!M$3+NMM!M$3+PPA!M$3+FBT!M$3+TRE!M$3+MAE!M$3+TEL!M$3+WWP!M$3+OIS!M$3</f>
        <v>13526.075081643046</v>
      </c>
      <c r="N3" s="46">
        <f>ISI!N$3+NFM!N$3+CHI!N$3+NMM!N$3+PPA!N$3+FBT!N$3+TRE!N$3+MAE!N$3+TEL!N$3+WWP!N$3+OIS!N$3</f>
        <v>13242.036190629464</v>
      </c>
      <c r="O3" s="46">
        <f>ISI!O$3+NFM!O$3+CHI!O$3+NMM!O$3+PPA!O$3+FBT!O$3+TRE!O$3+MAE!O$3+TEL!O$3+WWP!O$3+OIS!O$3</f>
        <v>14116.439419284221</v>
      </c>
      <c r="P3" s="46">
        <f>ISI!P$3+NFM!P$3+CHI!P$3+NMM!P$3+PPA!P$3+FBT!P$3+TRE!P$3+MAE!P$3+TEL!P$3+WWP!P$3+OIS!P$3</f>
        <v>14446.995771340455</v>
      </c>
      <c r="Q3" s="46">
        <f>ISI!Q$3+NFM!Q$3+CHI!Q$3+NMM!Q$3+PPA!Q$3+FBT!Q$3+TRE!Q$3+MAE!Q$3+TEL!Q$3+WWP!Q$3+OIS!Q$3</f>
        <v>14823.432733622805</v>
      </c>
    </row>
    <row r="4" spans="1:17" x14ac:dyDescent="0.25">
      <c r="A4" s="18" t="s">
        <v>13</v>
      </c>
      <c r="B4" s="35">
        <f>ISI!B$3</f>
        <v>308.19104206438237</v>
      </c>
      <c r="C4" s="35">
        <f>ISI!C$3</f>
        <v>318.48198091854152</v>
      </c>
      <c r="D4" s="35">
        <f>ISI!D$3</f>
        <v>388.31073263366949</v>
      </c>
      <c r="E4" s="35">
        <f>ISI!E$3</f>
        <v>387.46287229723401</v>
      </c>
      <c r="F4" s="35">
        <f>ISI!F$3</f>
        <v>428.63669110806768</v>
      </c>
      <c r="G4" s="35">
        <f>ISI!G$3</f>
        <v>518.61161418610197</v>
      </c>
      <c r="H4" s="35">
        <f>ISI!H$3</f>
        <v>648.8860932347676</v>
      </c>
      <c r="I4" s="35">
        <f>ISI!I$3</f>
        <v>722.15278668890892</v>
      </c>
      <c r="J4" s="35">
        <f>ISI!J$3</f>
        <v>721.15827979465746</v>
      </c>
      <c r="K4" s="35">
        <f>ISI!K$3</f>
        <v>465.40090696167846</v>
      </c>
      <c r="L4" s="35">
        <f>ISI!L$3</f>
        <v>349.08000000000004</v>
      </c>
      <c r="M4" s="35">
        <f>ISI!M$3</f>
        <v>483.72631852273526</v>
      </c>
      <c r="N4" s="35">
        <f>ISI!N$3</f>
        <v>482.85651850970453</v>
      </c>
      <c r="O4" s="35">
        <f>ISI!O$3</f>
        <v>512.72250688174461</v>
      </c>
      <c r="P4" s="35">
        <f>ISI!P$3</f>
        <v>505.58525774567363</v>
      </c>
      <c r="Q4" s="35">
        <f>ISI!Q$3</f>
        <v>540.33328194244109</v>
      </c>
    </row>
    <row r="5" spans="1:17" x14ac:dyDescent="0.25">
      <c r="A5" s="23" t="s">
        <v>12</v>
      </c>
      <c r="B5" s="37">
        <f>NFM!B$3</f>
        <v>1461.1902836700581</v>
      </c>
      <c r="C5" s="37">
        <f>NFM!C$3</f>
        <v>1263.8092640377311</v>
      </c>
      <c r="D5" s="37">
        <f>NFM!D$3</f>
        <v>1126.879535126398</v>
      </c>
      <c r="E5" s="37">
        <f>NFM!E$3</f>
        <v>1212.1619745205824</v>
      </c>
      <c r="F5" s="37">
        <f>NFM!F$3</f>
        <v>1160.3917805491092</v>
      </c>
      <c r="G5" s="37">
        <f>NFM!G$3</f>
        <v>1203.6951582742536</v>
      </c>
      <c r="H5" s="37">
        <f>NFM!H$3</f>
        <v>1388.3234038343196</v>
      </c>
      <c r="I5" s="37">
        <f>NFM!I$3</f>
        <v>1494.1093930450402</v>
      </c>
      <c r="J5" s="37">
        <f>NFM!J$3</f>
        <v>1467.345516584181</v>
      </c>
      <c r="K5" s="37">
        <f>NFM!K$3</f>
        <v>948.43683659739895</v>
      </c>
      <c r="L5" s="37">
        <f>NFM!L$3</f>
        <v>711.88699999999994</v>
      </c>
      <c r="M5" s="37">
        <f>NFM!M$3</f>
        <v>983.5457950085389</v>
      </c>
      <c r="N5" s="37">
        <f>NFM!N$3</f>
        <v>1368.2846631676575</v>
      </c>
      <c r="O5" s="37">
        <f>NFM!O$3</f>
        <v>1409.614936068919</v>
      </c>
      <c r="P5" s="37">
        <f>NFM!P$3</f>
        <v>1376.4388811200176</v>
      </c>
      <c r="Q5" s="37">
        <f>NFM!Q$3</f>
        <v>1512.2289254540613</v>
      </c>
    </row>
    <row r="6" spans="1:17" x14ac:dyDescent="0.25">
      <c r="A6" s="21" t="s">
        <v>44</v>
      </c>
      <c r="B6" s="35">
        <f>NFM!B$4</f>
        <v>185.65716629408718</v>
      </c>
      <c r="C6" s="35">
        <f>NFM!C$4</f>
        <v>175.65111666429709</v>
      </c>
      <c r="D6" s="35">
        <f>NFM!D$4</f>
        <v>172.35938649924796</v>
      </c>
      <c r="E6" s="35">
        <f>NFM!E$4</f>
        <v>187.71754600161259</v>
      </c>
      <c r="F6" s="35">
        <f>NFM!F$4</f>
        <v>180.26893759268603</v>
      </c>
      <c r="G6" s="35">
        <f>NFM!G$4</f>
        <v>190.38480936084738</v>
      </c>
      <c r="H6" s="35">
        <f>NFM!H$4</f>
        <v>220.05160050495289</v>
      </c>
      <c r="I6" s="35">
        <f>NFM!I$4</f>
        <v>240.58680867445139</v>
      </c>
      <c r="J6" s="35">
        <f>NFM!J$4</f>
        <v>245.40539792813007</v>
      </c>
      <c r="K6" s="35">
        <f>NFM!K$4</f>
        <v>156.89031743658745</v>
      </c>
      <c r="L6" s="35">
        <f>NFM!L$4</f>
        <v>117.178</v>
      </c>
      <c r="M6" s="35">
        <f>NFM!M$4</f>
        <v>165.30421148295736</v>
      </c>
      <c r="N6" s="35">
        <f>NFM!N$4</f>
        <v>210.83451688828984</v>
      </c>
      <c r="O6" s="35">
        <f>NFM!O$4</f>
        <v>220.18780331660571</v>
      </c>
      <c r="P6" s="35">
        <f>NFM!P$4</f>
        <v>205.32987915930565</v>
      </c>
      <c r="Q6" s="35">
        <f>NFM!Q$4</f>
        <v>228.64287713480448</v>
      </c>
    </row>
    <row r="7" spans="1:17" x14ac:dyDescent="0.25">
      <c r="A7" s="21" t="s">
        <v>59</v>
      </c>
      <c r="B7" s="35">
        <f>NFM!B$5</f>
        <v>423.72371480932566</v>
      </c>
      <c r="C7" s="35">
        <f>NFM!C$5</f>
        <v>351.45055754336028</v>
      </c>
      <c r="D7" s="35">
        <f>NFM!D$5</f>
        <v>300.52562677976817</v>
      </c>
      <c r="E7" s="35">
        <f>NFM!E$5</f>
        <v>321.79770529864055</v>
      </c>
      <c r="F7" s="35">
        <f>NFM!F$5</f>
        <v>307.69239957837539</v>
      </c>
      <c r="G7" s="35">
        <f>NFM!G$5</f>
        <v>310.35615065241745</v>
      </c>
      <c r="H7" s="35">
        <f>NFM!H$5</f>
        <v>367.18447547966286</v>
      </c>
      <c r="I7" s="35">
        <f>NFM!I$5</f>
        <v>385.88021301167709</v>
      </c>
      <c r="J7" s="35">
        <f>NFM!J$5</f>
        <v>385.60809689219508</v>
      </c>
      <c r="K7" s="35">
        <f>NFM!K$5</f>
        <v>250.33547615488121</v>
      </c>
      <c r="L7" s="35">
        <f>NFM!L$5</f>
        <v>188.267</v>
      </c>
      <c r="M7" s="35">
        <f>NFM!M$5</f>
        <v>257.95631722443602</v>
      </c>
      <c r="N7" s="35">
        <f>NFM!N$5</f>
        <v>323.7517753324347</v>
      </c>
      <c r="O7" s="35">
        <f>NFM!O$5</f>
        <v>335.28170497490851</v>
      </c>
      <c r="P7" s="35">
        <f>NFM!P$5</f>
        <v>310.49481873895843</v>
      </c>
      <c r="Q7" s="35">
        <f>NFM!Q$5</f>
        <v>342.9643157022067</v>
      </c>
    </row>
    <row r="8" spans="1:17" x14ac:dyDescent="0.25">
      <c r="A8" s="21" t="s">
        <v>42</v>
      </c>
      <c r="B8" s="35">
        <f>NFM!B$8</f>
        <v>428.08568775731965</v>
      </c>
      <c r="C8" s="35">
        <f>NFM!C$8</f>
        <v>385.25703228671347</v>
      </c>
      <c r="D8" s="35">
        <f>NFM!D$8</f>
        <v>353.46889506761369</v>
      </c>
      <c r="E8" s="35">
        <f>NFM!E$8</f>
        <v>380.8490179216887</v>
      </c>
      <c r="F8" s="35">
        <f>NFM!F$8</f>
        <v>364.73804379967231</v>
      </c>
      <c r="G8" s="35">
        <f>NFM!G$8</f>
        <v>392.59804760857139</v>
      </c>
      <c r="H8" s="35">
        <f>NFM!H$8</f>
        <v>433.90285237004093</v>
      </c>
      <c r="I8" s="35">
        <f>NFM!I$8</f>
        <v>481.76215834723456</v>
      </c>
      <c r="J8" s="35">
        <f>NFM!J$8</f>
        <v>450.72392487166081</v>
      </c>
      <c r="K8" s="35">
        <f>NFM!K$8</f>
        <v>290.87556685104909</v>
      </c>
      <c r="L8" s="35">
        <f>NFM!L$8</f>
        <v>218.17500000000001</v>
      </c>
      <c r="M8" s="35">
        <f>NFM!M$8</f>
        <v>302.32894907670948</v>
      </c>
      <c r="N8" s="35">
        <f>NFM!N$8</f>
        <v>509.94659561449839</v>
      </c>
      <c r="O8" s="35">
        <f>NFM!O$8</f>
        <v>518.86372280249623</v>
      </c>
      <c r="P8" s="35">
        <f>NFM!P$8</f>
        <v>550.11936448279516</v>
      </c>
      <c r="Q8" s="35">
        <f>NFM!Q$8</f>
        <v>597.65741691484334</v>
      </c>
    </row>
    <row r="9" spans="1:17" x14ac:dyDescent="0.25">
      <c r="A9" s="23" t="s">
        <v>11</v>
      </c>
      <c r="B9" s="37">
        <f>CHI!B$3</f>
        <v>1273.2734322275007</v>
      </c>
      <c r="C9" s="37">
        <f>CHI!C$3</f>
        <v>1645.8946173298241</v>
      </c>
      <c r="D9" s="37">
        <f>CHI!D$3</f>
        <v>1499.8381111304825</v>
      </c>
      <c r="E9" s="37">
        <f>CHI!E$3</f>
        <v>1630.2442304459546</v>
      </c>
      <c r="F9" s="37">
        <f>CHI!F$3</f>
        <v>1466.551514868587</v>
      </c>
      <c r="G9" s="37">
        <f>CHI!G$3</f>
        <v>1578.7966928520716</v>
      </c>
      <c r="H9" s="37">
        <f>CHI!H$3</f>
        <v>1595.8459732955425</v>
      </c>
      <c r="I9" s="37">
        <f>CHI!I$3</f>
        <v>1439.4328243295263</v>
      </c>
      <c r="J9" s="37">
        <f>CHI!J$3</f>
        <v>1335.3416740954781</v>
      </c>
      <c r="K9" s="37">
        <f>CHI!K$3</f>
        <v>1226.2919220610954</v>
      </c>
      <c r="L9" s="37">
        <f>CHI!L$3</f>
        <v>1260.3</v>
      </c>
      <c r="M9" s="37">
        <f>CHI!M$3</f>
        <v>1087.5752763879318</v>
      </c>
      <c r="N9" s="37">
        <f>CHI!N$3</f>
        <v>1195.2563922026193</v>
      </c>
      <c r="O9" s="37">
        <f>CHI!O$3</f>
        <v>1543.6879168989942</v>
      </c>
      <c r="P9" s="37">
        <f>CHI!P$3</f>
        <v>1533.7410397566393</v>
      </c>
      <c r="Q9" s="37">
        <f>CHI!Q$3</f>
        <v>1644.8822579273997</v>
      </c>
    </row>
    <row r="10" spans="1:17" x14ac:dyDescent="0.25">
      <c r="A10" s="21" t="s">
        <v>61</v>
      </c>
      <c r="B10" s="35">
        <f>CHI!B$5</f>
        <v>133.43583360024689</v>
      </c>
      <c r="C10" s="35">
        <f>CHI!C$5</f>
        <v>101.20794554827621</v>
      </c>
      <c r="D10" s="35">
        <f>CHI!D$5</f>
        <v>107.14147721169496</v>
      </c>
      <c r="E10" s="35">
        <f>CHI!E$5</f>
        <v>115.27731896737203</v>
      </c>
      <c r="F10" s="35">
        <f>CHI!F$5</f>
        <v>159.94413562971877</v>
      </c>
      <c r="G10" s="35">
        <f>CHI!G$5</f>
        <v>152.23579685664697</v>
      </c>
      <c r="H10" s="35">
        <f>CHI!H$5</f>
        <v>162.51439305922148</v>
      </c>
      <c r="I10" s="35">
        <f>CHI!I$5</f>
        <v>131.03366810096585</v>
      </c>
      <c r="J10" s="35">
        <f>CHI!J$5</f>
        <v>165.26242598455781</v>
      </c>
      <c r="K10" s="35">
        <f>CHI!K$5</f>
        <v>134.6988938548603</v>
      </c>
      <c r="L10" s="35">
        <f>CHI!L$5</f>
        <v>170.03301780081563</v>
      </c>
      <c r="M10" s="35">
        <f>CHI!M$5</f>
        <v>132.10327554151976</v>
      </c>
      <c r="N10" s="35">
        <f>CHI!N$5</f>
        <v>187.46642771224063</v>
      </c>
      <c r="O10" s="35">
        <f>CHI!O$5</f>
        <v>196.68260541446003</v>
      </c>
      <c r="P10" s="35">
        <f>CHI!P$5</f>
        <v>210.87436523612936</v>
      </c>
      <c r="Q10" s="35">
        <f>CHI!Q$5</f>
        <v>233.40271706464989</v>
      </c>
    </row>
    <row r="11" spans="1:17" x14ac:dyDescent="0.25">
      <c r="A11" s="21" t="s">
        <v>40</v>
      </c>
      <c r="B11" s="35">
        <f>CHI!B$6</f>
        <v>477.9259681967863</v>
      </c>
      <c r="C11" s="35">
        <f>CHI!C$6</f>
        <v>588.14025076694281</v>
      </c>
      <c r="D11" s="35">
        <f>CHI!D$6</f>
        <v>518.621268423532</v>
      </c>
      <c r="E11" s="35">
        <f>CHI!E$6</f>
        <v>609.12891527291993</v>
      </c>
      <c r="F11" s="35">
        <f>CHI!F$6</f>
        <v>523.38063912402765</v>
      </c>
      <c r="G11" s="35">
        <f>CHI!G$6</f>
        <v>530.26426040006925</v>
      </c>
      <c r="H11" s="35">
        <f>CHI!H$6</f>
        <v>615.25846405200286</v>
      </c>
      <c r="I11" s="35">
        <f>CHI!I$6</f>
        <v>597.07702953366345</v>
      </c>
      <c r="J11" s="35">
        <f>CHI!J$6</f>
        <v>575.9792614315478</v>
      </c>
      <c r="K11" s="35">
        <f>CHI!K$6</f>
        <v>480.63972178275367</v>
      </c>
      <c r="L11" s="35">
        <f>CHI!L$6</f>
        <v>466.76698219918433</v>
      </c>
      <c r="M11" s="35">
        <f>CHI!M$6</f>
        <v>430.75937438707376</v>
      </c>
      <c r="N11" s="35">
        <f>CHI!N$6</f>
        <v>551.4339726176795</v>
      </c>
      <c r="O11" s="35">
        <f>CHI!O$6</f>
        <v>730.14968502603313</v>
      </c>
      <c r="P11" s="35">
        <f>CHI!P$6</f>
        <v>781.09430943730194</v>
      </c>
      <c r="Q11" s="35">
        <f>CHI!Q$6</f>
        <v>862.61870604170065</v>
      </c>
    </row>
    <row r="12" spans="1:17" x14ac:dyDescent="0.25">
      <c r="A12" s="21" t="s">
        <v>39</v>
      </c>
      <c r="B12" s="35">
        <f>CHI!B$7</f>
        <v>661.91163043046754</v>
      </c>
      <c r="C12" s="35">
        <f>CHI!C$7</f>
        <v>956.54642101460502</v>
      </c>
      <c r="D12" s="35">
        <f>CHI!D$7</f>
        <v>874.07536549525537</v>
      </c>
      <c r="E12" s="35">
        <f>CHI!E$7</f>
        <v>905.83799620566276</v>
      </c>
      <c r="F12" s="35">
        <f>CHI!F$7</f>
        <v>783.2267401148406</v>
      </c>
      <c r="G12" s="35">
        <f>CHI!G$7</f>
        <v>896.29663559535538</v>
      </c>
      <c r="H12" s="35">
        <f>CHI!H$7</f>
        <v>818.07311618431834</v>
      </c>
      <c r="I12" s="35">
        <f>CHI!I$7</f>
        <v>711.32212669489707</v>
      </c>
      <c r="J12" s="35">
        <f>CHI!J$7</f>
        <v>594.09998667937236</v>
      </c>
      <c r="K12" s="35">
        <f>CHI!K$7</f>
        <v>610.95330642348142</v>
      </c>
      <c r="L12" s="35">
        <f>CHI!L$7</f>
        <v>623.5</v>
      </c>
      <c r="M12" s="35">
        <f>CHI!M$7</f>
        <v>524.71262645933825</v>
      </c>
      <c r="N12" s="35">
        <f>CHI!N$7</f>
        <v>456.35599187269906</v>
      </c>
      <c r="O12" s="35">
        <f>CHI!O$7</f>
        <v>616.85562645850109</v>
      </c>
      <c r="P12" s="35">
        <f>CHI!P$7</f>
        <v>541.772365083208</v>
      </c>
      <c r="Q12" s="35">
        <f>CHI!Q$7</f>
        <v>548.86083482104902</v>
      </c>
    </row>
    <row r="13" spans="1:17" x14ac:dyDescent="0.25">
      <c r="A13" s="23" t="s">
        <v>10</v>
      </c>
      <c r="B13" s="37">
        <f>NMM!B$3</f>
        <v>1616.8005399039289</v>
      </c>
      <c r="C13" s="37">
        <f>NMM!C$3</f>
        <v>1818.7799969035457</v>
      </c>
      <c r="D13" s="37">
        <f>NMM!D$3</f>
        <v>1793.1060247565438</v>
      </c>
      <c r="E13" s="37">
        <f>NMM!E$3</f>
        <v>1969.4531831608272</v>
      </c>
      <c r="F13" s="37">
        <f>NMM!F$3</f>
        <v>1731.828579431399</v>
      </c>
      <c r="G13" s="37">
        <f>NMM!G$3</f>
        <v>1574.3306689874726</v>
      </c>
      <c r="H13" s="37">
        <f>NMM!H$3</f>
        <v>1792.0329487832423</v>
      </c>
      <c r="I13" s="37">
        <f>NMM!I$3</f>
        <v>1811.9893921895714</v>
      </c>
      <c r="J13" s="37">
        <f>NMM!J$3</f>
        <v>1733.5259701003142</v>
      </c>
      <c r="K13" s="37">
        <f>NMM!K$3</f>
        <v>1521.0046344745106</v>
      </c>
      <c r="L13" s="37">
        <f>NMM!L$3</f>
        <v>941.80000000000007</v>
      </c>
      <c r="M13" s="37">
        <f>NMM!M$3</f>
        <v>774.98476995136355</v>
      </c>
      <c r="N13" s="37">
        <f>NMM!N$3</f>
        <v>810.11486853487304</v>
      </c>
      <c r="O13" s="37">
        <f>NMM!O$3</f>
        <v>813.97269892406484</v>
      </c>
      <c r="P13" s="37">
        <f>NMM!P$3</f>
        <v>822.39508226056023</v>
      </c>
      <c r="Q13" s="37">
        <f>NMM!Q$3</f>
        <v>823.34438493581592</v>
      </c>
    </row>
    <row r="14" spans="1:17" x14ac:dyDescent="0.25">
      <c r="A14" s="21" t="s">
        <v>38</v>
      </c>
      <c r="B14" s="35">
        <f>NMM!B$4</f>
        <v>1239.9121429461022</v>
      </c>
      <c r="C14" s="35">
        <f>NMM!C$4</f>
        <v>1178.4777408265311</v>
      </c>
      <c r="D14" s="35">
        <f>NMM!D$4</f>
        <v>1224.4199922515816</v>
      </c>
      <c r="E14" s="35">
        <f>NMM!E$4</f>
        <v>1550.633237718228</v>
      </c>
      <c r="F14" s="35">
        <f>NMM!F$4</f>
        <v>1250.5436433288971</v>
      </c>
      <c r="G14" s="35">
        <f>NMM!G$4</f>
        <v>1221.3520907614245</v>
      </c>
      <c r="H14" s="35">
        <f>NMM!H$4</f>
        <v>1461.837322940373</v>
      </c>
      <c r="I14" s="35">
        <f>NMM!I$4</f>
        <v>1147.10800866923</v>
      </c>
      <c r="J14" s="35">
        <f>NMM!J$4</f>
        <v>1116.7629850501571</v>
      </c>
      <c r="K14" s="35">
        <f>NMM!K$4</f>
        <v>979.6812577735808</v>
      </c>
      <c r="L14" s="35">
        <f>NMM!L$4</f>
        <v>570.9</v>
      </c>
      <c r="M14" s="35">
        <f>NMM!M$4</f>
        <v>387.49238497568172</v>
      </c>
      <c r="N14" s="35">
        <f>NMM!N$4</f>
        <v>503.66710633524207</v>
      </c>
      <c r="O14" s="35">
        <f>NMM!O$4</f>
        <v>481.34179159380915</v>
      </c>
      <c r="P14" s="35">
        <f>NMM!P$4</f>
        <v>524.12637214142251</v>
      </c>
      <c r="Q14" s="35">
        <f>NMM!Q$4</f>
        <v>526.16690108684361</v>
      </c>
    </row>
    <row r="15" spans="1:17" x14ac:dyDescent="0.25">
      <c r="A15" s="21" t="s">
        <v>37</v>
      </c>
      <c r="B15" s="35">
        <f>NMM!B$5</f>
        <v>207.58916359778624</v>
      </c>
      <c r="C15" s="35">
        <f>NMM!C$5</f>
        <v>463.32423505080095</v>
      </c>
      <c r="D15" s="35">
        <f>NMM!D$5</f>
        <v>376.95502740904669</v>
      </c>
      <c r="E15" s="35">
        <f>NMM!E$5</f>
        <v>214.48747846143851</v>
      </c>
      <c r="F15" s="35">
        <f>NMM!F$5</f>
        <v>330.817255376768</v>
      </c>
      <c r="G15" s="35">
        <f>NMM!G$5</f>
        <v>216.34608135050527</v>
      </c>
      <c r="H15" s="35">
        <f>NMM!H$5</f>
        <v>204.26801490488901</v>
      </c>
      <c r="I15" s="35">
        <f>NMM!I$5</f>
        <v>560.38998966989232</v>
      </c>
      <c r="J15" s="35">
        <f>NMM!J$5</f>
        <v>495.41616714313511</v>
      </c>
      <c r="K15" s="35">
        <f>NMM!K$5</f>
        <v>424.85305228771404</v>
      </c>
      <c r="L15" s="35">
        <f>NMM!L$5</f>
        <v>299.97400000000005</v>
      </c>
      <c r="M15" s="35">
        <f>NMM!M$5</f>
        <v>313.24345107908641</v>
      </c>
      <c r="N15" s="35">
        <f>NMM!N$5</f>
        <v>241.92726334489674</v>
      </c>
      <c r="O15" s="35">
        <f>NMM!O$5</f>
        <v>271.57576660861855</v>
      </c>
      <c r="P15" s="35">
        <f>NMM!P$5</f>
        <v>213.53756252708925</v>
      </c>
      <c r="Q15" s="35">
        <f>NMM!Q$5</f>
        <v>215.89825208037649</v>
      </c>
    </row>
    <row r="16" spans="1:17" x14ac:dyDescent="0.25">
      <c r="A16" s="21" t="s">
        <v>57</v>
      </c>
      <c r="B16" s="35">
        <f>NMM!B$6</f>
        <v>169.29923336004043</v>
      </c>
      <c r="C16" s="35">
        <f>NMM!C$6</f>
        <v>176.97802102621364</v>
      </c>
      <c r="D16" s="35">
        <f>NMM!D$6</f>
        <v>191.73100509591552</v>
      </c>
      <c r="E16" s="35">
        <f>NMM!E$6</f>
        <v>204.33246698116068</v>
      </c>
      <c r="F16" s="35">
        <f>NMM!F$6</f>
        <v>150.46768072573391</v>
      </c>
      <c r="G16" s="35">
        <f>NMM!G$6</f>
        <v>136.63249687554278</v>
      </c>
      <c r="H16" s="35">
        <f>NMM!H$6</f>
        <v>125.92761093798026</v>
      </c>
      <c r="I16" s="35">
        <f>NMM!I$6</f>
        <v>104.49139385044928</v>
      </c>
      <c r="J16" s="35">
        <f>NMM!J$6</f>
        <v>121.346817907022</v>
      </c>
      <c r="K16" s="35">
        <f>NMM!K$6</f>
        <v>116.47032441321574</v>
      </c>
      <c r="L16" s="35">
        <f>NMM!L$6</f>
        <v>70.926000000000016</v>
      </c>
      <c r="M16" s="35">
        <f>NMM!M$6</f>
        <v>74.248933896595432</v>
      </c>
      <c r="N16" s="35">
        <f>NMM!N$6</f>
        <v>64.520498854734214</v>
      </c>
      <c r="O16" s="35">
        <f>NMM!O$6</f>
        <v>61.055140721637123</v>
      </c>
      <c r="P16" s="35">
        <f>NMM!P$6</f>
        <v>84.731147592048472</v>
      </c>
      <c r="Q16" s="35">
        <f>NMM!Q$6</f>
        <v>81.279231768595722</v>
      </c>
    </row>
    <row r="17" spans="1:17" x14ac:dyDescent="0.25">
      <c r="A17" s="23" t="s">
        <v>9</v>
      </c>
      <c r="B17" s="37">
        <f>PPA!B$3</f>
        <v>1371.8588310021305</v>
      </c>
      <c r="C17" s="37">
        <f>PPA!C$3</f>
        <v>1649.6361665892553</v>
      </c>
      <c r="D17" s="37">
        <f>PPA!D$3</f>
        <v>1824.9856790615427</v>
      </c>
      <c r="E17" s="37">
        <f>PPA!E$3</f>
        <v>1682.5964794313295</v>
      </c>
      <c r="F17" s="37">
        <f>PPA!F$3</f>
        <v>1733.4624900798281</v>
      </c>
      <c r="G17" s="37">
        <f>PPA!G$3</f>
        <v>1693.4246387101207</v>
      </c>
      <c r="H17" s="37">
        <f>PPA!H$3</f>
        <v>1755.7184296184755</v>
      </c>
      <c r="I17" s="37">
        <f>PPA!I$3</f>
        <v>1907.0533384661444</v>
      </c>
      <c r="J17" s="37">
        <f>PPA!J$3</f>
        <v>1195.8849507649115</v>
      </c>
      <c r="K17" s="37">
        <f>PPA!K$3</f>
        <v>988.08989883888967</v>
      </c>
      <c r="L17" s="37">
        <f>PPA!L$3</f>
        <v>733.2</v>
      </c>
      <c r="M17" s="37">
        <f>PPA!M$3</f>
        <v>599.61450499845205</v>
      </c>
      <c r="N17" s="37">
        <f>PPA!N$3</f>
        <v>545.1729063147518</v>
      </c>
      <c r="O17" s="37">
        <f>PPA!O$3</f>
        <v>471.16039898395388</v>
      </c>
      <c r="P17" s="37">
        <f>PPA!P$3</f>
        <v>458.40657663442209</v>
      </c>
      <c r="Q17" s="37">
        <f>PPA!Q$3</f>
        <v>422.93632576723621</v>
      </c>
    </row>
    <row r="18" spans="1:17" x14ac:dyDescent="0.25">
      <c r="A18" s="21" t="s">
        <v>35</v>
      </c>
      <c r="B18" s="35">
        <f>PPA!B$5</f>
        <v>0</v>
      </c>
      <c r="C18" s="35">
        <f>PPA!C$5</f>
        <v>0</v>
      </c>
      <c r="D18" s="35">
        <f>PPA!D$5</f>
        <v>0</v>
      </c>
      <c r="E18" s="35">
        <f>PPA!E$5</f>
        <v>0</v>
      </c>
      <c r="F18" s="35">
        <f>PPA!F$5</f>
        <v>0</v>
      </c>
      <c r="G18" s="35">
        <f>PPA!G$5</f>
        <v>0</v>
      </c>
      <c r="H18" s="35">
        <f>PPA!H$5</f>
        <v>0</v>
      </c>
      <c r="I18" s="35">
        <f>PPA!I$5</f>
        <v>0</v>
      </c>
      <c r="J18" s="35">
        <f>PPA!J$5</f>
        <v>0</v>
      </c>
      <c r="K18" s="35">
        <f>PPA!K$5</f>
        <v>0</v>
      </c>
      <c r="L18" s="35">
        <f>PPA!L$5</f>
        <v>0</v>
      </c>
      <c r="M18" s="35">
        <f>PPA!M$5</f>
        <v>0</v>
      </c>
      <c r="N18" s="35">
        <f>PPA!N$5</f>
        <v>0</v>
      </c>
      <c r="O18" s="35">
        <f>PPA!O$5</f>
        <v>0</v>
      </c>
      <c r="P18" s="35">
        <f>PPA!P$5</f>
        <v>0</v>
      </c>
      <c r="Q18" s="35">
        <f>PPA!Q$5</f>
        <v>0</v>
      </c>
    </row>
    <row r="19" spans="1:17" x14ac:dyDescent="0.25">
      <c r="A19" s="21" t="s">
        <v>56</v>
      </c>
      <c r="B19" s="35">
        <f>PPA!B$6</f>
        <v>402.14902936389257</v>
      </c>
      <c r="C19" s="35">
        <f>PPA!C$6</f>
        <v>379.18666460236358</v>
      </c>
      <c r="D19" s="35">
        <f>PPA!D$6</f>
        <v>475.45515678314359</v>
      </c>
      <c r="E19" s="35">
        <f>PPA!E$6</f>
        <v>424.94176412670208</v>
      </c>
      <c r="F19" s="35">
        <f>PPA!F$6</f>
        <v>409.87815694878856</v>
      </c>
      <c r="G19" s="35">
        <f>PPA!G$6</f>
        <v>388.08602249043815</v>
      </c>
      <c r="H19" s="35">
        <f>PPA!H$6</f>
        <v>375.98813135227294</v>
      </c>
      <c r="I19" s="35">
        <f>PPA!I$6</f>
        <v>454.14688395568669</v>
      </c>
      <c r="J19" s="35">
        <f>PPA!J$6</f>
        <v>423.90335372414006</v>
      </c>
      <c r="K19" s="35">
        <f>PPA!K$6</f>
        <v>315.94159565455726</v>
      </c>
      <c r="L19" s="35">
        <f>PPA!L$6</f>
        <v>270</v>
      </c>
      <c r="M19" s="35">
        <f>PPA!M$6</f>
        <v>187.2546963477844</v>
      </c>
      <c r="N19" s="35">
        <f>PPA!N$6</f>
        <v>201.37198495242308</v>
      </c>
      <c r="O19" s="35">
        <f>PPA!O$6</f>
        <v>185.44906346157816</v>
      </c>
      <c r="P19" s="35">
        <f>PPA!P$6</f>
        <v>176.09970211467007</v>
      </c>
      <c r="Q19" s="35">
        <f>PPA!Q$6</f>
        <v>167.04922213720988</v>
      </c>
    </row>
    <row r="20" spans="1:17" x14ac:dyDescent="0.25">
      <c r="A20" s="21" t="s">
        <v>55</v>
      </c>
      <c r="B20" s="35">
        <f>PPA!B$7</f>
        <v>969.70980163823788</v>
      </c>
      <c r="C20" s="35">
        <f>PPA!C$7</f>
        <v>1270.4495019868916</v>
      </c>
      <c r="D20" s="35">
        <f>PPA!D$7</f>
        <v>1349.5305222783991</v>
      </c>
      <c r="E20" s="35">
        <f>PPA!E$7</f>
        <v>1257.6547153046274</v>
      </c>
      <c r="F20" s="35">
        <f>PPA!F$7</f>
        <v>1323.5843331310396</v>
      </c>
      <c r="G20" s="35">
        <f>PPA!G$7</f>
        <v>1305.3386162196825</v>
      </c>
      <c r="H20" s="35">
        <f>PPA!H$7</f>
        <v>1379.7302982662027</v>
      </c>
      <c r="I20" s="35">
        <f>PPA!I$7</f>
        <v>1452.9064545104577</v>
      </c>
      <c r="J20" s="35">
        <f>PPA!J$7</f>
        <v>771.98159704077148</v>
      </c>
      <c r="K20" s="35">
        <f>PPA!K$7</f>
        <v>672.14830318433246</v>
      </c>
      <c r="L20" s="35">
        <f>PPA!L$7</f>
        <v>463.20000000000005</v>
      </c>
      <c r="M20" s="35">
        <f>PPA!M$7</f>
        <v>412.35980865066767</v>
      </c>
      <c r="N20" s="35">
        <f>PPA!N$7</f>
        <v>343.80092136232872</v>
      </c>
      <c r="O20" s="35">
        <f>PPA!O$7</f>
        <v>285.71133552237575</v>
      </c>
      <c r="P20" s="35">
        <f>PPA!P$7</f>
        <v>282.306874519752</v>
      </c>
      <c r="Q20" s="35">
        <f>PPA!Q$7</f>
        <v>255.88710363002633</v>
      </c>
    </row>
    <row r="21" spans="1:17" x14ac:dyDescent="0.25">
      <c r="A21" s="20" t="s">
        <v>54</v>
      </c>
      <c r="B21" s="36">
        <f>FBT!B$3</f>
        <v>3908.0840026995197</v>
      </c>
      <c r="C21" s="36">
        <f>FBT!C$3</f>
        <v>4549.2078237085207</v>
      </c>
      <c r="D21" s="36">
        <f>FBT!D$3</f>
        <v>5026.5248686209552</v>
      </c>
      <c r="E21" s="36">
        <f>FBT!E$3</f>
        <v>4876.2037415047671</v>
      </c>
      <c r="F21" s="36">
        <f>FBT!F$3</f>
        <v>4943.9802063395737</v>
      </c>
      <c r="G21" s="36">
        <f>FBT!G$3</f>
        <v>4524.1966882715342</v>
      </c>
      <c r="H21" s="36">
        <f>FBT!H$3</f>
        <v>4370.9173844689003</v>
      </c>
      <c r="I21" s="36">
        <f>FBT!I$3</f>
        <v>4840.0273749946527</v>
      </c>
      <c r="J21" s="36">
        <f>FBT!J$3</f>
        <v>4915.1066162532143</v>
      </c>
      <c r="K21" s="36">
        <f>FBT!K$3</f>
        <v>4694.9718443215233</v>
      </c>
      <c r="L21" s="36">
        <f>FBT!L$3</f>
        <v>4625.8999999999996</v>
      </c>
      <c r="M21" s="36">
        <f>FBT!M$3</f>
        <v>4570.3128901139507</v>
      </c>
      <c r="N21" s="36">
        <f>FBT!N$3</f>
        <v>4763.4231225733765</v>
      </c>
      <c r="O21" s="36">
        <f>FBT!O$3</f>
        <v>5455.878404890238</v>
      </c>
      <c r="P21" s="36">
        <f>FBT!P$3</f>
        <v>5819.1846573266112</v>
      </c>
      <c r="Q21" s="36">
        <f>FBT!Q$3</f>
        <v>5783.2823259372608</v>
      </c>
    </row>
    <row r="22" spans="1:17" x14ac:dyDescent="0.25">
      <c r="A22" s="18" t="s">
        <v>53</v>
      </c>
      <c r="B22" s="35">
        <f>TRE!B$3</f>
        <v>518.20190818986623</v>
      </c>
      <c r="C22" s="35">
        <f>TRE!C$3</f>
        <v>506.6573773029881</v>
      </c>
      <c r="D22" s="35">
        <f>TRE!D$3</f>
        <v>557.76942043784709</v>
      </c>
      <c r="E22" s="35">
        <f>TRE!E$3</f>
        <v>664.84954732115</v>
      </c>
      <c r="F22" s="35">
        <f>TRE!F$3</f>
        <v>674.68838989776384</v>
      </c>
      <c r="G22" s="35">
        <f>TRE!G$3</f>
        <v>672.42287520326147</v>
      </c>
      <c r="H22" s="35">
        <f>TRE!H$3</f>
        <v>732.1582781603596</v>
      </c>
      <c r="I22" s="35">
        <f>TRE!I$3</f>
        <v>707.04478378031558</v>
      </c>
      <c r="J22" s="35">
        <f>TRE!J$3</f>
        <v>595.94438125685247</v>
      </c>
      <c r="K22" s="35">
        <f>TRE!K$3</f>
        <v>626.40155479144869</v>
      </c>
      <c r="L22" s="35">
        <f>TRE!L$3</f>
        <v>351.8</v>
      </c>
      <c r="M22" s="35">
        <f>TRE!M$3</f>
        <v>271.0449311402063</v>
      </c>
      <c r="N22" s="35">
        <f>TRE!N$3</f>
        <v>268.16069524633366</v>
      </c>
      <c r="O22" s="35">
        <f>TRE!O$3</f>
        <v>207.75251430105527</v>
      </c>
      <c r="P22" s="35">
        <f>TRE!P$3</f>
        <v>160.52124669747272</v>
      </c>
      <c r="Q22" s="35">
        <f>TRE!Q$3</f>
        <v>282.66598656805235</v>
      </c>
    </row>
    <row r="23" spans="1:17" x14ac:dyDescent="0.25">
      <c r="A23" s="18" t="s">
        <v>52</v>
      </c>
      <c r="B23" s="35">
        <f>MAE!B$3</f>
        <v>2737.2335216821712</v>
      </c>
      <c r="C23" s="35">
        <f>MAE!C$3</f>
        <v>3199.5406925736697</v>
      </c>
      <c r="D23" s="35">
        <f>MAE!D$3</f>
        <v>2987.5968219969609</v>
      </c>
      <c r="E23" s="35">
        <f>MAE!E$3</f>
        <v>3132.2494656708532</v>
      </c>
      <c r="F23" s="35">
        <f>MAE!F$3</f>
        <v>3214.3690770738995</v>
      </c>
      <c r="G23" s="35">
        <f>MAE!G$3</f>
        <v>3850.399651879166</v>
      </c>
      <c r="H23" s="35">
        <f>MAE!H$3</f>
        <v>3699.873784902903</v>
      </c>
      <c r="I23" s="35">
        <f>MAE!I$3</f>
        <v>3691.4538688566658</v>
      </c>
      <c r="J23" s="35">
        <f>MAE!J$3</f>
        <v>3658.1517117006342</v>
      </c>
      <c r="K23" s="35">
        <f>MAE!K$3</f>
        <v>3027.3583495290777</v>
      </c>
      <c r="L23" s="35">
        <f>MAE!L$3</f>
        <v>2853.0999999999995</v>
      </c>
      <c r="M23" s="35">
        <f>MAE!M$3</f>
        <v>2322.1579730552976</v>
      </c>
      <c r="N23" s="35">
        <f>MAE!N$3</f>
        <v>2327.1439779516786</v>
      </c>
      <c r="O23" s="35">
        <f>MAE!O$3</f>
        <v>2350.1228754930507</v>
      </c>
      <c r="P23" s="35">
        <f>MAE!P$3</f>
        <v>2419.0815026893888</v>
      </c>
      <c r="Q23" s="35">
        <f>MAE!Q$3</f>
        <v>2493.9428717163987</v>
      </c>
    </row>
    <row r="24" spans="1:17" x14ac:dyDescent="0.25">
      <c r="A24" s="18" t="s">
        <v>51</v>
      </c>
      <c r="B24" s="35">
        <f>TEL!B$3</f>
        <v>2068.8377509296138</v>
      </c>
      <c r="C24" s="35">
        <f>TEL!C$3</f>
        <v>1848.9704288589567</v>
      </c>
      <c r="D24" s="35">
        <f>TEL!D$3</f>
        <v>2031.4562526462603</v>
      </c>
      <c r="E24" s="35">
        <f>TEL!E$3</f>
        <v>2040.4168968084341</v>
      </c>
      <c r="F24" s="35">
        <f>TEL!F$3</f>
        <v>2058.1438775033844</v>
      </c>
      <c r="G24" s="35">
        <f>TEL!G$3</f>
        <v>1647.1612120101688</v>
      </c>
      <c r="H24" s="35">
        <f>TEL!H$3</f>
        <v>1410.9519275481057</v>
      </c>
      <c r="I24" s="35">
        <f>TEL!I$3</f>
        <v>1522.9479447367294</v>
      </c>
      <c r="J24" s="35">
        <f>TEL!J$3</f>
        <v>1431.3526584898507</v>
      </c>
      <c r="K24" s="35">
        <f>TEL!K$3</f>
        <v>1139.2834006079634</v>
      </c>
      <c r="L24" s="35">
        <f>TEL!L$3</f>
        <v>1034.9000000000001</v>
      </c>
      <c r="M24" s="35">
        <f>TEL!M$3</f>
        <v>877.05106310732936</v>
      </c>
      <c r="N24" s="35">
        <f>TEL!N$3</f>
        <v>689.11062383069464</v>
      </c>
      <c r="O24" s="35">
        <f>TEL!O$3</f>
        <v>616.95888317535048</v>
      </c>
      <c r="P24" s="35">
        <f>TEL!P$3</f>
        <v>547.1406166121069</v>
      </c>
      <c r="Q24" s="35">
        <f>TEL!Q$3</f>
        <v>527.18269149026605</v>
      </c>
    </row>
    <row r="25" spans="1:17" x14ac:dyDescent="0.25">
      <c r="A25" s="18" t="s">
        <v>50</v>
      </c>
      <c r="B25" s="35">
        <f>WWP!B$3</f>
        <v>401.88437057523589</v>
      </c>
      <c r="C25" s="35">
        <f>WWP!C$3</f>
        <v>388.99210404087324</v>
      </c>
      <c r="D25" s="35">
        <f>WWP!D$3</f>
        <v>390.15217553734647</v>
      </c>
      <c r="E25" s="35">
        <f>WWP!E$3</f>
        <v>417.13695636512091</v>
      </c>
      <c r="F25" s="35">
        <f>WWP!F$3</f>
        <v>438.93842491013493</v>
      </c>
      <c r="G25" s="35">
        <f>WWP!G$3</f>
        <v>424.04324027208395</v>
      </c>
      <c r="H25" s="35">
        <f>WWP!H$3</f>
        <v>599.96457120081482</v>
      </c>
      <c r="I25" s="35">
        <f>WWP!I$3</f>
        <v>464.94717481500487</v>
      </c>
      <c r="J25" s="35">
        <f>WWP!J$3</f>
        <v>529.85357556382121</v>
      </c>
      <c r="K25" s="35">
        <f>WWP!K$3</f>
        <v>482.18468131758613</v>
      </c>
      <c r="L25" s="35">
        <f>WWP!L$3</f>
        <v>242.8</v>
      </c>
      <c r="M25" s="35">
        <f>WWP!M$3</f>
        <v>326.57219043053601</v>
      </c>
      <c r="N25" s="35">
        <f>WWP!N$3</f>
        <v>48.783922428534062</v>
      </c>
      <c r="O25" s="35">
        <f>WWP!O$3</f>
        <v>79.610928690911337</v>
      </c>
      <c r="P25" s="35">
        <f>WWP!P$3</f>
        <v>71.366167384187861</v>
      </c>
      <c r="Q25" s="35">
        <f>WWP!Q$3</f>
        <v>56.108135679673552</v>
      </c>
    </row>
    <row r="26" spans="1:17" x14ac:dyDescent="0.25">
      <c r="A26" s="16" t="s">
        <v>49</v>
      </c>
      <c r="B26" s="34">
        <f>OIS!B$3</f>
        <v>1151.001071868094</v>
      </c>
      <c r="C26" s="34">
        <f>OIS!C$3</f>
        <v>1373.0195592713012</v>
      </c>
      <c r="D26" s="34">
        <f>OIS!D$3</f>
        <v>1282.2843764787924</v>
      </c>
      <c r="E26" s="34">
        <f>OIS!E$3</f>
        <v>1212.8671261497084</v>
      </c>
      <c r="F26" s="34">
        <f>OIS!F$3</f>
        <v>1356.9627935203771</v>
      </c>
      <c r="G26" s="34">
        <f>OIS!G$3</f>
        <v>1376.6804846208461</v>
      </c>
      <c r="H26" s="34">
        <f>OIS!H$3</f>
        <v>1608.3567680077942</v>
      </c>
      <c r="I26" s="34">
        <f>OIS!I$3</f>
        <v>1362.4406518670601</v>
      </c>
      <c r="J26" s="34">
        <f>OIS!J$3</f>
        <v>1601.2418923488367</v>
      </c>
      <c r="K26" s="34">
        <f>OIS!K$3</f>
        <v>1475.4572183186326</v>
      </c>
      <c r="L26" s="34">
        <f>OIS!L$3</f>
        <v>1254.5999999999999</v>
      </c>
      <c r="M26" s="34">
        <f>OIS!M$3</f>
        <v>1229.489368926706</v>
      </c>
      <c r="N26" s="34">
        <f>OIS!N$3</f>
        <v>743.72849986923893</v>
      </c>
      <c r="O26" s="34">
        <f>OIS!O$3</f>
        <v>654.95735497594114</v>
      </c>
      <c r="P26" s="34">
        <f>OIS!P$3</f>
        <v>733.13474311337541</v>
      </c>
      <c r="Q26" s="34">
        <f>OIS!Q$3</f>
        <v>736.5255462041996</v>
      </c>
    </row>
    <row r="27" spans="1:17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17" x14ac:dyDescent="0.25">
      <c r="A28" s="31" t="s">
        <v>77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17" x14ac:dyDescent="0.25">
      <c r="A29" s="50" t="s">
        <v>69</v>
      </c>
      <c r="B29" s="38">
        <f>ISI!B25+NFM!B43+CHI!B32+NMM!B31+PPA!B32+FBT!B12+TRE!B12+MAE!B12+TEL!B12+WWP!B12+OIS!B12</f>
        <v>4450.345290604836</v>
      </c>
      <c r="C29" s="38">
        <f>ISI!C25+NFM!C43+CHI!C32+NMM!C31+PPA!C32+FBT!C12+TRE!C12+MAE!C12+TEL!C12+WWP!C12+OIS!C12</f>
        <v>4507.664780000001</v>
      </c>
      <c r="D29" s="38">
        <f>ISI!D25+NFM!D43+CHI!D32+NMM!D31+PPA!D32+FBT!D12+TRE!D12+MAE!D12+TEL!D12+WWP!D12+OIS!D12</f>
        <v>4445.7227699999967</v>
      </c>
      <c r="E29" s="38">
        <f>ISI!E25+NFM!E43+CHI!E32+NMM!E31+PPA!E32+FBT!E12+TRE!E12+MAE!E12+TEL!E12+WWP!E12+OIS!E12</f>
        <v>4330.6548000000003</v>
      </c>
      <c r="F29" s="38">
        <f>ISI!F25+NFM!F43+CHI!F32+NMM!F31+PPA!F32+FBT!F12+TRE!F12+MAE!F12+TEL!F12+WWP!F12+OIS!F12</f>
        <v>4069.7943799999994</v>
      </c>
      <c r="G29" s="38">
        <f>ISI!G25+NFM!G43+CHI!G32+NMM!G31+PPA!G32+FBT!G12+TRE!G12+MAE!G12+TEL!G12+WWP!G12+OIS!G12</f>
        <v>4160.7101715794934</v>
      </c>
      <c r="H29" s="38">
        <f>ISI!H25+NFM!H43+CHI!H32+NMM!H31+PPA!H32+FBT!H12+TRE!H12+MAE!H12+TEL!H12+WWP!H12+OIS!H12</f>
        <v>4234.0487300000004</v>
      </c>
      <c r="I29" s="38">
        <f>ISI!I25+NFM!I43+CHI!I32+NMM!I31+PPA!I32+FBT!I12+TRE!I12+MAE!I12+TEL!I12+WWP!I12+OIS!I12</f>
        <v>4603.7993699999988</v>
      </c>
      <c r="J29" s="38">
        <f>ISI!J25+NFM!J43+CHI!J32+NMM!J31+PPA!J32+FBT!J12+TRE!J12+MAE!J12+TEL!J12+WWP!J12+OIS!J12</f>
        <v>4211.6447499999995</v>
      </c>
      <c r="K29" s="38">
        <f>ISI!K25+NFM!K43+CHI!K32+NMM!K31+PPA!K32+FBT!K12+TRE!K12+MAE!K12+TEL!K12+WWP!K12+OIS!K12</f>
        <v>3460.9177500000033</v>
      </c>
      <c r="L29" s="38">
        <f>ISI!L25+NFM!L43+CHI!L32+NMM!L31+PPA!L32+FBT!L12+TRE!L12+MAE!L12+TEL!L12+WWP!L12+OIS!L12</f>
        <v>3471.4313200222441</v>
      </c>
      <c r="M29" s="38">
        <f>ISI!M25+NFM!M43+CHI!M32+NMM!M31+PPA!M32+FBT!M12+TRE!M12+MAE!M12+TEL!M12+WWP!M12+OIS!M12</f>
        <v>3322.4885143833881</v>
      </c>
      <c r="N29" s="38">
        <f>ISI!N25+NFM!N43+CHI!N32+NMM!N31+PPA!N32+FBT!N12+TRE!N12+MAE!N12+TEL!N12+WWP!N12+OIS!N12</f>
        <v>2995.0838937464241</v>
      </c>
      <c r="O29" s="38">
        <f>ISI!O25+NFM!O43+CHI!O32+NMM!O31+PPA!O32+FBT!O12+TRE!O12+MAE!O12+TEL!O12+WWP!O12+OIS!O12</f>
        <v>2835.1972370658004</v>
      </c>
      <c r="P29" s="38">
        <f>ISI!P25+NFM!P43+CHI!P32+NMM!P31+PPA!P32+FBT!P12+TRE!P12+MAE!P12+TEL!P12+WWP!P12+OIS!P12</f>
        <v>3087.9741823961235</v>
      </c>
      <c r="Q29" s="38">
        <f>ISI!Q25+NFM!Q43+CHI!Q32+NMM!Q31+PPA!Q32+FBT!Q12+TRE!Q12+MAE!Q12+TEL!Q12+WWP!Q12+OIS!Q12</f>
        <v>3127.9498292210733</v>
      </c>
    </row>
    <row r="30" spans="1:17" x14ac:dyDescent="0.25">
      <c r="A30" s="69" t="s">
        <v>33</v>
      </c>
      <c r="B30" s="68">
        <f t="shared" ref="B30:Q30" si="0">B31+B32</f>
        <v>862.06628573084959</v>
      </c>
      <c r="C30" s="68">
        <f t="shared" si="0"/>
        <v>878.60424999999998</v>
      </c>
      <c r="D30" s="68">
        <f t="shared" si="0"/>
        <v>703.3009399999969</v>
      </c>
      <c r="E30" s="68">
        <f t="shared" si="0"/>
        <v>609.19242999999983</v>
      </c>
      <c r="F30" s="68">
        <f t="shared" si="0"/>
        <v>567.41095000000007</v>
      </c>
      <c r="G30" s="68">
        <f t="shared" si="0"/>
        <v>449.92440965497246</v>
      </c>
      <c r="H30" s="68">
        <f t="shared" si="0"/>
        <v>411.60201000000023</v>
      </c>
      <c r="I30" s="68">
        <f t="shared" si="0"/>
        <v>544.70113999999796</v>
      </c>
      <c r="J30" s="68">
        <f t="shared" si="0"/>
        <v>393.40248000000105</v>
      </c>
      <c r="K30" s="68">
        <f t="shared" si="0"/>
        <v>167.89933000000303</v>
      </c>
      <c r="L30" s="68">
        <f t="shared" si="0"/>
        <v>298.12428097983229</v>
      </c>
      <c r="M30" s="68">
        <f t="shared" si="0"/>
        <v>210.94349007305641</v>
      </c>
      <c r="N30" s="68">
        <f t="shared" si="0"/>
        <v>226.85583261679736</v>
      </c>
      <c r="O30" s="68">
        <f t="shared" si="0"/>
        <v>210.49164208800545</v>
      </c>
      <c r="P30" s="68">
        <f t="shared" si="0"/>
        <v>226.71736136901654</v>
      </c>
      <c r="Q30" s="68">
        <f t="shared" si="0"/>
        <v>218.16343417142861</v>
      </c>
    </row>
    <row r="31" spans="1:17" x14ac:dyDescent="0.25">
      <c r="A31" s="53" t="s">
        <v>48</v>
      </c>
      <c r="B31" s="51">
        <f>ISI!B27+NFM!B44+CHI!B33+NMM!B32+PPA!B33+FBT!B13+TRE!B13+MAE!B13+TEL!B13+WWP!B13+OIS!B13</f>
        <v>862.06628573084959</v>
      </c>
      <c r="C31" s="51">
        <f>ISI!C27+NFM!C44+CHI!C33+NMM!C32+PPA!C33+FBT!C13+TRE!C13+MAE!C13+TEL!C13+WWP!C13+OIS!C13</f>
        <v>878.60424999999998</v>
      </c>
      <c r="D31" s="51">
        <f>ISI!D27+NFM!D44+CHI!D33+NMM!D32+PPA!D33+FBT!D13+TRE!D13+MAE!D13+TEL!D13+WWP!D13+OIS!D13</f>
        <v>703.3009399999969</v>
      </c>
      <c r="E31" s="51">
        <f>ISI!E27+NFM!E44+CHI!E33+NMM!E32+PPA!E33+FBT!E13+TRE!E13+MAE!E13+TEL!E13+WWP!E13+OIS!E13</f>
        <v>609.19242999999983</v>
      </c>
      <c r="F31" s="51">
        <f>ISI!F27+NFM!F44+CHI!F33+NMM!F32+PPA!F33+FBT!F13+TRE!F13+MAE!F13+TEL!F13+WWP!F13+OIS!F13</f>
        <v>567.41095000000007</v>
      </c>
      <c r="G31" s="51">
        <f>ISI!G27+NFM!G44+CHI!G33+NMM!G32+PPA!G33+FBT!G13+TRE!G13+MAE!G13+TEL!G13+WWP!G13+OIS!G13</f>
        <v>449.92440965497246</v>
      </c>
      <c r="H31" s="51">
        <f>ISI!H27+NFM!H44+CHI!H33+NMM!H32+PPA!H33+FBT!H13+TRE!H13+MAE!H13+TEL!H13+WWP!H13+OIS!H13</f>
        <v>411.60201000000023</v>
      </c>
      <c r="I31" s="51">
        <f>ISI!I27+NFM!I44+CHI!I33+NMM!I32+PPA!I33+FBT!I13+TRE!I13+MAE!I13+TEL!I13+WWP!I13+OIS!I13</f>
        <v>544.70113999999796</v>
      </c>
      <c r="J31" s="51">
        <f>ISI!J27+NFM!J44+CHI!J33+NMM!J32+PPA!J33+FBT!J13+TRE!J13+MAE!J13+TEL!J13+WWP!J13+OIS!J13</f>
        <v>393.40248000000105</v>
      </c>
      <c r="K31" s="51">
        <f>ISI!K27+NFM!K44+CHI!K33+NMM!K32+PPA!K33+FBT!K13+TRE!K13+MAE!K13+TEL!K13+WWP!K13+OIS!K13</f>
        <v>167.89933000000303</v>
      </c>
      <c r="L31" s="51">
        <f>ISI!L27+NFM!L44+CHI!L33+NMM!L32+PPA!L33+FBT!L13+TRE!L13+MAE!L13+TEL!L13+WWP!L13+OIS!L13</f>
        <v>298.12428097983229</v>
      </c>
      <c r="M31" s="51">
        <f>ISI!M27+NFM!M44+CHI!M33+NMM!M32+PPA!M33+FBT!M13+TRE!M13+MAE!M13+TEL!M13+WWP!M13+OIS!M13</f>
        <v>210.94349007305641</v>
      </c>
      <c r="N31" s="51">
        <f>ISI!N27+NFM!N44+CHI!N33+NMM!N32+PPA!N33+FBT!N13+TRE!N13+MAE!N13+TEL!N13+WWP!N13+OIS!N13</f>
        <v>226.85583261679736</v>
      </c>
      <c r="O31" s="51">
        <f>ISI!O27+NFM!O44+CHI!O33+NMM!O32+PPA!O33+FBT!O13+TRE!O13+MAE!O13+TEL!O13+WWP!O13+OIS!O13</f>
        <v>210.49164208800545</v>
      </c>
      <c r="P31" s="51">
        <f>ISI!P27+NFM!P44+CHI!P33+NMM!P32+PPA!P33+FBT!P13+TRE!P13+MAE!P13+TEL!P13+WWP!P13+OIS!P13</f>
        <v>226.71736136901654</v>
      </c>
      <c r="Q31" s="51">
        <f>ISI!Q27+NFM!Q44+CHI!Q33+NMM!Q32+PPA!Q33+FBT!Q13+TRE!Q13+MAE!Q13+TEL!Q13+WWP!Q13+OIS!Q13</f>
        <v>218.16343417142861</v>
      </c>
    </row>
    <row r="32" spans="1:17" x14ac:dyDescent="0.25">
      <c r="A32" s="53" t="s">
        <v>47</v>
      </c>
      <c r="B32" s="51">
        <f>ISI!B28</f>
        <v>0</v>
      </c>
      <c r="C32" s="51">
        <f>ISI!C28</f>
        <v>0</v>
      </c>
      <c r="D32" s="51">
        <f>ISI!D28</f>
        <v>0</v>
      </c>
      <c r="E32" s="51">
        <f>ISI!E28</f>
        <v>0</v>
      </c>
      <c r="F32" s="51">
        <f>ISI!F28</f>
        <v>0</v>
      </c>
      <c r="G32" s="51">
        <f>ISI!G28</f>
        <v>0</v>
      </c>
      <c r="H32" s="51">
        <f>ISI!H28</f>
        <v>0</v>
      </c>
      <c r="I32" s="51">
        <f>ISI!I28</f>
        <v>0</v>
      </c>
      <c r="J32" s="51">
        <f>ISI!J28</f>
        <v>0</v>
      </c>
      <c r="K32" s="51">
        <f>ISI!K28</f>
        <v>0</v>
      </c>
      <c r="L32" s="51">
        <f>ISI!L28</f>
        <v>0</v>
      </c>
      <c r="M32" s="51">
        <f>ISI!M28</f>
        <v>0</v>
      </c>
      <c r="N32" s="51">
        <f>ISI!N28</f>
        <v>0</v>
      </c>
      <c r="O32" s="51">
        <f>ISI!O28</f>
        <v>0</v>
      </c>
      <c r="P32" s="51">
        <f>ISI!P28</f>
        <v>0</v>
      </c>
      <c r="Q32" s="51">
        <f>ISI!Q28</f>
        <v>0</v>
      </c>
    </row>
    <row r="33" spans="1:17" x14ac:dyDescent="0.25">
      <c r="A33" s="67" t="s">
        <v>32</v>
      </c>
      <c r="B33" s="66">
        <f t="shared" ref="B33:Q33" si="1">SUM(B34:B38)</f>
        <v>1946.6664697820202</v>
      </c>
      <c r="C33" s="66">
        <f t="shared" si="1"/>
        <v>1925.66373</v>
      </c>
      <c r="D33" s="66">
        <f t="shared" si="1"/>
        <v>1979.6662199999989</v>
      </c>
      <c r="E33" s="66">
        <f t="shared" si="1"/>
        <v>1973.6339399999997</v>
      </c>
      <c r="F33" s="66">
        <f t="shared" si="1"/>
        <v>1719.9091199999998</v>
      </c>
      <c r="G33" s="66">
        <f t="shared" si="1"/>
        <v>1801.3061030408269</v>
      </c>
      <c r="H33" s="66">
        <f t="shared" si="1"/>
        <v>1941.2607699999992</v>
      </c>
      <c r="I33" s="66">
        <f t="shared" si="1"/>
        <v>2096.9674999999997</v>
      </c>
      <c r="J33" s="66">
        <f t="shared" si="1"/>
        <v>1769.5960699999987</v>
      </c>
      <c r="K33" s="66">
        <f t="shared" si="1"/>
        <v>1433.0895999999998</v>
      </c>
      <c r="L33" s="66">
        <f t="shared" si="1"/>
        <v>1338.3735957197566</v>
      </c>
      <c r="M33" s="66">
        <f t="shared" si="1"/>
        <v>1035.3219115276995</v>
      </c>
      <c r="N33" s="66">
        <f t="shared" si="1"/>
        <v>1059.8314162882643</v>
      </c>
      <c r="O33" s="66">
        <f t="shared" si="1"/>
        <v>981.62730918038164</v>
      </c>
      <c r="P33" s="66">
        <f t="shared" si="1"/>
        <v>1127.5193869148829</v>
      </c>
      <c r="Q33" s="66">
        <f t="shared" si="1"/>
        <v>1128.2620646187349</v>
      </c>
    </row>
    <row r="34" spans="1:17" x14ac:dyDescent="0.25">
      <c r="A34" s="53" t="s">
        <v>31</v>
      </c>
      <c r="B34" s="51">
        <f>ISI!B30+NFM!B46+CHI!B35+NMM!B34+PPA!B35+FBT!B15+TRE!B15+MAE!B15+TEL!B15+WWP!B15+OIS!B15</f>
        <v>12.9932167765358</v>
      </c>
      <c r="C34" s="51">
        <f>ISI!C30+NFM!C46+CHI!C35+NMM!C34+PPA!C35+FBT!C15+TRE!C15+MAE!C15+TEL!C15+WWP!C15+OIS!C15</f>
        <v>5.9004799999999999</v>
      </c>
      <c r="D34" s="51">
        <f>ISI!D30+NFM!D46+CHI!D35+NMM!D34+PPA!D35+FBT!D15+TRE!D15+MAE!D15+TEL!D15+WWP!D15+OIS!D15</f>
        <v>0</v>
      </c>
      <c r="E34" s="51">
        <f>ISI!E30+NFM!E46+CHI!E35+NMM!E34+PPA!E35+FBT!E15+TRE!E15+MAE!E15+TEL!E15+WWP!E15+OIS!E15</f>
        <v>0</v>
      </c>
      <c r="F34" s="51">
        <f>ISI!F30+NFM!F46+CHI!F35+NMM!F34+PPA!F35+FBT!F15+TRE!F15+MAE!F15+TEL!F15+WWP!F15+OIS!F15</f>
        <v>0</v>
      </c>
      <c r="G34" s="51">
        <f>ISI!G30+NFM!G46+CHI!G35+NMM!G34+PPA!G35+FBT!G15+TRE!G15+MAE!G15+TEL!G15+WWP!G15+OIS!G15</f>
        <v>0</v>
      </c>
      <c r="H34" s="51">
        <f>ISI!H30+NFM!H46+CHI!H35+NMM!H34+PPA!H35+FBT!H15+TRE!H15+MAE!H15+TEL!H15+WWP!H15+OIS!H15</f>
        <v>0</v>
      </c>
      <c r="I34" s="51">
        <f>ISI!I30+NFM!I46+CHI!I35+NMM!I34+PPA!I35+FBT!I15+TRE!I15+MAE!I15+TEL!I15+WWP!I15+OIS!I15</f>
        <v>0</v>
      </c>
      <c r="J34" s="51">
        <f>ISI!J30+NFM!J46+CHI!J35+NMM!J34+PPA!J35+FBT!J15+TRE!J15+MAE!J15+TEL!J15+WWP!J15+OIS!J15</f>
        <v>0</v>
      </c>
      <c r="K34" s="51">
        <f>ISI!K30+NFM!K46+CHI!K35+NMM!K34+PPA!K35+FBT!K15+TRE!K15+MAE!K15+TEL!K15+WWP!K15+OIS!K15</f>
        <v>0</v>
      </c>
      <c r="L34" s="51">
        <f>ISI!L30+NFM!L46+CHI!L35+NMM!L34+PPA!L35+FBT!L15+TRE!L15+MAE!L15+TEL!L15+WWP!L15+OIS!L15</f>
        <v>0</v>
      </c>
      <c r="M34" s="51">
        <f>ISI!M30+NFM!M46+CHI!M35+NMM!M34+PPA!M35+FBT!M15+TRE!M15+MAE!M15+TEL!M15+WWP!M15+OIS!M15</f>
        <v>0</v>
      </c>
      <c r="N34" s="51">
        <f>ISI!N30+NFM!N46+CHI!N35+NMM!N34+PPA!N35+FBT!N15+TRE!N15+MAE!N15+TEL!N15+WWP!N15+OIS!N15</f>
        <v>0</v>
      </c>
      <c r="O34" s="51">
        <f>ISI!O30+NFM!O46+CHI!O35+NMM!O34+PPA!O35+FBT!O15+TRE!O15+MAE!O15+TEL!O15+WWP!O15+OIS!O15</f>
        <v>0</v>
      </c>
      <c r="P34" s="51">
        <f>ISI!P30+NFM!P46+CHI!P35+NMM!P34+PPA!P35+FBT!P15+TRE!P15+MAE!P15+TEL!P15+WWP!P15+OIS!P15</f>
        <v>0</v>
      </c>
      <c r="Q34" s="51">
        <f>ISI!Q30+NFM!Q46+CHI!Q35+NMM!Q34+PPA!Q35+FBT!Q15+TRE!Q15+MAE!Q15+TEL!Q15+WWP!Q15+OIS!Q15</f>
        <v>0</v>
      </c>
    </row>
    <row r="35" spans="1:17" x14ac:dyDescent="0.25">
      <c r="A35" s="53" t="s">
        <v>30</v>
      </c>
      <c r="B35" s="51">
        <f>ISI!B31+NFM!B47+CHI!B36+NMM!B35+PPA!B36+FBT!B16+TRE!B16+MAE!B16+TEL!B16+WWP!B16+OIS!B16</f>
        <v>335.10099545910907</v>
      </c>
      <c r="C35" s="51">
        <f>ISI!C31+NFM!C47+CHI!C36+NMM!C35+PPA!C36+FBT!C16+TRE!C16+MAE!C16+TEL!C16+WWP!C16+OIS!C16</f>
        <v>340.60439999999994</v>
      </c>
      <c r="D35" s="51">
        <f>ISI!D31+NFM!D47+CHI!D36+NMM!D35+PPA!D36+FBT!D16+TRE!D16+MAE!D16+TEL!D16+WWP!D16+OIS!D16</f>
        <v>327.39892999999995</v>
      </c>
      <c r="E35" s="51">
        <f>ISI!E31+NFM!E47+CHI!E36+NMM!E35+PPA!E36+FBT!E16+TRE!E16+MAE!E16+TEL!E16+WWP!E16+OIS!E16</f>
        <v>333.99901</v>
      </c>
      <c r="F35" s="51">
        <f>ISI!F31+NFM!F47+CHI!F36+NMM!F35+PPA!F36+FBT!F16+TRE!F16+MAE!F16+TEL!F16+WWP!F16+OIS!F16</f>
        <v>299.90086999999994</v>
      </c>
      <c r="G35" s="51">
        <f>ISI!G31+NFM!G47+CHI!G36+NMM!G35+PPA!G36+FBT!G16+TRE!G16+MAE!G16+TEL!G16+WWP!G16+OIS!G16</f>
        <v>279.06785535688419</v>
      </c>
      <c r="H35" s="51">
        <f>ISI!H31+NFM!H47+CHI!H36+NMM!H35+PPA!H36+FBT!H16+TRE!H16+MAE!H16+TEL!H16+WWP!H16+OIS!H16</f>
        <v>271.33114</v>
      </c>
      <c r="I35" s="51">
        <f>ISI!I31+NFM!I47+CHI!I36+NMM!I35+PPA!I36+FBT!I16+TRE!I16+MAE!I16+TEL!I16+WWP!I16+OIS!I16</f>
        <v>255.95447000000001</v>
      </c>
      <c r="J35" s="51">
        <f>ISI!J31+NFM!J47+CHI!J36+NMM!J35+PPA!J36+FBT!J16+TRE!J16+MAE!J16+TEL!J16+WWP!J16+OIS!J16</f>
        <v>251.53902999999997</v>
      </c>
      <c r="K35" s="51">
        <f>ISI!K31+NFM!K47+CHI!K36+NMM!K35+PPA!K36+FBT!K16+TRE!K16+MAE!K16+TEL!K16+WWP!K16+OIS!K16</f>
        <v>236.20489000000003</v>
      </c>
      <c r="L35" s="51">
        <f>ISI!L31+NFM!L47+CHI!L36+NMM!L35+PPA!L36+FBT!L16+TRE!L16+MAE!L16+TEL!L16+WWP!L16+OIS!L16</f>
        <v>181.284230180858</v>
      </c>
      <c r="M35" s="51">
        <f>ISI!M31+NFM!M47+CHI!M36+NMM!M35+PPA!M36+FBT!M16+TRE!M16+MAE!M16+TEL!M16+WWP!M16+OIS!M16</f>
        <v>95.585677307936805</v>
      </c>
      <c r="N35" s="51">
        <f>ISI!N31+NFM!N47+CHI!N36+NMM!N35+PPA!N36+FBT!N16+TRE!N16+MAE!N16+TEL!N16+WWP!N16+OIS!N16</f>
        <v>123.05357568183331</v>
      </c>
      <c r="O35" s="51">
        <f>ISI!O31+NFM!O47+CHI!O36+NMM!O35+PPA!O36+FBT!O16+TRE!O16+MAE!O16+TEL!O16+WWP!O16+OIS!O16</f>
        <v>105.47340957882153</v>
      </c>
      <c r="P35" s="51">
        <f>ISI!P31+NFM!P47+CHI!P36+NMM!P35+PPA!P36+FBT!P16+TRE!P16+MAE!P16+TEL!P16+WWP!P16+OIS!P16</f>
        <v>119.75737657552327</v>
      </c>
      <c r="Q35" s="51">
        <f>ISI!Q31+NFM!Q47+CHI!Q36+NMM!Q35+PPA!Q36+FBT!Q16+TRE!Q16+MAE!Q16+TEL!Q16+WWP!Q16+OIS!Q16</f>
        <v>120.85614738307822</v>
      </c>
    </row>
    <row r="36" spans="1:17" x14ac:dyDescent="0.25">
      <c r="A36" s="53" t="s">
        <v>76</v>
      </c>
      <c r="B36" s="51">
        <f>ISI!B32+NFM!B48+CHI!B37+NMM!B36+PPA!B37+FBT!B17+TRE!B17+MAE!B17+TEL!B17+WWP!B17+OIS!B17</f>
        <v>516.43214306992104</v>
      </c>
      <c r="C36" s="51">
        <f>ISI!C32+NFM!C48+CHI!C37+NMM!C36+PPA!C37+FBT!C17+TRE!C17+MAE!C17+TEL!C17+WWP!C17+OIS!C17</f>
        <v>512.30598000000009</v>
      </c>
      <c r="D36" s="51">
        <f>ISI!D32+NFM!D48+CHI!D37+NMM!D36+PPA!D37+FBT!D17+TRE!D17+MAE!D17+TEL!D17+WWP!D17+OIS!D17</f>
        <v>512.2865499999989</v>
      </c>
      <c r="E36" s="51">
        <f>ISI!E32+NFM!E48+CHI!E37+NMM!E36+PPA!E37+FBT!E17+TRE!E17+MAE!E17+TEL!E17+WWP!E17+OIS!E17</f>
        <v>563.56506999999965</v>
      </c>
      <c r="F36" s="51">
        <f>ISI!F32+NFM!F48+CHI!F37+NMM!F36+PPA!F37+FBT!F17+TRE!F17+MAE!F17+TEL!F17+WWP!F17+OIS!F17</f>
        <v>232.59810999999991</v>
      </c>
      <c r="G36" s="51">
        <f>ISI!G32+NFM!G48+CHI!G37+NMM!G36+PPA!G37+FBT!G17+TRE!G17+MAE!G17+TEL!G17+WWP!G17+OIS!G17</f>
        <v>449.81897232493975</v>
      </c>
      <c r="H36" s="51">
        <f>ISI!H32+NFM!H48+CHI!H37+NMM!H36+PPA!H37+FBT!H17+TRE!H17+MAE!H17+TEL!H17+WWP!H17+OIS!H17</f>
        <v>498.0039199999992</v>
      </c>
      <c r="I36" s="51">
        <f>ISI!I32+NFM!I48+CHI!I37+NMM!I36+PPA!I37+FBT!I17+TRE!I17+MAE!I17+TEL!I17+WWP!I17+OIS!I17</f>
        <v>445.68425999999999</v>
      </c>
      <c r="J36" s="51">
        <f>ISI!J32+NFM!J48+CHI!J37+NMM!J36+PPA!J37+FBT!J17+TRE!J17+MAE!J17+TEL!J17+WWP!J17+OIS!J17</f>
        <v>429.314269999999</v>
      </c>
      <c r="K36" s="51">
        <f>ISI!K32+NFM!K48+CHI!K37+NMM!K36+PPA!K37+FBT!K17+TRE!K17+MAE!K17+TEL!K17+WWP!K17+OIS!K17</f>
        <v>351.0309299999999</v>
      </c>
      <c r="L36" s="51">
        <f>ISI!L32+NFM!L48+CHI!L37+NMM!L36+PPA!L37+FBT!L17+TRE!L17+MAE!L17+TEL!L17+WWP!L17+OIS!L17</f>
        <v>296.0968894948146</v>
      </c>
      <c r="M36" s="51">
        <f>ISI!M32+NFM!M48+CHI!M37+NMM!M36+PPA!M37+FBT!M17+TRE!M17+MAE!M17+TEL!M17+WWP!M17+OIS!M17</f>
        <v>194.34806566468524</v>
      </c>
      <c r="N36" s="51">
        <f>ISI!N32+NFM!N48+CHI!N37+NMM!N36+PPA!N37+FBT!N17+TRE!N17+MAE!N17+TEL!N17+WWP!N17+OIS!N17</f>
        <v>246.22623347210353</v>
      </c>
      <c r="O36" s="51">
        <f>ISI!O32+NFM!O48+CHI!O37+NMM!O36+PPA!O37+FBT!O17+TRE!O17+MAE!O17+TEL!O17+WWP!O17+OIS!O17</f>
        <v>178.05758662171002</v>
      </c>
      <c r="P36" s="51">
        <f>ISI!P32+NFM!P48+CHI!P37+NMM!P36+PPA!P37+FBT!P17+TRE!P17+MAE!P17+TEL!P17+WWP!P17+OIS!P17</f>
        <v>228.93397875849996</v>
      </c>
      <c r="Q36" s="51">
        <f>ISI!Q32+NFM!Q48+CHI!Q37+NMM!Q36+PPA!Q37+FBT!Q17+TRE!Q17+MAE!Q17+TEL!Q17+WWP!Q17+OIS!Q17</f>
        <v>210.61453423902185</v>
      </c>
    </row>
    <row r="37" spans="1:17" x14ac:dyDescent="0.25">
      <c r="A37" s="53" t="s">
        <v>29</v>
      </c>
      <c r="B37" s="51">
        <f>ISI!B33+NFM!B49+CHI!B38+NMM!B37+PPA!B38+FBT!B18+TRE!B18+MAE!B18+TEL!B18+WWP!B18+OIS!B18</f>
        <v>842.64930984185412</v>
      </c>
      <c r="C37" s="51">
        <f>ISI!C33+NFM!C49+CHI!C38+NMM!C37+PPA!C38+FBT!C18+TRE!C18+MAE!C18+TEL!C18+WWP!C18+OIS!C18</f>
        <v>792.95698999999991</v>
      </c>
      <c r="D37" s="51">
        <f>ISI!D33+NFM!D49+CHI!D38+NMM!D37+PPA!D38+FBT!D18+TRE!D18+MAE!D18+TEL!D18+WWP!D18+OIS!D18</f>
        <v>809.20465000000013</v>
      </c>
      <c r="E37" s="51">
        <f>ISI!E33+NFM!E49+CHI!E38+NMM!E37+PPA!E38+FBT!E18+TRE!E18+MAE!E18+TEL!E18+WWP!E18+OIS!E18</f>
        <v>743.34862999999996</v>
      </c>
      <c r="F37" s="51">
        <f>ISI!F33+NFM!F49+CHI!F38+NMM!F37+PPA!F38+FBT!F18+TRE!F18+MAE!F18+TEL!F18+WWP!F18+OIS!F18</f>
        <v>765.30108999999993</v>
      </c>
      <c r="G37" s="51">
        <f>ISI!G33+NFM!G49+CHI!G38+NMM!G37+PPA!G38+FBT!G18+TRE!G18+MAE!G18+TEL!G18+WWP!G18+OIS!G18</f>
        <v>637.24152075147549</v>
      </c>
      <c r="H37" s="51">
        <f>ISI!H33+NFM!H49+CHI!H38+NMM!H37+PPA!H38+FBT!H18+TRE!H18+MAE!H18+TEL!H18+WWP!H18+OIS!H18</f>
        <v>755.71035000000006</v>
      </c>
      <c r="I37" s="51">
        <f>ISI!I33+NFM!I49+CHI!I38+NMM!I37+PPA!I38+FBT!I18+TRE!I18+MAE!I18+TEL!I18+WWP!I18+OIS!I18</f>
        <v>737.53228000000013</v>
      </c>
      <c r="J37" s="51">
        <f>ISI!J33+NFM!J49+CHI!J38+NMM!J37+PPA!J38+FBT!J18+TRE!J18+MAE!J18+TEL!J18+WWP!J18+OIS!J18</f>
        <v>623.83996999999999</v>
      </c>
      <c r="K37" s="51">
        <f>ISI!K33+NFM!K49+CHI!K38+NMM!K37+PPA!K38+FBT!K18+TRE!K18+MAE!K18+TEL!K18+WWP!K18+OIS!K18</f>
        <v>407.95911999999998</v>
      </c>
      <c r="L37" s="51">
        <f>ISI!L33+NFM!L49+CHI!L38+NMM!L37+PPA!L38+FBT!L18+TRE!L18+MAE!L18+TEL!L18+WWP!L18+OIS!L18</f>
        <v>361.13559956111112</v>
      </c>
      <c r="M37" s="51">
        <f>ISI!M33+NFM!M49+CHI!M38+NMM!M37+PPA!M38+FBT!M18+TRE!M18+MAE!M18+TEL!M18+WWP!M18+OIS!M18</f>
        <v>325.78468695807021</v>
      </c>
      <c r="N37" s="51">
        <f>ISI!N33+NFM!N49+CHI!N38+NMM!N37+PPA!N38+FBT!N18+TRE!N18+MAE!N18+TEL!N18+WWP!N18+OIS!N18</f>
        <v>197.76575019984631</v>
      </c>
      <c r="O37" s="51">
        <f>ISI!O33+NFM!O49+CHI!O38+NMM!O37+PPA!O38+FBT!O18+TRE!O18+MAE!O18+TEL!O18+WWP!O18+OIS!O18</f>
        <v>169.10155025067456</v>
      </c>
      <c r="P37" s="51">
        <f>ISI!P33+NFM!P49+CHI!P38+NMM!P37+PPA!P38+FBT!P18+TRE!P18+MAE!P18+TEL!P18+WWP!P18+OIS!P18</f>
        <v>192.98745998422174</v>
      </c>
      <c r="Q37" s="51">
        <f>ISI!Q33+NFM!Q49+CHI!Q38+NMM!Q37+PPA!Q38+FBT!Q18+TRE!Q18+MAE!Q18+TEL!Q18+WWP!Q18+OIS!Q18</f>
        <v>184.39020522792219</v>
      </c>
    </row>
    <row r="38" spans="1:17" x14ac:dyDescent="0.25">
      <c r="A38" s="53" t="s">
        <v>28</v>
      </c>
      <c r="B38" s="51">
        <f>ISI!B34+NFM!B50+CHI!B39+NMM!B38+PPA!B39+FBT!B19+TRE!B19+MAE!B19+TEL!B19+WWP!B19+OIS!B19</f>
        <v>239.49080463460015</v>
      </c>
      <c r="C38" s="51">
        <f>ISI!C34+NFM!C50+CHI!C39+NMM!C38+PPA!C39+FBT!C19+TRE!C19+MAE!C19+TEL!C19+WWP!C19+OIS!C19</f>
        <v>273.89587999999998</v>
      </c>
      <c r="D38" s="51">
        <f>ISI!D34+NFM!D50+CHI!D39+NMM!D38+PPA!D39+FBT!D19+TRE!D19+MAE!D19+TEL!D19+WWP!D19+OIS!D19</f>
        <v>330.77609000000001</v>
      </c>
      <c r="E38" s="51">
        <f>ISI!E34+NFM!E50+CHI!E39+NMM!E38+PPA!E39+FBT!E19+TRE!E19+MAE!E19+TEL!E19+WWP!E19+OIS!E19</f>
        <v>332.72122999999999</v>
      </c>
      <c r="F38" s="51">
        <f>ISI!F34+NFM!F50+CHI!F39+NMM!F38+PPA!F39+FBT!F19+TRE!F19+MAE!F19+TEL!F19+WWP!F19+OIS!F19</f>
        <v>422.10904999999997</v>
      </c>
      <c r="G38" s="51">
        <f>ISI!G34+NFM!G50+CHI!G39+NMM!G38+PPA!G39+FBT!G19+TRE!G19+MAE!G19+TEL!G19+WWP!G19+OIS!G19</f>
        <v>435.1777546075275</v>
      </c>
      <c r="H38" s="51">
        <f>ISI!H34+NFM!H50+CHI!H39+NMM!H38+PPA!H39+FBT!H19+TRE!H19+MAE!H19+TEL!H19+WWP!H19+OIS!H19</f>
        <v>416.21535999999998</v>
      </c>
      <c r="I38" s="51">
        <f>ISI!I34+NFM!I50+CHI!I39+NMM!I38+PPA!I39+FBT!I19+TRE!I19+MAE!I19+TEL!I19+WWP!I19+OIS!I19</f>
        <v>657.79648999999995</v>
      </c>
      <c r="J38" s="51">
        <f>ISI!J34+NFM!J50+CHI!J39+NMM!J38+PPA!J39+FBT!J19+TRE!J19+MAE!J19+TEL!J19+WWP!J19+OIS!J19</f>
        <v>464.90279999999996</v>
      </c>
      <c r="K38" s="51">
        <f>ISI!K34+NFM!K50+CHI!K39+NMM!K38+PPA!K39+FBT!K19+TRE!K19+MAE!K19+TEL!K19+WWP!K19+OIS!K19</f>
        <v>437.89465999999999</v>
      </c>
      <c r="L38" s="51">
        <f>ISI!L34+NFM!L50+CHI!L39+NMM!L38+PPA!L39+FBT!L19+TRE!L19+MAE!L19+TEL!L19+WWP!L19+OIS!L19</f>
        <v>499.85687648297289</v>
      </c>
      <c r="M38" s="51">
        <f>ISI!M34+NFM!M50+CHI!M39+NMM!M38+PPA!M39+FBT!M19+TRE!M19+MAE!M19+TEL!M19+WWP!M19+OIS!M19</f>
        <v>419.60348159700715</v>
      </c>
      <c r="N38" s="51">
        <f>ISI!N34+NFM!N50+CHI!N39+NMM!N38+PPA!N39+FBT!N19+TRE!N19+MAE!N19+TEL!N19+WWP!N19+OIS!N19</f>
        <v>492.78585693448116</v>
      </c>
      <c r="O38" s="51">
        <f>ISI!O34+NFM!O50+CHI!O39+NMM!O38+PPA!O39+FBT!O19+TRE!O19+MAE!O19+TEL!O19+WWP!O19+OIS!O19</f>
        <v>528.99476272917559</v>
      </c>
      <c r="P38" s="51">
        <f>ISI!P34+NFM!P50+CHI!P39+NMM!P38+PPA!P39+FBT!P19+TRE!P19+MAE!P19+TEL!P19+WWP!P19+OIS!P19</f>
        <v>585.84057159663814</v>
      </c>
      <c r="Q38" s="51">
        <f>ISI!Q34+NFM!Q50+CHI!Q39+NMM!Q38+PPA!Q39+FBT!Q19+TRE!Q19+MAE!Q19+TEL!Q19+WWP!Q19+OIS!Q19</f>
        <v>612.40117776871261</v>
      </c>
    </row>
    <row r="39" spans="1:17" x14ac:dyDescent="0.25">
      <c r="A39" s="67" t="s">
        <v>75</v>
      </c>
      <c r="B39" s="66">
        <f t="shared" ref="B39:Q39" si="2">B40+B41</f>
        <v>243.80530344758554</v>
      </c>
      <c r="C39" s="66">
        <f t="shared" si="2"/>
        <v>293.89976000000007</v>
      </c>
      <c r="D39" s="66">
        <f t="shared" si="2"/>
        <v>308.99194999999992</v>
      </c>
      <c r="E39" s="66">
        <f t="shared" si="2"/>
        <v>328.41355999999996</v>
      </c>
      <c r="F39" s="66">
        <f t="shared" si="2"/>
        <v>372.63781999999998</v>
      </c>
      <c r="G39" s="66">
        <f t="shared" si="2"/>
        <v>425.64783386512511</v>
      </c>
      <c r="H39" s="66">
        <f t="shared" si="2"/>
        <v>444.78999999999996</v>
      </c>
      <c r="I39" s="66">
        <f t="shared" si="2"/>
        <v>408.69893999999994</v>
      </c>
      <c r="J39" s="66">
        <f t="shared" si="2"/>
        <v>453.59504000000004</v>
      </c>
      <c r="K39" s="66">
        <f t="shared" si="2"/>
        <v>408.15649999999994</v>
      </c>
      <c r="L39" s="66">
        <f t="shared" si="2"/>
        <v>373.53092828675199</v>
      </c>
      <c r="M39" s="66">
        <f t="shared" si="2"/>
        <v>555.12825613231485</v>
      </c>
      <c r="N39" s="66">
        <f t="shared" si="2"/>
        <v>508.38421562812789</v>
      </c>
      <c r="O39" s="66">
        <f t="shared" si="2"/>
        <v>537.0379276382339</v>
      </c>
      <c r="P39" s="66">
        <f t="shared" si="2"/>
        <v>463.76795474472488</v>
      </c>
      <c r="Q39" s="66">
        <f t="shared" si="2"/>
        <v>431.38020086815311</v>
      </c>
    </row>
    <row r="40" spans="1:17" x14ac:dyDescent="0.25">
      <c r="A40" s="53" t="s">
        <v>66</v>
      </c>
      <c r="B40" s="51">
        <f>ISI!B36+NFM!B52+CHI!B41+NMM!B40+PPA!B41+FBT!B21+TRE!B21+MAE!B21+TEL!B21+WWP!B21+OIS!B21</f>
        <v>243.80530344758554</v>
      </c>
      <c r="C40" s="51">
        <f>ISI!C36+NFM!C52+CHI!C41+NMM!C40+PPA!C41+FBT!C21+TRE!C21+MAE!C21+TEL!C21+WWP!C21+OIS!C21</f>
        <v>293.89976000000007</v>
      </c>
      <c r="D40" s="51">
        <f>ISI!D36+NFM!D52+CHI!D41+NMM!D40+PPA!D41+FBT!D21+TRE!D21+MAE!D21+TEL!D21+WWP!D21+OIS!D21</f>
        <v>308.99194999999992</v>
      </c>
      <c r="E40" s="51">
        <f>ISI!E36+NFM!E52+CHI!E41+NMM!E40+PPA!E41+FBT!E21+TRE!E21+MAE!E21+TEL!E21+WWP!E21+OIS!E21</f>
        <v>328.41355999999996</v>
      </c>
      <c r="F40" s="51">
        <f>ISI!F36+NFM!F52+CHI!F41+NMM!F40+PPA!F41+FBT!F21+TRE!F21+MAE!F21+TEL!F21+WWP!F21+OIS!F21</f>
        <v>372.63781999999998</v>
      </c>
      <c r="G40" s="51">
        <f>ISI!G36+NFM!G52+CHI!G41+NMM!G40+PPA!G41+FBT!G21+TRE!G21+MAE!G21+TEL!G21+WWP!G21+OIS!G21</f>
        <v>425.64783386512511</v>
      </c>
      <c r="H40" s="51">
        <f>ISI!H36+NFM!H52+CHI!H41+NMM!H40+PPA!H41+FBT!H21+TRE!H21+MAE!H21+TEL!H21+WWP!H21+OIS!H21</f>
        <v>444.78999999999996</v>
      </c>
      <c r="I40" s="51">
        <f>ISI!I36+NFM!I52+CHI!I41+NMM!I40+PPA!I41+FBT!I21+TRE!I21+MAE!I21+TEL!I21+WWP!I21+OIS!I21</f>
        <v>408.69893999999994</v>
      </c>
      <c r="J40" s="51">
        <f>ISI!J36+NFM!J52+CHI!J41+NMM!J40+PPA!J41+FBT!J21+TRE!J21+MAE!J21+TEL!J21+WWP!J21+OIS!J21</f>
        <v>453.59504000000004</v>
      </c>
      <c r="K40" s="51">
        <f>ISI!K36+NFM!K52+CHI!K41+NMM!K40+PPA!K41+FBT!K21+TRE!K21+MAE!K21+TEL!K21+WWP!K21+OIS!K21</f>
        <v>408.15649999999994</v>
      </c>
      <c r="L40" s="51">
        <f>ISI!L36+NFM!L52+CHI!L41+NMM!L40+PPA!L41+FBT!L21+TRE!L21+MAE!L21+TEL!L21+WWP!L21+OIS!L21</f>
        <v>373.53092828675199</v>
      </c>
      <c r="M40" s="51">
        <f>ISI!M36+NFM!M52+CHI!M41+NMM!M40+PPA!M41+FBT!M21+TRE!M21+MAE!M21+TEL!M21+WWP!M21+OIS!M21</f>
        <v>555.12825613231485</v>
      </c>
      <c r="N40" s="51">
        <f>ISI!N36+NFM!N52+CHI!N41+NMM!N40+PPA!N41+FBT!N21+TRE!N21+MAE!N21+TEL!N21+WWP!N21+OIS!N21</f>
        <v>508.38421562812789</v>
      </c>
      <c r="O40" s="51">
        <f>ISI!O36+NFM!O52+CHI!O41+NMM!O40+PPA!O41+FBT!O21+TRE!O21+MAE!O21+TEL!O21+WWP!O21+OIS!O21</f>
        <v>537.0379276382339</v>
      </c>
      <c r="P40" s="51">
        <f>ISI!P36+NFM!P52+CHI!P41+NMM!P40+PPA!P41+FBT!P21+TRE!P21+MAE!P21+TEL!P21+WWP!P21+OIS!P21</f>
        <v>463.76795474472488</v>
      </c>
      <c r="Q40" s="51">
        <f>ISI!Q36+NFM!Q52+CHI!Q41+NMM!Q40+PPA!Q41+FBT!Q21+TRE!Q21+MAE!Q21+TEL!Q21+WWP!Q21+OIS!Q21</f>
        <v>431.38020086815311</v>
      </c>
    </row>
    <row r="41" spans="1:17" x14ac:dyDescent="0.25">
      <c r="A41" s="53" t="s">
        <v>25</v>
      </c>
      <c r="B41" s="51">
        <f>ISI!B37+NFM!B53+CHI!B42+NMM!B41+PPA!B42+FBT!B22+TRE!B22+MAE!B22+TEL!B22+WWP!B22+OIS!B22</f>
        <v>0</v>
      </c>
      <c r="C41" s="51">
        <f>ISI!C37+NFM!C53+CHI!C42+NMM!C41+PPA!C42+FBT!C22+TRE!C22+MAE!C22+TEL!C22+WWP!C22+OIS!C22</f>
        <v>0</v>
      </c>
      <c r="D41" s="51">
        <f>ISI!D37+NFM!D53+CHI!D42+NMM!D41+PPA!D42+FBT!D22+TRE!D22+MAE!D22+TEL!D22+WWP!D22+OIS!D22</f>
        <v>0</v>
      </c>
      <c r="E41" s="51">
        <f>ISI!E37+NFM!E53+CHI!E42+NMM!E41+PPA!E42+FBT!E22+TRE!E22+MAE!E22+TEL!E22+WWP!E22+OIS!E22</f>
        <v>0</v>
      </c>
      <c r="F41" s="51">
        <f>ISI!F37+NFM!F53+CHI!F42+NMM!F41+PPA!F42+FBT!F22+TRE!F22+MAE!F22+TEL!F22+WWP!F22+OIS!F22</f>
        <v>0</v>
      </c>
      <c r="G41" s="51">
        <f>ISI!G37+NFM!G53+CHI!G42+NMM!G41+PPA!G42+FBT!G22+TRE!G22+MAE!G22+TEL!G22+WWP!G22+OIS!G22</f>
        <v>0</v>
      </c>
      <c r="H41" s="51">
        <f>ISI!H37+NFM!H53+CHI!H42+NMM!H41+PPA!H42+FBT!H22+TRE!H22+MAE!H22+TEL!H22+WWP!H22+OIS!H22</f>
        <v>0</v>
      </c>
      <c r="I41" s="51">
        <f>ISI!I37+NFM!I53+CHI!I42+NMM!I41+PPA!I42+FBT!I22+TRE!I22+MAE!I22+TEL!I22+WWP!I22+OIS!I22</f>
        <v>0</v>
      </c>
      <c r="J41" s="51">
        <f>ISI!J37+NFM!J53+CHI!J42+NMM!J41+PPA!J42+FBT!J22+TRE!J22+MAE!J22+TEL!J22+WWP!J22+OIS!J22</f>
        <v>0</v>
      </c>
      <c r="K41" s="51">
        <f>ISI!K37+NFM!K53+CHI!K42+NMM!K41+PPA!K42+FBT!K22+TRE!K22+MAE!K22+TEL!K22+WWP!K22+OIS!K22</f>
        <v>0</v>
      </c>
      <c r="L41" s="51">
        <f>ISI!L37+NFM!L53+CHI!L42+NMM!L41+PPA!L42+FBT!L22+TRE!L22+MAE!L22+TEL!L22+WWP!L22+OIS!L22</f>
        <v>0</v>
      </c>
      <c r="M41" s="51">
        <f>ISI!M37+NFM!M53+CHI!M42+NMM!M41+PPA!M42+FBT!M22+TRE!M22+MAE!M22+TEL!M22+WWP!M22+OIS!M22</f>
        <v>0</v>
      </c>
      <c r="N41" s="51">
        <f>ISI!N37+NFM!N53+CHI!N42+NMM!N41+PPA!N42+FBT!N22+TRE!N22+MAE!N22+TEL!N22+WWP!N22+OIS!N22</f>
        <v>0</v>
      </c>
      <c r="O41" s="51">
        <f>ISI!O37+NFM!O53+CHI!O42+NMM!O41+PPA!O42+FBT!O22+TRE!O22+MAE!O22+TEL!O22+WWP!O22+OIS!O22</f>
        <v>0</v>
      </c>
      <c r="P41" s="51">
        <f>ISI!P37+NFM!P53+CHI!P42+NMM!P41+PPA!P42+FBT!P22+TRE!P22+MAE!P22+TEL!P22+WWP!P22+OIS!P22</f>
        <v>0</v>
      </c>
      <c r="Q41" s="51">
        <f>ISI!Q37+NFM!Q53+CHI!Q42+NMM!Q41+PPA!Q42+FBT!Q22+TRE!Q22+MAE!Q22+TEL!Q22+WWP!Q22+OIS!Q22</f>
        <v>0</v>
      </c>
    </row>
    <row r="42" spans="1:17" x14ac:dyDescent="0.25">
      <c r="A42" s="67" t="s">
        <v>24</v>
      </c>
      <c r="B42" s="66">
        <f t="shared" ref="B42:Q42" si="3">SUM(B43:B47)</f>
        <v>232.97062465685315</v>
      </c>
      <c r="C42" s="66">
        <f t="shared" si="3"/>
        <v>226.19704000000004</v>
      </c>
      <c r="D42" s="66">
        <f t="shared" si="3"/>
        <v>238.79366000000005</v>
      </c>
      <c r="E42" s="66">
        <f t="shared" si="3"/>
        <v>202.22071999999991</v>
      </c>
      <c r="F42" s="66">
        <f t="shared" si="3"/>
        <v>207.17552000000006</v>
      </c>
      <c r="G42" s="66">
        <f t="shared" si="3"/>
        <v>244.02915728985255</v>
      </c>
      <c r="H42" s="66">
        <f t="shared" si="3"/>
        <v>219.20043000000004</v>
      </c>
      <c r="I42" s="66">
        <f t="shared" si="3"/>
        <v>235.47396000000006</v>
      </c>
      <c r="J42" s="66">
        <f t="shared" si="3"/>
        <v>263.59633000000002</v>
      </c>
      <c r="K42" s="66">
        <f t="shared" si="3"/>
        <v>242.2150299999999</v>
      </c>
      <c r="L42" s="66">
        <f t="shared" si="3"/>
        <v>245.41415878475223</v>
      </c>
      <c r="M42" s="66">
        <f t="shared" si="3"/>
        <v>262.27629196555711</v>
      </c>
      <c r="N42" s="66">
        <f t="shared" si="3"/>
        <v>204.90639158363155</v>
      </c>
      <c r="O42" s="66">
        <f t="shared" si="3"/>
        <v>128.73853678059041</v>
      </c>
      <c r="P42" s="66">
        <f t="shared" si="3"/>
        <v>163.44262398165858</v>
      </c>
      <c r="Q42" s="66">
        <f t="shared" si="3"/>
        <v>260.89182401684661</v>
      </c>
    </row>
    <row r="43" spans="1:17" x14ac:dyDescent="0.25">
      <c r="A43" s="53" t="s">
        <v>23</v>
      </c>
      <c r="B43" s="51">
        <f>ISI!B39+NFM!B55+CHI!B44+NMM!B43+PPA!B44+FBT!B24+TRE!B24+MAE!B24+TEL!B24+WWP!B24+OIS!B24</f>
        <v>232.66012454416716</v>
      </c>
      <c r="C43" s="51">
        <f>ISI!C39+NFM!C55+CHI!C44+NMM!C43+PPA!C44+FBT!C24+TRE!C24+MAE!C24+TEL!C24+WWP!C24+OIS!C24</f>
        <v>225.29695000000004</v>
      </c>
      <c r="D43" s="51">
        <f>ISI!D39+NFM!D55+CHI!D44+NMM!D43+PPA!D44+FBT!D24+TRE!D24+MAE!D24+TEL!D24+WWP!D24+OIS!D24</f>
        <v>237.89332000000002</v>
      </c>
      <c r="E43" s="51">
        <f>ISI!E39+NFM!E55+CHI!E44+NMM!E43+PPA!E44+FBT!E24+TRE!E24+MAE!E24+TEL!E24+WWP!E24+OIS!E24</f>
        <v>201.3209599999999</v>
      </c>
      <c r="F43" s="51">
        <f>ISI!F39+NFM!F55+CHI!F44+NMM!F43+PPA!F44+FBT!F24+TRE!F24+MAE!F24+TEL!F24+WWP!F24+OIS!F24</f>
        <v>206.47521000000006</v>
      </c>
      <c r="G43" s="51">
        <f>ISI!G39+NFM!G55+CHI!G44+NMM!G43+PPA!G44+FBT!G24+TRE!G24+MAE!G24+TEL!G24+WWP!G24+OIS!G24</f>
        <v>243.33650383115571</v>
      </c>
      <c r="H43" s="51">
        <f>ISI!H39+NFM!H55+CHI!H44+NMM!H43+PPA!H44+FBT!H24+TRE!H24+MAE!H24+TEL!H24+WWP!H24+OIS!H24</f>
        <v>218.60045000000002</v>
      </c>
      <c r="I43" s="51">
        <f>ISI!I39+NFM!I55+CHI!I44+NMM!I43+PPA!I44+FBT!I24+TRE!I24+MAE!I24+TEL!I24+WWP!I24+OIS!I24</f>
        <v>235.17397000000005</v>
      </c>
      <c r="J43" s="51">
        <f>ISI!J39+NFM!J55+CHI!J44+NMM!J43+PPA!J44+FBT!J24+TRE!J24+MAE!J24+TEL!J24+WWP!J24+OIS!J24</f>
        <v>263.39633000000003</v>
      </c>
      <c r="K43" s="51">
        <f>ISI!K39+NFM!K55+CHI!K44+NMM!K43+PPA!K44+FBT!K24+TRE!K24+MAE!K24+TEL!K24+WWP!K24+OIS!K24</f>
        <v>242.01503999999989</v>
      </c>
      <c r="L43" s="51">
        <f>ISI!L39+NFM!L55+CHI!L44+NMM!L43+PPA!L44+FBT!L24+TRE!L24+MAE!L24+TEL!L24+WWP!L24+OIS!L24</f>
        <v>244.76927486385799</v>
      </c>
      <c r="M43" s="51">
        <f>ISI!M39+NFM!M55+CHI!M44+NMM!M43+PPA!M44+FBT!M24+TRE!M24+MAE!M24+TEL!M24+WWP!M24+OIS!M24</f>
        <v>260.38941069159569</v>
      </c>
      <c r="N43" s="51">
        <f>ISI!N39+NFM!N55+CHI!N44+NMM!N43+PPA!N44+FBT!N24+TRE!N24+MAE!N24+TEL!N24+WWP!N24+OIS!N24</f>
        <v>188.87982116433773</v>
      </c>
      <c r="O43" s="51">
        <f>ISI!O39+NFM!O55+CHI!O44+NMM!O43+PPA!O44+FBT!O24+TRE!O24+MAE!O24+TEL!O24+WWP!O24+OIS!O24</f>
        <v>114.64497719249675</v>
      </c>
      <c r="P43" s="51">
        <f>ISI!P39+NFM!P55+CHI!P44+NMM!P43+PPA!P44+FBT!P24+TRE!P24+MAE!P24+TEL!P24+WWP!P24+OIS!P24</f>
        <v>146.65161527612122</v>
      </c>
      <c r="Q43" s="51">
        <f>ISI!Q39+NFM!Q55+CHI!Q44+NMM!Q43+PPA!Q44+FBT!Q24+TRE!Q24+MAE!Q24+TEL!Q24+WWP!Q24+OIS!Q24</f>
        <v>244.88908191483642</v>
      </c>
    </row>
    <row r="44" spans="1:17" x14ac:dyDescent="0.25">
      <c r="A44" s="53" t="s">
        <v>74</v>
      </c>
      <c r="B44" s="51">
        <f>ISI!B40+NFM!B56+CHI!B45+NMM!B44+PPA!B45+FBT!B25+TRE!B25+MAE!B25+TEL!B25+WWP!B25+OIS!B25</f>
        <v>0.31050011268598965</v>
      </c>
      <c r="C44" s="51">
        <f>ISI!C40+NFM!C56+CHI!C45+NMM!C44+PPA!C45+FBT!C25+TRE!C25+MAE!C25+TEL!C25+WWP!C25+OIS!C25</f>
        <v>0.60004999999999997</v>
      </c>
      <c r="D44" s="51">
        <f>ISI!D40+NFM!D56+CHI!D45+NMM!D44+PPA!D45+FBT!D25+TRE!D25+MAE!D25+TEL!D25+WWP!D25+OIS!D25</f>
        <v>0.60021999999999998</v>
      </c>
      <c r="E44" s="51">
        <f>ISI!E40+NFM!E56+CHI!E45+NMM!E44+PPA!E45+FBT!E25+TRE!E25+MAE!E25+TEL!E25+WWP!E25+OIS!E25</f>
        <v>0.60006000000000004</v>
      </c>
      <c r="F44" s="51">
        <f>ISI!F40+NFM!F56+CHI!F45+NMM!F44+PPA!F45+FBT!F25+TRE!F25+MAE!F25+TEL!F25+WWP!F25+OIS!F25</f>
        <v>0.30012999999999979</v>
      </c>
      <c r="G44" s="51">
        <f>ISI!G40+NFM!G56+CHI!G45+NMM!G44+PPA!G45+FBT!G25+TRE!G25+MAE!G25+TEL!G25+WWP!G25+OIS!G25</f>
        <v>0.28661543443010551</v>
      </c>
      <c r="H44" s="51">
        <f>ISI!H40+NFM!H56+CHI!H45+NMM!H44+PPA!H45+FBT!H25+TRE!H25+MAE!H25+TEL!H25+WWP!H25+OIS!H25</f>
        <v>0.19998000000000005</v>
      </c>
      <c r="I44" s="51">
        <f>ISI!I40+NFM!I56+CHI!I45+NMM!I44+PPA!I45+FBT!I25+TRE!I25+MAE!I25+TEL!I25+WWP!I25+OIS!I25</f>
        <v>0.2999900000000002</v>
      </c>
      <c r="J44" s="51">
        <f>ISI!J40+NFM!J56+CHI!J45+NMM!J44+PPA!J45+FBT!J25+TRE!J25+MAE!J25+TEL!J25+WWP!J25+OIS!J25</f>
        <v>0.2</v>
      </c>
      <c r="K44" s="51">
        <f>ISI!K40+NFM!K56+CHI!K45+NMM!K44+PPA!K45+FBT!K25+TRE!K25+MAE!K25+TEL!K25+WWP!K25+OIS!K25</f>
        <v>0.19998999999999989</v>
      </c>
      <c r="L44" s="51">
        <f>ISI!L40+NFM!L56+CHI!L45+NMM!L44+PPA!L45+FBT!L25+TRE!L25+MAE!L25+TEL!L25+WWP!L25+OIS!L25</f>
        <v>0.64488392089423996</v>
      </c>
      <c r="M44" s="51">
        <f>ISI!M40+NFM!M56+CHI!M45+NMM!M44+PPA!M45+FBT!M25+TRE!M25+MAE!M25+TEL!M25+WWP!M25+OIS!M25</f>
        <v>0.88372850812594983</v>
      </c>
      <c r="N44" s="51">
        <f>ISI!N40+NFM!N56+CHI!N45+NMM!N44+PPA!N45+FBT!N25+TRE!N25+MAE!N25+TEL!N25+WWP!N25+OIS!N25</f>
        <v>1.7196951668057761</v>
      </c>
      <c r="O44" s="51">
        <f>ISI!O40+NFM!O56+CHI!O45+NMM!O44+PPA!O45+FBT!O25+TRE!O25+MAE!O25+TEL!O25+WWP!O25+OIS!O25</f>
        <v>2.3884371585485145</v>
      </c>
      <c r="P44" s="51">
        <f>ISI!P40+NFM!P56+CHI!P45+NMM!P44+PPA!P45+FBT!P25+TRE!P25+MAE!P25+TEL!P25+WWP!P25+OIS!P25</f>
        <v>1.5525021131074794</v>
      </c>
      <c r="Q44" s="51">
        <f>ISI!Q40+NFM!Q56+CHI!Q45+NMM!Q44+PPA!Q45+FBT!Q25+TRE!Q25+MAE!Q25+TEL!Q25+WWP!Q25+OIS!Q25</f>
        <v>1.7435777534750638</v>
      </c>
    </row>
    <row r="45" spans="1:17" x14ac:dyDescent="0.25">
      <c r="A45" s="53" t="s">
        <v>73</v>
      </c>
      <c r="B45" s="51">
        <f>ISI!B41+NFM!B57+CHI!B46+NMM!B45+PPA!B46+FBT!B26+TRE!B26+MAE!B26+TEL!B26+WWP!B26+OIS!B26</f>
        <v>0</v>
      </c>
      <c r="C45" s="51">
        <f>ISI!C41+NFM!C57+CHI!C46+NMM!C45+PPA!C46+FBT!C26+TRE!C26+MAE!C26+TEL!C26+WWP!C26+OIS!C26</f>
        <v>0</v>
      </c>
      <c r="D45" s="51">
        <f>ISI!D41+NFM!D57+CHI!D46+NMM!D45+PPA!D46+FBT!D26+TRE!D26+MAE!D26+TEL!D26+WWP!D26+OIS!D26</f>
        <v>0</v>
      </c>
      <c r="E45" s="51">
        <f>ISI!E41+NFM!E57+CHI!E46+NMM!E45+PPA!E46+FBT!E26+TRE!E26+MAE!E26+TEL!E26+WWP!E26+OIS!E26</f>
        <v>0</v>
      </c>
      <c r="F45" s="51">
        <f>ISI!F41+NFM!F57+CHI!F46+NMM!F45+PPA!F46+FBT!F26+TRE!F26+MAE!F26+TEL!F26+WWP!F26+OIS!F26</f>
        <v>0</v>
      </c>
      <c r="G45" s="51">
        <f>ISI!G41+NFM!G57+CHI!G46+NMM!G45+PPA!G46+FBT!G26+TRE!G26+MAE!G26+TEL!G26+WWP!G26+OIS!G26</f>
        <v>0</v>
      </c>
      <c r="H45" s="51">
        <f>ISI!H41+NFM!H57+CHI!H46+NMM!H45+PPA!H46+FBT!H26+TRE!H26+MAE!H26+TEL!H26+WWP!H26+OIS!H26</f>
        <v>0</v>
      </c>
      <c r="I45" s="51">
        <f>ISI!I41+NFM!I57+CHI!I46+NMM!I45+PPA!I46+FBT!I26+TRE!I26+MAE!I26+TEL!I26+WWP!I26+OIS!I26</f>
        <v>0</v>
      </c>
      <c r="J45" s="51">
        <f>ISI!J41+NFM!J57+CHI!J46+NMM!J45+PPA!J46+FBT!J26+TRE!J26+MAE!J26+TEL!J26+WWP!J26+OIS!J26</f>
        <v>0</v>
      </c>
      <c r="K45" s="51">
        <f>ISI!K41+NFM!K57+CHI!K46+NMM!K45+PPA!K46+FBT!K26+TRE!K26+MAE!K26+TEL!K26+WWP!K26+OIS!K26</f>
        <v>0</v>
      </c>
      <c r="L45" s="51">
        <f>ISI!L41+NFM!L57+CHI!L46+NMM!L45+PPA!L46+FBT!L26+TRE!L26+MAE!L26+TEL!L26+WWP!L26+OIS!L26</f>
        <v>0</v>
      </c>
      <c r="M45" s="51">
        <f>ISI!M41+NFM!M57+CHI!M46+NMM!M45+PPA!M46+FBT!M26+TRE!M26+MAE!M26+TEL!M26+WWP!M26+OIS!M26</f>
        <v>0</v>
      </c>
      <c r="N45" s="51">
        <f>ISI!N41+NFM!N57+CHI!N46+NMM!N45+PPA!N46+FBT!N26+TRE!N26+MAE!N26+TEL!N26+WWP!N26+OIS!N26</f>
        <v>13.184296091376254</v>
      </c>
      <c r="O45" s="51">
        <f>ISI!O41+NFM!O57+CHI!O46+NMM!O45+PPA!O46+FBT!O26+TRE!O26+MAE!O26+TEL!O26+WWP!O26+OIS!O26</f>
        <v>10.558671725830024</v>
      </c>
      <c r="P45" s="51">
        <f>ISI!P41+NFM!P57+CHI!P46+NMM!P45+PPA!P46+FBT!P26+TRE!P26+MAE!P26+TEL!P26+WWP!P26+OIS!P26</f>
        <v>14.068157082620672</v>
      </c>
      <c r="Q45" s="51">
        <f>ISI!Q41+NFM!Q57+CHI!Q46+NMM!Q45+PPA!Q46+FBT!Q26+TRE!Q26+MAE!Q26+TEL!Q26+WWP!Q26+OIS!Q26</f>
        <v>13.184357813711415</v>
      </c>
    </row>
    <row r="46" spans="1:17" x14ac:dyDescent="0.25">
      <c r="A46" s="53" t="s">
        <v>72</v>
      </c>
      <c r="B46" s="51">
        <f>ISI!B42+NFM!B58+CHI!B47+NMM!B46+PPA!B47+FBT!B27+TRE!B27+MAE!B27+TEL!B27+WWP!B27+OIS!B27</f>
        <v>0</v>
      </c>
      <c r="C46" s="51">
        <f>ISI!C42+NFM!C58+CHI!C47+NMM!C46+PPA!C47+FBT!C27+TRE!C27+MAE!C27+TEL!C27+WWP!C27+OIS!C27</f>
        <v>0.30003999999999564</v>
      </c>
      <c r="D46" s="51">
        <f>ISI!D42+NFM!D58+CHI!D47+NMM!D46+PPA!D47+FBT!D27+TRE!D27+MAE!D27+TEL!D27+WWP!D27+OIS!D27</f>
        <v>0.30012000000000683</v>
      </c>
      <c r="E46" s="51">
        <f>ISI!E42+NFM!E58+CHI!E47+NMM!E46+PPA!E47+FBT!E27+TRE!E27+MAE!E27+TEL!E27+WWP!E27+OIS!E27</f>
        <v>0.29970000000000141</v>
      </c>
      <c r="F46" s="51">
        <f>ISI!F42+NFM!F58+CHI!F47+NMM!F46+PPA!F47+FBT!F27+TRE!F27+MAE!F27+TEL!F27+WWP!F27+OIS!F27</f>
        <v>0.40018000000000598</v>
      </c>
      <c r="G46" s="51">
        <f>ISI!G42+NFM!G58+CHI!G47+NMM!G46+PPA!G47+FBT!G27+TRE!G27+MAE!G27+TEL!G27+WWP!G27+OIS!G27</f>
        <v>0.40603802426674002</v>
      </c>
      <c r="H46" s="51">
        <f>ISI!H42+NFM!H58+CHI!H47+NMM!H46+PPA!H47+FBT!H27+TRE!H27+MAE!H27+TEL!H27+WWP!H27+OIS!H27</f>
        <v>0.4</v>
      </c>
      <c r="I46" s="51">
        <f>ISI!I42+NFM!I58+CHI!I47+NMM!I46+PPA!I47+FBT!I27+TRE!I27+MAE!I27+TEL!I27+WWP!I27+OIS!I27</f>
        <v>0</v>
      </c>
      <c r="J46" s="51">
        <f>ISI!J42+NFM!J58+CHI!J47+NMM!J46+PPA!J47+FBT!J27+TRE!J27+MAE!J27+TEL!J27+WWP!J27+OIS!J27</f>
        <v>0</v>
      </c>
      <c r="K46" s="51">
        <f>ISI!K42+NFM!K58+CHI!K47+NMM!K46+PPA!K47+FBT!K27+TRE!K27+MAE!K27+TEL!K27+WWP!K27+OIS!K27</f>
        <v>0</v>
      </c>
      <c r="L46" s="51">
        <f>ISI!L42+NFM!L58+CHI!L47+NMM!L46+PPA!L47+FBT!L27+TRE!L27+MAE!L27+TEL!L27+WWP!L27+OIS!L27</f>
        <v>0</v>
      </c>
      <c r="M46" s="51">
        <f>ISI!M42+NFM!M58+CHI!M47+NMM!M46+PPA!M47+FBT!M27+TRE!M27+MAE!M27+TEL!M27+WWP!M27+OIS!M27</f>
        <v>1.00315276583548</v>
      </c>
      <c r="N46" s="51">
        <f>ISI!N42+NFM!N58+CHI!N47+NMM!N46+PPA!N47+FBT!N27+TRE!N27+MAE!N27+TEL!N27+WWP!N27+OIS!N27</f>
        <v>1.0031558473195616</v>
      </c>
      <c r="O46" s="51">
        <f>ISI!O42+NFM!O58+CHI!O47+NMM!O46+PPA!O47+FBT!O27+TRE!O27+MAE!O27+TEL!O27+WWP!O27+OIS!O27</f>
        <v>1.0270287509917466</v>
      </c>
      <c r="P46" s="51">
        <f>ISI!P42+NFM!P58+CHI!P47+NMM!P46+PPA!P47+FBT!P27+TRE!P27+MAE!P27+TEL!P27+WWP!P27+OIS!P27</f>
        <v>1.0509260924510784</v>
      </c>
      <c r="Q46" s="51">
        <f>ISI!Q42+NFM!Q58+CHI!Q47+NMM!Q46+PPA!Q47+FBT!Q27+TRE!Q27+MAE!Q27+TEL!Q27+WWP!Q27+OIS!Q27</f>
        <v>1.0748065348237299</v>
      </c>
    </row>
    <row r="47" spans="1:17" x14ac:dyDescent="0.25">
      <c r="A47" s="53" t="s">
        <v>71</v>
      </c>
      <c r="B47" s="51">
        <f>ISI!B43+NFM!B59+CHI!B48+NMM!B47+PPA!B48+FBT!B28+TRE!B28+MAE!B28+TEL!B28+WWP!B28+OIS!B28</f>
        <v>0</v>
      </c>
      <c r="C47" s="51">
        <f>ISI!C43+NFM!C59+CHI!C48+NMM!C47+PPA!C48+FBT!C28+TRE!C28+MAE!C28+TEL!C28+WWP!C28+OIS!C28</f>
        <v>0</v>
      </c>
      <c r="D47" s="51">
        <f>ISI!D43+NFM!D59+CHI!D48+NMM!D47+PPA!D48+FBT!D28+TRE!D28+MAE!D28+TEL!D28+WWP!D28+OIS!D28</f>
        <v>0</v>
      </c>
      <c r="E47" s="51">
        <f>ISI!E43+NFM!E59+CHI!E48+NMM!E47+PPA!E48+FBT!E28+TRE!E28+MAE!E28+TEL!E28+WWP!E28+OIS!E28</f>
        <v>0</v>
      </c>
      <c r="F47" s="51">
        <f>ISI!F43+NFM!F59+CHI!F48+NMM!F47+PPA!F48+FBT!F28+TRE!F28+MAE!F28+TEL!F28+WWP!F28+OIS!F28</f>
        <v>0</v>
      </c>
      <c r="G47" s="51">
        <f>ISI!G43+NFM!G59+CHI!G48+NMM!G47+PPA!G48+FBT!G28+TRE!G28+MAE!G28+TEL!G28+WWP!G28+OIS!G28</f>
        <v>0</v>
      </c>
      <c r="H47" s="51">
        <f>ISI!H43+NFM!H59+CHI!H48+NMM!H47+PPA!H48+FBT!H28+TRE!H28+MAE!H28+TEL!H28+WWP!H28+OIS!H28</f>
        <v>0</v>
      </c>
      <c r="I47" s="51">
        <f>ISI!I43+NFM!I59+CHI!I48+NMM!I47+PPA!I48+FBT!I28+TRE!I28+MAE!I28+TEL!I28+WWP!I28+OIS!I28</f>
        <v>0</v>
      </c>
      <c r="J47" s="51">
        <f>ISI!J43+NFM!J59+CHI!J48+NMM!J47+PPA!J48+FBT!J28+TRE!J28+MAE!J28+TEL!J28+WWP!J28+OIS!J28</f>
        <v>0</v>
      </c>
      <c r="K47" s="51">
        <f>ISI!K43+NFM!K59+CHI!K48+NMM!K47+PPA!K48+FBT!K28+TRE!K28+MAE!K28+TEL!K28+WWP!K28+OIS!K28</f>
        <v>0</v>
      </c>
      <c r="L47" s="51">
        <f>ISI!L43+NFM!L59+CHI!L48+NMM!L47+PPA!L48+FBT!L28+TRE!L28+MAE!L28+TEL!L28+WWP!L28+OIS!L28</f>
        <v>0</v>
      </c>
      <c r="M47" s="51">
        <f>ISI!M43+NFM!M59+CHI!M48+NMM!M47+PPA!M48+FBT!M28+TRE!M28+MAE!M28+TEL!M28+WWP!M28+OIS!M28</f>
        <v>0</v>
      </c>
      <c r="N47" s="51">
        <f>ISI!N43+NFM!N59+CHI!N48+NMM!N47+PPA!N48+FBT!N28+TRE!N28+MAE!N28+TEL!N28+WWP!N28+OIS!N28</f>
        <v>0.11942331379221294</v>
      </c>
      <c r="O47" s="51">
        <f>ISI!O43+NFM!O59+CHI!O48+NMM!O47+PPA!O48+FBT!O28+TRE!O28+MAE!O28+TEL!O28+WWP!O28+OIS!O28</f>
        <v>0.11942195272337131</v>
      </c>
      <c r="P47" s="51">
        <f>ISI!P43+NFM!P59+CHI!P48+NMM!P47+PPA!P48+FBT!P28+TRE!P28+MAE!P28+TEL!P28+WWP!P28+OIS!P28</f>
        <v>0.11942341735812434</v>
      </c>
      <c r="Q47" s="51">
        <f>ISI!Q43+NFM!Q59+CHI!Q48+NMM!Q47+PPA!Q48+FBT!Q28+TRE!Q28+MAE!Q28+TEL!Q28+WWP!Q28+OIS!Q28</f>
        <v>0</v>
      </c>
    </row>
    <row r="48" spans="1:17" x14ac:dyDescent="0.25">
      <c r="A48" s="65" t="s">
        <v>22</v>
      </c>
      <c r="B48" s="64">
        <f>ISI!B44+NFM!B60+CHI!B49+NMM!B48+PPA!B49+FBT!B29+TRE!B29+MAE!B29+TEL!B29+WWP!B29+OIS!B29</f>
        <v>0</v>
      </c>
      <c r="C48" s="64">
        <f>ISI!C44+NFM!C60+CHI!C49+NMM!C48+PPA!C49+FBT!C29+TRE!C29+MAE!C29+TEL!C29+WWP!C29+OIS!C29</f>
        <v>0</v>
      </c>
      <c r="D48" s="64">
        <f>ISI!D44+NFM!D60+CHI!D49+NMM!D48+PPA!D49+FBT!D29+TRE!D29+MAE!D29+TEL!D29+WWP!D29+OIS!D29</f>
        <v>0</v>
      </c>
      <c r="E48" s="64">
        <f>ISI!E44+NFM!E60+CHI!E49+NMM!E48+PPA!E49+FBT!E29+TRE!E29+MAE!E29+TEL!E29+WWP!E29+OIS!E29</f>
        <v>0</v>
      </c>
      <c r="F48" s="64">
        <f>ISI!F44+NFM!F60+CHI!F49+NMM!F48+PPA!F49+FBT!F29+TRE!F29+MAE!F29+TEL!F29+WWP!F29+OIS!F29</f>
        <v>0</v>
      </c>
      <c r="G48" s="64">
        <f>ISI!G44+NFM!G60+CHI!G49+NMM!G48+PPA!G49+FBT!G29+TRE!G29+MAE!G29+TEL!G29+WWP!G29+OIS!G29</f>
        <v>0</v>
      </c>
      <c r="H48" s="64">
        <f>ISI!H44+NFM!H60+CHI!H49+NMM!H48+PPA!H49+FBT!H29+TRE!H29+MAE!H29+TEL!H29+WWP!H29+OIS!H29</f>
        <v>0</v>
      </c>
      <c r="I48" s="64">
        <f>ISI!I44+NFM!I60+CHI!I49+NMM!I48+PPA!I49+FBT!I29+TRE!I29+MAE!I29+TEL!I29+WWP!I29+OIS!I29</f>
        <v>0</v>
      </c>
      <c r="J48" s="64">
        <f>ISI!J44+NFM!J60+CHI!J49+NMM!J48+PPA!J49+FBT!J29+TRE!J29+MAE!J29+TEL!J29+WWP!J29+OIS!J29</f>
        <v>0</v>
      </c>
      <c r="K48" s="64">
        <f>ISI!K44+NFM!K60+CHI!K49+NMM!K48+PPA!K49+FBT!K29+TRE!K29+MAE!K29+TEL!K29+WWP!K29+OIS!K29</f>
        <v>0</v>
      </c>
      <c r="L48" s="64">
        <f>ISI!L44+NFM!L60+CHI!L49+NMM!L48+PPA!L49+FBT!L29+TRE!L29+MAE!L29+TEL!L29+WWP!L29+OIS!L29</f>
        <v>0</v>
      </c>
      <c r="M48" s="64">
        <f>ISI!M44+NFM!M60+CHI!M49+NMM!M48+PPA!M49+FBT!M29+TRE!M29+MAE!M29+TEL!M29+WWP!M29+OIS!M29</f>
        <v>0</v>
      </c>
      <c r="N48" s="64">
        <f>ISI!N44+NFM!N60+CHI!N49+NMM!N48+PPA!N49+FBT!N29+TRE!N29+MAE!N29+TEL!N29+WWP!N29+OIS!N29</f>
        <v>0</v>
      </c>
      <c r="O48" s="64">
        <f>ISI!O44+NFM!O60+CHI!O49+NMM!O48+PPA!O49+FBT!O29+TRE!O29+MAE!O29+TEL!O29+WWP!O29+OIS!O29</f>
        <v>0</v>
      </c>
      <c r="P48" s="64">
        <f>ISI!P44+NFM!P60+CHI!P49+NMM!P48+PPA!P49+FBT!P29+TRE!P29+MAE!P29+TEL!P29+WWP!P29+OIS!P29</f>
        <v>0</v>
      </c>
      <c r="Q48" s="64">
        <f>ISI!Q44+NFM!Q60+CHI!Q49+NMM!Q48+PPA!Q49+FBT!Q29+TRE!Q29+MAE!Q29+TEL!Q29+WWP!Q29+OIS!Q29</f>
        <v>0</v>
      </c>
    </row>
    <row r="49" spans="1:17" x14ac:dyDescent="0.25">
      <c r="A49" s="63" t="s">
        <v>21</v>
      </c>
      <c r="B49" s="62">
        <f>ISI!B45+NFM!B61+CHI!B50+NMM!B49+PPA!B50+FBT!B30+TRE!B30+MAE!B30+TEL!B30+WWP!B30+OIS!B30</f>
        <v>1164.8366069875271</v>
      </c>
      <c r="C49" s="62">
        <f>ISI!C45+NFM!C61+CHI!C50+NMM!C49+PPA!C50+FBT!C30+TRE!C30+MAE!C30+TEL!C30+WWP!C30+OIS!C30</f>
        <v>1183.3000000000002</v>
      </c>
      <c r="D49" s="62">
        <f>ISI!D45+NFM!D61+CHI!D50+NMM!D49+PPA!D50+FBT!D30+TRE!D30+MAE!D30+TEL!D30+WWP!D30+OIS!D30</f>
        <v>1214.9700000000003</v>
      </c>
      <c r="E49" s="62">
        <f>ISI!E45+NFM!E61+CHI!E50+NMM!E49+PPA!E50+FBT!E30+TRE!E30+MAE!E30+TEL!E30+WWP!E30+OIS!E30</f>
        <v>1217.1941500000003</v>
      </c>
      <c r="F49" s="62">
        <f>ISI!F45+NFM!F61+CHI!F50+NMM!F49+PPA!F50+FBT!F30+TRE!F30+MAE!F30+TEL!F30+WWP!F30+OIS!F30</f>
        <v>1202.6609699999997</v>
      </c>
      <c r="G49" s="62">
        <f>ISI!G45+NFM!G61+CHI!G50+NMM!G49+PPA!G50+FBT!G30+TRE!G30+MAE!G30+TEL!G30+WWP!G30+OIS!G30</f>
        <v>1239.802667728716</v>
      </c>
      <c r="H49" s="62">
        <f>ISI!H45+NFM!H61+CHI!H50+NMM!H49+PPA!H50+FBT!H30+TRE!H30+MAE!H30+TEL!H30+WWP!H30+OIS!H30</f>
        <v>1217.1955200000004</v>
      </c>
      <c r="I49" s="62">
        <f>ISI!I45+NFM!I61+CHI!I50+NMM!I49+PPA!I50+FBT!I30+TRE!I30+MAE!I30+TEL!I30+WWP!I30+OIS!I30</f>
        <v>1317.9578300000005</v>
      </c>
      <c r="J49" s="62">
        <f>ISI!J45+NFM!J61+CHI!J50+NMM!J49+PPA!J50+FBT!J30+TRE!J30+MAE!J30+TEL!J30+WWP!J30+OIS!J30</f>
        <v>1331.4548299999999</v>
      </c>
      <c r="K49" s="62">
        <f>ISI!K45+NFM!K61+CHI!K50+NMM!K49+PPA!K50+FBT!K30+TRE!K30+MAE!K30+TEL!K30+WWP!K30+OIS!K30</f>
        <v>1209.5572900000004</v>
      </c>
      <c r="L49" s="62">
        <f>ISI!L45+NFM!L61+CHI!L50+NMM!L49+PPA!L50+FBT!L30+TRE!L30+MAE!L30+TEL!L30+WWP!L30+OIS!L30</f>
        <v>1215.9883562511509</v>
      </c>
      <c r="M49" s="62">
        <f>ISI!M45+NFM!M61+CHI!M50+NMM!M49+PPA!M50+FBT!M30+TRE!M30+MAE!M30+TEL!M30+WWP!M30+OIS!M30</f>
        <v>1258.8185646847605</v>
      </c>
      <c r="N49" s="62">
        <f>ISI!N45+NFM!N61+CHI!N50+NMM!N49+PPA!N50+FBT!N30+TRE!N30+MAE!N30+TEL!N30+WWP!N30+OIS!N30</f>
        <v>995.10603762960329</v>
      </c>
      <c r="O49" s="62">
        <f>ISI!O45+NFM!O61+CHI!O50+NMM!O49+PPA!O50+FBT!O30+TRE!O30+MAE!O30+TEL!O30+WWP!O30+OIS!O30</f>
        <v>977.30182137858878</v>
      </c>
      <c r="P49" s="62">
        <f>ISI!P45+NFM!P61+CHI!P50+NMM!P49+PPA!P50+FBT!P30+TRE!P30+MAE!P30+TEL!P30+WWP!P30+OIS!P30</f>
        <v>1106.5268553858405</v>
      </c>
      <c r="Q49" s="62">
        <f>ISI!Q45+NFM!Q61+CHI!Q50+NMM!Q49+PPA!Q50+FBT!Q30+TRE!Q30+MAE!Q30+TEL!Q30+WWP!Q30+OIS!Q30</f>
        <v>1089.2523055459098</v>
      </c>
    </row>
    <row r="50" spans="1:17" x14ac:dyDescent="0.25">
      <c r="A50" s="50" t="s">
        <v>65</v>
      </c>
      <c r="B50" s="38">
        <f t="shared" ref="B50:Q50" si="4">SUM(B51,B54,B60,B64,B68,B72:B77)</f>
        <v>4450.345290604836</v>
      </c>
      <c r="C50" s="38">
        <f t="shared" si="4"/>
        <v>4507.664780000001</v>
      </c>
      <c r="D50" s="38">
        <f t="shared" si="4"/>
        <v>4445.7227699999967</v>
      </c>
      <c r="E50" s="38">
        <f t="shared" si="4"/>
        <v>4330.6548000000003</v>
      </c>
      <c r="F50" s="38">
        <f t="shared" si="4"/>
        <v>4069.7943799999994</v>
      </c>
      <c r="G50" s="38">
        <f t="shared" si="4"/>
        <v>4160.7101715794934</v>
      </c>
      <c r="H50" s="38">
        <f t="shared" si="4"/>
        <v>4234.0487300000004</v>
      </c>
      <c r="I50" s="38">
        <f t="shared" si="4"/>
        <v>4603.7993699999988</v>
      </c>
      <c r="J50" s="38">
        <f t="shared" si="4"/>
        <v>4211.6447500000013</v>
      </c>
      <c r="K50" s="38">
        <f t="shared" si="4"/>
        <v>3460.9177500000033</v>
      </c>
      <c r="L50" s="38">
        <f t="shared" si="4"/>
        <v>3471.4313200222441</v>
      </c>
      <c r="M50" s="38">
        <f t="shared" si="4"/>
        <v>3322.4885143833881</v>
      </c>
      <c r="N50" s="38">
        <f t="shared" si="4"/>
        <v>2995.0838937464246</v>
      </c>
      <c r="O50" s="38">
        <f t="shared" si="4"/>
        <v>2835.1972370658004</v>
      </c>
      <c r="P50" s="38">
        <f t="shared" si="4"/>
        <v>3087.9741823961235</v>
      </c>
      <c r="Q50" s="38">
        <f t="shared" si="4"/>
        <v>3127.9498292210733</v>
      </c>
    </row>
    <row r="51" spans="1:17" x14ac:dyDescent="0.25">
      <c r="A51" s="61" t="s">
        <v>13</v>
      </c>
      <c r="B51" s="45">
        <f>ISI!B$46</f>
        <v>191.6124701021574</v>
      </c>
      <c r="C51" s="45">
        <f>ISI!C$46</f>
        <v>211.70451000000003</v>
      </c>
      <c r="D51" s="45">
        <f>ISI!D$46</f>
        <v>241.99209999999917</v>
      </c>
      <c r="E51" s="45">
        <f>ISI!E$46</f>
        <v>248.00294999999974</v>
      </c>
      <c r="F51" s="45">
        <f>ISI!F$46</f>
        <v>220.64759999999947</v>
      </c>
      <c r="G51" s="45">
        <f>ISI!G$46</f>
        <v>219.45582550565823</v>
      </c>
      <c r="H51" s="45">
        <f>ISI!H$46</f>
        <v>226.6041699999995</v>
      </c>
      <c r="I51" s="45">
        <f>ISI!I$46</f>
        <v>254.69924000000029</v>
      </c>
      <c r="J51" s="45">
        <f>ISI!J$46</f>
        <v>225.10555999999892</v>
      </c>
      <c r="K51" s="45">
        <f>ISI!K$46</f>
        <v>188.41154000000009</v>
      </c>
      <c r="L51" s="45">
        <f>ISI!L$46</f>
        <v>177.09769360551499</v>
      </c>
      <c r="M51" s="45">
        <f>ISI!M$46</f>
        <v>182.71748034369227</v>
      </c>
      <c r="N51" s="45">
        <f>ISI!N$46</f>
        <v>156.20529350057419</v>
      </c>
      <c r="O51" s="45">
        <f>ISI!O$46</f>
        <v>140.77677671345904</v>
      </c>
      <c r="P51" s="45">
        <f>ISI!P$46</f>
        <v>134.71045920195195</v>
      </c>
      <c r="Q51" s="45">
        <f>ISI!Q$46</f>
        <v>90.738054783061983</v>
      </c>
    </row>
    <row r="52" spans="1:17" x14ac:dyDescent="0.25">
      <c r="A52" s="57" t="s">
        <v>46</v>
      </c>
      <c r="B52" s="35">
        <f>ISI!B$47</f>
        <v>0</v>
      </c>
      <c r="C52" s="35">
        <f>ISI!C$47</f>
        <v>0</v>
      </c>
      <c r="D52" s="35">
        <f>ISI!D$47</f>
        <v>0</v>
      </c>
      <c r="E52" s="35">
        <f>ISI!E$47</f>
        <v>0</v>
      </c>
      <c r="F52" s="35">
        <f>ISI!F$47</f>
        <v>0</v>
      </c>
      <c r="G52" s="35">
        <f>ISI!G$47</f>
        <v>0</v>
      </c>
      <c r="H52" s="35">
        <f>ISI!H$47</f>
        <v>0</v>
      </c>
      <c r="I52" s="35">
        <f>ISI!I$47</f>
        <v>0</v>
      </c>
      <c r="J52" s="35">
        <f>ISI!J$47</f>
        <v>0</v>
      </c>
      <c r="K52" s="35">
        <f>ISI!K$47</f>
        <v>0</v>
      </c>
      <c r="L52" s="35">
        <f>ISI!L$47</f>
        <v>0</v>
      </c>
      <c r="M52" s="35">
        <f>ISI!M$47</f>
        <v>0</v>
      </c>
      <c r="N52" s="35">
        <f>ISI!N$47</f>
        <v>0</v>
      </c>
      <c r="O52" s="35">
        <f>ISI!O$47</f>
        <v>0</v>
      </c>
      <c r="P52" s="35">
        <f>ISI!P$47</f>
        <v>0</v>
      </c>
      <c r="Q52" s="35">
        <f>ISI!Q$47</f>
        <v>0</v>
      </c>
    </row>
    <row r="53" spans="1:17" x14ac:dyDescent="0.25">
      <c r="A53" s="57" t="s">
        <v>45</v>
      </c>
      <c r="B53" s="35">
        <f>ISI!B$48</f>
        <v>191.6124701021574</v>
      </c>
      <c r="C53" s="35">
        <f>ISI!C$48</f>
        <v>211.70451000000003</v>
      </c>
      <c r="D53" s="35">
        <f>ISI!D$48</f>
        <v>241.99209999999917</v>
      </c>
      <c r="E53" s="35">
        <f>ISI!E$48</f>
        <v>248.00294999999974</v>
      </c>
      <c r="F53" s="35">
        <f>ISI!F$48</f>
        <v>220.64759999999947</v>
      </c>
      <c r="G53" s="35">
        <f>ISI!G$48</f>
        <v>219.45582550565823</v>
      </c>
      <c r="H53" s="35">
        <f>ISI!H$48</f>
        <v>226.6041699999995</v>
      </c>
      <c r="I53" s="35">
        <f>ISI!I$48</f>
        <v>254.69924000000029</v>
      </c>
      <c r="J53" s="35">
        <f>ISI!J$48</f>
        <v>225.10555999999892</v>
      </c>
      <c r="K53" s="35">
        <f>ISI!K$48</f>
        <v>188.41154000000009</v>
      </c>
      <c r="L53" s="35">
        <f>ISI!L$48</f>
        <v>177.09769360551499</v>
      </c>
      <c r="M53" s="35">
        <f>ISI!M$48</f>
        <v>182.71748034369227</v>
      </c>
      <c r="N53" s="35">
        <f>ISI!N$48</f>
        <v>156.20529350057419</v>
      </c>
      <c r="O53" s="35">
        <f>ISI!O$48</f>
        <v>140.77677671345904</v>
      </c>
      <c r="P53" s="35">
        <f>ISI!P$48</f>
        <v>134.71045920195195</v>
      </c>
      <c r="Q53" s="35">
        <f>ISI!Q$48</f>
        <v>90.738054783061983</v>
      </c>
    </row>
    <row r="54" spans="1:17" x14ac:dyDescent="0.25">
      <c r="A54" s="58" t="s">
        <v>12</v>
      </c>
      <c r="B54" s="37">
        <f>NFM!B$62</f>
        <v>819.06342165846172</v>
      </c>
      <c r="C54" s="37">
        <f>NFM!C$62</f>
        <v>807.24169000000006</v>
      </c>
      <c r="D54" s="37">
        <f>NFM!D$62</f>
        <v>834.79554999999709</v>
      </c>
      <c r="E54" s="37">
        <f>NFM!E$62</f>
        <v>843.55496999999991</v>
      </c>
      <c r="F54" s="37">
        <f>NFM!F$62</f>
        <v>862.05464000000018</v>
      </c>
      <c r="G54" s="37">
        <f>NFM!G$62</f>
        <v>851.1819488390621</v>
      </c>
      <c r="H54" s="37">
        <f>NFM!H$62</f>
        <v>810.7663600000003</v>
      </c>
      <c r="I54" s="37">
        <f>NFM!I$62</f>
        <v>861.26465999999823</v>
      </c>
      <c r="J54" s="37">
        <f>NFM!J$62</f>
        <v>745.06789000000106</v>
      </c>
      <c r="K54" s="37">
        <f>NFM!K$62</f>
        <v>607.30613000000301</v>
      </c>
      <c r="L54" s="37">
        <f>NFM!L$62</f>
        <v>764.4818652493999</v>
      </c>
      <c r="M54" s="37">
        <f>NFM!M$62</f>
        <v>801.51144036866094</v>
      </c>
      <c r="N54" s="37">
        <f>NFM!N$62</f>
        <v>789.85171956738964</v>
      </c>
      <c r="O54" s="37">
        <f>NFM!O$62</f>
        <v>882.28243508294554</v>
      </c>
      <c r="P54" s="37">
        <f>NFM!P$62</f>
        <v>828.19146746611375</v>
      </c>
      <c r="Q54" s="37">
        <f>NFM!Q$62</f>
        <v>829.17101895751455</v>
      </c>
    </row>
    <row r="55" spans="1:17" x14ac:dyDescent="0.25">
      <c r="A55" s="57" t="s">
        <v>44</v>
      </c>
      <c r="B55" s="35">
        <f>NFM!B$63</f>
        <v>260.14882253591441</v>
      </c>
      <c r="C55" s="35">
        <f>NFM!C$63</f>
        <v>257.57899320819718</v>
      </c>
      <c r="D55" s="35">
        <f>NFM!D$63</f>
        <v>271.99869604146505</v>
      </c>
      <c r="E55" s="35">
        <f>NFM!E$63</f>
        <v>276.61380168158087</v>
      </c>
      <c r="F55" s="35">
        <f>NFM!F$63</f>
        <v>282.28673251439028</v>
      </c>
      <c r="G55" s="35">
        <f>NFM!G$63</f>
        <v>277.90343046164674</v>
      </c>
      <c r="H55" s="35">
        <f>NFM!H$63</f>
        <v>265.7313347488967</v>
      </c>
      <c r="I55" s="35">
        <f>NFM!I$63</f>
        <v>279.73489216803398</v>
      </c>
      <c r="J55" s="35">
        <f>NFM!J$63</f>
        <v>253.38195865052808</v>
      </c>
      <c r="K55" s="35">
        <f>NFM!K$63</f>
        <v>262.67057613579027</v>
      </c>
      <c r="L55" s="35">
        <f>NFM!L$63</f>
        <v>288.04007308146964</v>
      </c>
      <c r="M55" s="35">
        <f>NFM!M$63</f>
        <v>272.17242823489789</v>
      </c>
      <c r="N55" s="35">
        <f>NFM!N$63</f>
        <v>265.53358029581318</v>
      </c>
      <c r="O55" s="35">
        <f>NFM!O$63</f>
        <v>310.17408192465189</v>
      </c>
      <c r="P55" s="35">
        <f>NFM!P$63</f>
        <v>286.40780982389123</v>
      </c>
      <c r="Q55" s="35">
        <f>NFM!Q$63</f>
        <v>294.97320212718057</v>
      </c>
    </row>
    <row r="56" spans="1:17" x14ac:dyDescent="0.25">
      <c r="A56" s="57" t="s">
        <v>59</v>
      </c>
      <c r="B56" s="35">
        <f>NFM!B$64</f>
        <v>261.82906410635627</v>
      </c>
      <c r="C56" s="35">
        <f>NFM!C$64</f>
        <v>251.7385128261156</v>
      </c>
      <c r="D56" s="35">
        <f>NFM!D$64</f>
        <v>240.04839943303168</v>
      </c>
      <c r="E56" s="35">
        <f>NFM!E$64</f>
        <v>254.14398854167555</v>
      </c>
      <c r="F56" s="35">
        <f>NFM!F$64</f>
        <v>258.58934029272598</v>
      </c>
      <c r="G56" s="35">
        <f>NFM!G$64</f>
        <v>248.46511038086442</v>
      </c>
      <c r="H56" s="35">
        <f>NFM!H$64</f>
        <v>246.81485186835312</v>
      </c>
      <c r="I56" s="35">
        <f>NFM!I$64</f>
        <v>261.70143083976239</v>
      </c>
      <c r="J56" s="35">
        <f>NFM!J$64</f>
        <v>231.74942497431562</v>
      </c>
      <c r="K56" s="35">
        <f>NFM!K$64</f>
        <v>207.20848205025115</v>
      </c>
      <c r="L56" s="35">
        <f>NFM!L$64</f>
        <v>224.64443701197874</v>
      </c>
      <c r="M56" s="35">
        <f>NFM!M$64</f>
        <v>236.91526017086824</v>
      </c>
      <c r="N56" s="35">
        <f>NFM!N$64</f>
        <v>238.65126472594136</v>
      </c>
      <c r="O56" s="35">
        <f>NFM!O$64</f>
        <v>272.52765368107265</v>
      </c>
      <c r="P56" s="35">
        <f>NFM!P$64</f>
        <v>261.00814847515483</v>
      </c>
      <c r="Q56" s="35">
        <f>NFM!Q$64</f>
        <v>254.8950471848282</v>
      </c>
    </row>
    <row r="57" spans="1:17" x14ac:dyDescent="0.25">
      <c r="A57" s="60" t="s">
        <v>43</v>
      </c>
      <c r="B57" s="44">
        <f>NFM!B$65</f>
        <v>261.32982798514792</v>
      </c>
      <c r="C57" s="44">
        <f>NFM!C$65</f>
        <v>251.25294417912517</v>
      </c>
      <c r="D57" s="44">
        <f>NFM!D$65</f>
        <v>239.73892536109116</v>
      </c>
      <c r="E57" s="44">
        <f>NFM!E$65</f>
        <v>253.66995871762001</v>
      </c>
      <c r="F57" s="44">
        <f>NFM!F$65</f>
        <v>258.10558883371147</v>
      </c>
      <c r="G57" s="44">
        <f>NFM!G$65</f>
        <v>248.00124376681737</v>
      </c>
      <c r="H57" s="44">
        <f>NFM!H$65</f>
        <v>246.35829152749434</v>
      </c>
      <c r="I57" s="44">
        <f>NFM!I$65</f>
        <v>261.70143083976239</v>
      </c>
      <c r="J57" s="44">
        <f>NFM!J$65</f>
        <v>231.74942497431562</v>
      </c>
      <c r="K57" s="44">
        <f>NFM!K$65</f>
        <v>207.20848205025115</v>
      </c>
      <c r="L57" s="44">
        <f>NFM!L$65</f>
        <v>224.64443701197874</v>
      </c>
      <c r="M57" s="44">
        <f>NFM!M$65</f>
        <v>236.91526017086824</v>
      </c>
      <c r="N57" s="44">
        <f>NFM!N$65</f>
        <v>238.65126472594136</v>
      </c>
      <c r="O57" s="44">
        <f>NFM!O$65</f>
        <v>272.52765368107265</v>
      </c>
      <c r="P57" s="44">
        <f>NFM!P$65</f>
        <v>261.00814847515483</v>
      </c>
      <c r="Q57" s="44">
        <f>NFM!Q$65</f>
        <v>254.8950471848282</v>
      </c>
    </row>
    <row r="58" spans="1:17" x14ac:dyDescent="0.25">
      <c r="A58" s="59" t="s">
        <v>344</v>
      </c>
      <c r="B58" s="43">
        <f>NFM!B$66</f>
        <v>0.49923612120835154</v>
      </c>
      <c r="C58" s="43">
        <f>NFM!C$66</f>
        <v>0.48556864699041602</v>
      </c>
      <c r="D58" s="43">
        <f>NFM!D$66</f>
        <v>0.30947407194051141</v>
      </c>
      <c r="E58" s="43">
        <f>NFM!E$66</f>
        <v>0.47402982405554644</v>
      </c>
      <c r="F58" s="43">
        <f>NFM!F$66</f>
        <v>0.48375145901449723</v>
      </c>
      <c r="G58" s="43">
        <f>NFM!G$66</f>
        <v>0.46386661404704732</v>
      </c>
      <c r="H58" s="43">
        <f>NFM!H$66</f>
        <v>0.45656034085875807</v>
      </c>
      <c r="I58" s="43">
        <f>NFM!I$66</f>
        <v>0</v>
      </c>
      <c r="J58" s="43">
        <f>NFM!J$66</f>
        <v>0</v>
      </c>
      <c r="K58" s="43">
        <f>NFM!K$66</f>
        <v>0</v>
      </c>
      <c r="L58" s="43">
        <f>NFM!L$66</f>
        <v>0</v>
      </c>
      <c r="M58" s="43">
        <f>NFM!M$66</f>
        <v>0</v>
      </c>
      <c r="N58" s="43">
        <f>NFM!N$66</f>
        <v>0</v>
      </c>
      <c r="O58" s="43">
        <f>NFM!O$66</f>
        <v>0</v>
      </c>
      <c r="P58" s="43">
        <f>NFM!P$66</f>
        <v>0</v>
      </c>
      <c r="Q58" s="43">
        <f>NFM!Q$66</f>
        <v>0</v>
      </c>
    </row>
    <row r="59" spans="1:17" x14ac:dyDescent="0.25">
      <c r="A59" s="57" t="s">
        <v>42</v>
      </c>
      <c r="B59" s="35">
        <f>NFM!B$67</f>
        <v>297.08553501619105</v>
      </c>
      <c r="C59" s="35">
        <f>NFM!C$67</f>
        <v>297.92418396568729</v>
      </c>
      <c r="D59" s="35">
        <f>NFM!D$67</f>
        <v>322.74845452550034</v>
      </c>
      <c r="E59" s="35">
        <f>NFM!E$67</f>
        <v>312.79717977674352</v>
      </c>
      <c r="F59" s="35">
        <f>NFM!F$67</f>
        <v>321.17856719288386</v>
      </c>
      <c r="G59" s="35">
        <f>NFM!G$67</f>
        <v>324.81340799655095</v>
      </c>
      <c r="H59" s="35">
        <f>NFM!H$67</f>
        <v>298.22017338275054</v>
      </c>
      <c r="I59" s="35">
        <f>NFM!I$67</f>
        <v>319.82833699220186</v>
      </c>
      <c r="J59" s="35">
        <f>NFM!J$67</f>
        <v>259.93650637515736</v>
      </c>
      <c r="K59" s="35">
        <f>NFM!K$67</f>
        <v>137.42707181396159</v>
      </c>
      <c r="L59" s="35">
        <f>NFM!L$67</f>
        <v>251.79735515595152</v>
      </c>
      <c r="M59" s="35">
        <f>NFM!M$67</f>
        <v>292.42375196289481</v>
      </c>
      <c r="N59" s="35">
        <f>NFM!N$67</f>
        <v>285.6668745456351</v>
      </c>
      <c r="O59" s="35">
        <f>NFM!O$67</f>
        <v>299.58069947722112</v>
      </c>
      <c r="P59" s="35">
        <f>NFM!P$67</f>
        <v>280.77550916706775</v>
      </c>
      <c r="Q59" s="35">
        <f>NFM!Q$67</f>
        <v>279.3027696455058</v>
      </c>
    </row>
    <row r="60" spans="1:17" x14ac:dyDescent="0.25">
      <c r="A60" s="58" t="s">
        <v>11</v>
      </c>
      <c r="B60" s="37">
        <f>CHI!B$51</f>
        <v>269.75137149810826</v>
      </c>
      <c r="C60" s="37">
        <f>CHI!C$51</f>
        <v>251.16695999999993</v>
      </c>
      <c r="D60" s="37">
        <f>CHI!D$51</f>
        <v>256.27593000000002</v>
      </c>
      <c r="E60" s="37">
        <f>CHI!E$51</f>
        <v>210.28229999999999</v>
      </c>
      <c r="F60" s="37">
        <f>CHI!F$51</f>
        <v>242.86240000000001</v>
      </c>
      <c r="G60" s="37">
        <f>CHI!G$51</f>
        <v>268.29900553869214</v>
      </c>
      <c r="H60" s="37">
        <f>CHI!H$51</f>
        <v>269.04065000000008</v>
      </c>
      <c r="I60" s="37">
        <f>CHI!I$51</f>
        <v>221.18069000000003</v>
      </c>
      <c r="J60" s="37">
        <f>CHI!J$51</f>
        <v>260.05422999999996</v>
      </c>
      <c r="K60" s="37">
        <f>CHI!K$51</f>
        <v>224.50335000000004</v>
      </c>
      <c r="L60" s="37">
        <f>CHI!L$51</f>
        <v>194.27346930612129</v>
      </c>
      <c r="M60" s="37">
        <f>CHI!M$51</f>
        <v>173.83251384812843</v>
      </c>
      <c r="N60" s="37">
        <f>CHI!N$51</f>
        <v>100.62603667414858</v>
      </c>
      <c r="O60" s="37">
        <f>CHI!O$51</f>
        <v>111.277256415116</v>
      </c>
      <c r="P60" s="37">
        <f>CHI!P$51</f>
        <v>161.71907654849653</v>
      </c>
      <c r="Q60" s="37">
        <f>CHI!Q$51</f>
        <v>222.21999663936978</v>
      </c>
    </row>
    <row r="61" spans="1:17" x14ac:dyDescent="0.25">
      <c r="A61" s="57" t="s">
        <v>61</v>
      </c>
      <c r="B61" s="35">
        <f>CHI!B$52</f>
        <v>200.77746196108447</v>
      </c>
      <c r="C61" s="35">
        <f>CHI!C$52</f>
        <v>181.82289883584252</v>
      </c>
      <c r="D61" s="35">
        <f>CHI!D$52</f>
        <v>188.09698114627756</v>
      </c>
      <c r="E61" s="35">
        <f>CHI!E$52</f>
        <v>164.04236058544018</v>
      </c>
      <c r="F61" s="35">
        <f>CHI!F$52</f>
        <v>194.75172199632024</v>
      </c>
      <c r="G61" s="35">
        <f>CHI!G$52</f>
        <v>210.18517308380331</v>
      </c>
      <c r="H61" s="35">
        <f>CHI!H$52</f>
        <v>209.96207229080977</v>
      </c>
      <c r="I61" s="35">
        <f>CHI!I$52</f>
        <v>170.06848326245796</v>
      </c>
      <c r="J61" s="35">
        <f>CHI!J$52</f>
        <v>200.56434341542027</v>
      </c>
      <c r="K61" s="35">
        <f>CHI!K$52</f>
        <v>164.9584884272154</v>
      </c>
      <c r="L61" s="35">
        <f>CHI!L$52</f>
        <v>164.19982107454874</v>
      </c>
      <c r="M61" s="35">
        <f>CHI!M$52</f>
        <v>132.67785574744084</v>
      </c>
      <c r="N61" s="35">
        <f>CHI!N$52</f>
        <v>88.51346774972599</v>
      </c>
      <c r="O61" s="35">
        <f>CHI!O$52</f>
        <v>99.231507819554309</v>
      </c>
      <c r="P61" s="35">
        <f>CHI!P$52</f>
        <v>137.46287239273241</v>
      </c>
      <c r="Q61" s="35">
        <f>CHI!Q$52</f>
        <v>181.5629334059339</v>
      </c>
    </row>
    <row r="62" spans="1:17" x14ac:dyDescent="0.25">
      <c r="A62" s="57" t="s">
        <v>40</v>
      </c>
      <c r="B62" s="35">
        <f>CHI!B$53</f>
        <v>61.581234524334135</v>
      </c>
      <c r="C62" s="35">
        <f>CHI!C$53</f>
        <v>59.708532750524178</v>
      </c>
      <c r="D62" s="35">
        <f>CHI!D$53</f>
        <v>58.927712924305119</v>
      </c>
      <c r="E62" s="35">
        <f>CHI!E$53</f>
        <v>40.034126944228539</v>
      </c>
      <c r="F62" s="35">
        <f>CHI!F$53</f>
        <v>42.1596901192557</v>
      </c>
      <c r="G62" s="35">
        <f>CHI!G$53</f>
        <v>50.154682691044556</v>
      </c>
      <c r="H62" s="35">
        <f>CHI!H$53</f>
        <v>52.233304192226619</v>
      </c>
      <c r="I62" s="35">
        <f>CHI!I$53</f>
        <v>45.560327346387353</v>
      </c>
      <c r="J62" s="35">
        <f>CHI!J$53</f>
        <v>54.114156934085685</v>
      </c>
      <c r="K62" s="35">
        <f>CHI!K$53</f>
        <v>53.317542463938537</v>
      </c>
      <c r="L62" s="35">
        <f>CHI!L$53</f>
        <v>26.098139943297319</v>
      </c>
      <c r="M62" s="35">
        <f>CHI!M$53</f>
        <v>37.467953670909999</v>
      </c>
      <c r="N62" s="35">
        <f>CHI!N$53</f>
        <v>11.203132031505392</v>
      </c>
      <c r="O62" s="35">
        <f>CHI!O$53</f>
        <v>10.843512477493602</v>
      </c>
      <c r="P62" s="35">
        <f>CHI!P$53</f>
        <v>22.089164265928204</v>
      </c>
      <c r="Q62" s="35">
        <f>CHI!Q$53</f>
        <v>37.672782688876296</v>
      </c>
    </row>
    <row r="63" spans="1:17" x14ac:dyDescent="0.25">
      <c r="A63" s="57" t="s">
        <v>39</v>
      </c>
      <c r="B63" s="35">
        <f>CHI!B$54</f>
        <v>7.3926750126896712</v>
      </c>
      <c r="C63" s="35">
        <f>CHI!C$54</f>
        <v>9.6355284136332404</v>
      </c>
      <c r="D63" s="35">
        <f>CHI!D$54</f>
        <v>9.2512359294173194</v>
      </c>
      <c r="E63" s="35">
        <f>CHI!E$54</f>
        <v>6.2058124703312787</v>
      </c>
      <c r="F63" s="35">
        <f>CHI!F$54</f>
        <v>5.9509878844240403</v>
      </c>
      <c r="G63" s="35">
        <f>CHI!G$54</f>
        <v>7.9591497638442563</v>
      </c>
      <c r="H63" s="35">
        <f>CHI!H$54</f>
        <v>6.8452735169636769</v>
      </c>
      <c r="I63" s="35">
        <f>CHI!I$54</f>
        <v>5.5518793911547286</v>
      </c>
      <c r="J63" s="35">
        <f>CHI!J$54</f>
        <v>5.3757296504940113</v>
      </c>
      <c r="K63" s="35">
        <f>CHI!K$54</f>
        <v>6.2273191088461006</v>
      </c>
      <c r="L63" s="35">
        <f>CHI!L$54</f>
        <v>3.9755082882752268</v>
      </c>
      <c r="M63" s="35">
        <f>CHI!M$54</f>
        <v>3.6867044297775924</v>
      </c>
      <c r="N63" s="35">
        <f>CHI!N$54</f>
        <v>0.90943689291720387</v>
      </c>
      <c r="O63" s="35">
        <f>CHI!O$54</f>
        <v>1.2022361180680827</v>
      </c>
      <c r="P63" s="35">
        <f>CHI!P$54</f>
        <v>2.1670398898359209</v>
      </c>
      <c r="Q63" s="35">
        <f>CHI!Q$54</f>
        <v>2.9842805445596032</v>
      </c>
    </row>
    <row r="64" spans="1:17" x14ac:dyDescent="0.25">
      <c r="A64" s="58" t="s">
        <v>10</v>
      </c>
      <c r="B64" s="37">
        <f>NMM!B$50</f>
        <v>1287.2641142715527</v>
      </c>
      <c r="C64" s="37">
        <f>NMM!C$50</f>
        <v>1371.7176499999998</v>
      </c>
      <c r="D64" s="37">
        <f>NMM!D$50</f>
        <v>1229.0539899999999</v>
      </c>
      <c r="E64" s="37">
        <f>NMM!E$50</f>
        <v>1116.5010199999997</v>
      </c>
      <c r="F64" s="37">
        <f>NMM!F$50</f>
        <v>1206.5982900000001</v>
      </c>
      <c r="G64" s="37">
        <f>NMM!G$50</f>
        <v>1121.3526348814903</v>
      </c>
      <c r="H64" s="37">
        <f>NMM!H$50</f>
        <v>1102.2152200000003</v>
      </c>
      <c r="I64" s="37">
        <f>NMM!I$50</f>
        <v>1478.5042799999999</v>
      </c>
      <c r="J64" s="37">
        <f>NMM!J$50</f>
        <v>1123.8335800000002</v>
      </c>
      <c r="K64" s="37">
        <f>NMM!K$50</f>
        <v>856.31463999999983</v>
      </c>
      <c r="L64" s="37">
        <f>NMM!L$50</f>
        <v>968.89556321623434</v>
      </c>
      <c r="M64" s="37">
        <f>NMM!M$50</f>
        <v>726.87960431065642</v>
      </c>
      <c r="N64" s="37">
        <f>NMM!N$50</f>
        <v>685.44939378229742</v>
      </c>
      <c r="O64" s="37">
        <f>NMM!O$50</f>
        <v>727.05270041597805</v>
      </c>
      <c r="P64" s="37">
        <f>NMM!P$50</f>
        <v>760.27086623817127</v>
      </c>
      <c r="Q64" s="37">
        <f>NMM!Q$50</f>
        <v>736.35701381511194</v>
      </c>
    </row>
    <row r="65" spans="1:17" x14ac:dyDescent="0.25">
      <c r="A65" s="57" t="s">
        <v>38</v>
      </c>
      <c r="B65" s="35">
        <f>NMM!B$51</f>
        <v>1066.9470000000001</v>
      </c>
      <c r="C65" s="35">
        <f>NMM!C$51</f>
        <v>1028.8729298645017</v>
      </c>
      <c r="D65" s="35">
        <f>NMM!D$51</f>
        <v>955.80007202060131</v>
      </c>
      <c r="E65" s="35">
        <f>NMM!E$51</f>
        <v>953.32183346397562</v>
      </c>
      <c r="F65" s="35">
        <f>NMM!F$51</f>
        <v>970.19960619670405</v>
      </c>
      <c r="G65" s="35">
        <f>NMM!G$51</f>
        <v>944.65092973469996</v>
      </c>
      <c r="H65" s="35">
        <f>NMM!H$51</f>
        <v>961.23786668975629</v>
      </c>
      <c r="I65" s="35">
        <f>NMM!I$51</f>
        <v>1083.0350698571958</v>
      </c>
      <c r="J65" s="35">
        <f>NMM!J$51</f>
        <v>832.32548965577121</v>
      </c>
      <c r="K65" s="35">
        <f>NMM!K$51</f>
        <v>585.54344162887787</v>
      </c>
      <c r="L65" s="35">
        <f>NMM!L$51</f>
        <v>526.60032763922413</v>
      </c>
      <c r="M65" s="35">
        <f>NMM!M$51</f>
        <v>344.94150659056311</v>
      </c>
      <c r="N65" s="35">
        <f>NMM!N$51</f>
        <v>306.96702930876256</v>
      </c>
      <c r="O65" s="35">
        <f>NMM!O$51</f>
        <v>344.16401729493936</v>
      </c>
      <c r="P65" s="35">
        <f>NMM!P$51</f>
        <v>311.59861833200097</v>
      </c>
      <c r="Q65" s="35">
        <f>NMM!Q$51</f>
        <v>300.11371300095345</v>
      </c>
    </row>
    <row r="66" spans="1:17" x14ac:dyDescent="0.25">
      <c r="A66" s="57" t="s">
        <v>37</v>
      </c>
      <c r="B66" s="35">
        <f>NMM!B$52</f>
        <v>121.36582682742058</v>
      </c>
      <c r="C66" s="35">
        <f>NMM!C$52</f>
        <v>239.10475255870173</v>
      </c>
      <c r="D66" s="35">
        <f>NMM!D$52</f>
        <v>173.93581670837878</v>
      </c>
      <c r="E66" s="35">
        <f>NMM!E$52</f>
        <v>79.627501241928769</v>
      </c>
      <c r="F66" s="35">
        <f>NMM!F$52</f>
        <v>158.15272776187436</v>
      </c>
      <c r="G66" s="35">
        <f>NMM!G$52</f>
        <v>105.28435425583254</v>
      </c>
      <c r="H66" s="35">
        <f>NMM!H$52</f>
        <v>84.511638494323762</v>
      </c>
      <c r="I66" s="35">
        <f>NMM!I$52</f>
        <v>325.50047722175458</v>
      </c>
      <c r="J66" s="35">
        <f>NMM!J$52</f>
        <v>227.15662733267993</v>
      </c>
      <c r="K66" s="35">
        <f>NMM!K$52</f>
        <v>213.05489351408636</v>
      </c>
      <c r="L66" s="35">
        <f>NMM!L$52</f>
        <v>384.67493291733501</v>
      </c>
      <c r="M66" s="35">
        <f>NMM!M$52</f>
        <v>336.43917261419699</v>
      </c>
      <c r="N66" s="35">
        <f>NMM!N$52</f>
        <v>335.14816366736358</v>
      </c>
      <c r="O66" s="35">
        <f>NMM!O$52</f>
        <v>341.75470528803635</v>
      </c>
      <c r="P66" s="35">
        <f>NMM!P$52</f>
        <v>407.0332605762722</v>
      </c>
      <c r="Q66" s="35">
        <f>NMM!Q$52</f>
        <v>397.55417060217866</v>
      </c>
    </row>
    <row r="67" spans="1:17" x14ac:dyDescent="0.25">
      <c r="A67" s="57" t="s">
        <v>57</v>
      </c>
      <c r="B67" s="35">
        <f>NMM!B$53</f>
        <v>98.95128744413195</v>
      </c>
      <c r="C67" s="35">
        <f>NMM!C$53</f>
        <v>103.7399675767965</v>
      </c>
      <c r="D67" s="35">
        <f>NMM!D$53</f>
        <v>99.318101271019799</v>
      </c>
      <c r="E67" s="35">
        <f>NMM!E$53</f>
        <v>83.55168529409535</v>
      </c>
      <c r="F67" s="35">
        <f>NMM!F$53</f>
        <v>78.245956041421806</v>
      </c>
      <c r="G67" s="35">
        <f>NMM!G$53</f>
        <v>71.417350890957849</v>
      </c>
      <c r="H67" s="35">
        <f>NMM!H$53</f>
        <v>56.465714815920052</v>
      </c>
      <c r="I67" s="35">
        <f>NMM!I$53</f>
        <v>69.968732921049508</v>
      </c>
      <c r="J67" s="35">
        <f>NMM!J$53</f>
        <v>64.351463011548958</v>
      </c>
      <c r="K67" s="35">
        <f>NMM!K$53</f>
        <v>57.716304857035553</v>
      </c>
      <c r="L67" s="35">
        <f>NMM!L$53</f>
        <v>57.620302659675147</v>
      </c>
      <c r="M67" s="35">
        <f>NMM!M$53</f>
        <v>45.498925105896276</v>
      </c>
      <c r="N67" s="35">
        <f>NMM!N$53</f>
        <v>43.334200806171289</v>
      </c>
      <c r="O67" s="35">
        <f>NMM!O$53</f>
        <v>41.133977833002277</v>
      </c>
      <c r="P67" s="35">
        <f>NMM!P$53</f>
        <v>41.638987329898121</v>
      </c>
      <c r="Q67" s="35">
        <f>NMM!Q$53</f>
        <v>38.689130211979716</v>
      </c>
    </row>
    <row r="68" spans="1:17" x14ac:dyDescent="0.25">
      <c r="A68" s="58" t="s">
        <v>9</v>
      </c>
      <c r="B68" s="37">
        <f>PPA!B$51</f>
        <v>168.86615490070352</v>
      </c>
      <c r="C68" s="37">
        <f>PPA!C$51</f>
        <v>159.28924000000001</v>
      </c>
      <c r="D68" s="37">
        <f>PPA!D$51</f>
        <v>161.89590999999999</v>
      </c>
      <c r="E68" s="37">
        <f>PPA!E$51</f>
        <v>174.69992000000002</v>
      </c>
      <c r="F68" s="37">
        <f>PPA!F$51</f>
        <v>139.17676</v>
      </c>
      <c r="G68" s="37">
        <f>PPA!G$51</f>
        <v>127.64092247798689</v>
      </c>
      <c r="H68" s="37">
        <f>PPA!H$51</f>
        <v>145.88201000000001</v>
      </c>
      <c r="I68" s="37">
        <f>PPA!I$51</f>
        <v>146.19531000000001</v>
      </c>
      <c r="J68" s="37">
        <f>PPA!J$51</f>
        <v>139.08771000000004</v>
      </c>
      <c r="K68" s="37">
        <f>PPA!K$51</f>
        <v>123.00572</v>
      </c>
      <c r="L68" s="37">
        <f>PPA!L$51</f>
        <v>121.4738022862412</v>
      </c>
      <c r="M68" s="37">
        <f>PPA!M$51</f>
        <v>91.860430397591841</v>
      </c>
      <c r="N68" s="37">
        <f>PPA!N$51</f>
        <v>95.777424731817646</v>
      </c>
      <c r="O68" s="37">
        <f>PPA!O$51</f>
        <v>97.902796157564765</v>
      </c>
      <c r="P68" s="37">
        <f>PPA!P$51</f>
        <v>98.64402944380052</v>
      </c>
      <c r="Q68" s="37">
        <f>PPA!Q$51</f>
        <v>83.284264218569504</v>
      </c>
    </row>
    <row r="69" spans="1:17" x14ac:dyDescent="0.25">
      <c r="A69" s="57" t="s">
        <v>35</v>
      </c>
      <c r="B69" s="35">
        <f>PPA!B$52</f>
        <v>0</v>
      </c>
      <c r="C69" s="35">
        <f>PPA!C$52</f>
        <v>0</v>
      </c>
      <c r="D69" s="35">
        <f>PPA!D$52</f>
        <v>0</v>
      </c>
      <c r="E69" s="35">
        <f>PPA!E$52</f>
        <v>0</v>
      </c>
      <c r="F69" s="35">
        <f>PPA!F$52</f>
        <v>0</v>
      </c>
      <c r="G69" s="35">
        <f>PPA!G$52</f>
        <v>0</v>
      </c>
      <c r="H69" s="35">
        <f>PPA!H$52</f>
        <v>0</v>
      </c>
      <c r="I69" s="35">
        <f>PPA!I$52</f>
        <v>0</v>
      </c>
      <c r="J69" s="35">
        <f>PPA!J$52</f>
        <v>0</v>
      </c>
      <c r="K69" s="35">
        <f>PPA!K$52</f>
        <v>0</v>
      </c>
      <c r="L69" s="35">
        <f>PPA!L$52</f>
        <v>0</v>
      </c>
      <c r="M69" s="35">
        <f>PPA!M$52</f>
        <v>0</v>
      </c>
      <c r="N69" s="35">
        <f>PPA!N$52</f>
        <v>0</v>
      </c>
      <c r="O69" s="35">
        <f>PPA!O$52</f>
        <v>0</v>
      </c>
      <c r="P69" s="35">
        <f>PPA!P$52</f>
        <v>0</v>
      </c>
      <c r="Q69" s="35">
        <f>PPA!Q$52</f>
        <v>0</v>
      </c>
    </row>
    <row r="70" spans="1:17" x14ac:dyDescent="0.25">
      <c r="A70" s="57" t="s">
        <v>56</v>
      </c>
      <c r="B70" s="35">
        <f>PPA!B$53</f>
        <v>135.39625175106414</v>
      </c>
      <c r="C70" s="35">
        <f>PPA!C$53</f>
        <v>128.54772889430356</v>
      </c>
      <c r="D70" s="35">
        <f>PPA!D$53</f>
        <v>129.80526050640975</v>
      </c>
      <c r="E70" s="35">
        <f>PPA!E$53</f>
        <v>134.57511093518667</v>
      </c>
      <c r="F70" s="35">
        <f>PPA!F$53</f>
        <v>113.1174534866213</v>
      </c>
      <c r="G70" s="35">
        <f>PPA!G$53</f>
        <v>104.80653105911897</v>
      </c>
      <c r="H70" s="35">
        <f>PPA!H$53</f>
        <v>105.29212444097432</v>
      </c>
      <c r="I70" s="35">
        <f>PPA!I$53</f>
        <v>103.98192718880017</v>
      </c>
      <c r="J70" s="35">
        <f>PPA!J$53</f>
        <v>117.86249635376592</v>
      </c>
      <c r="K70" s="35">
        <f>PPA!K$53</f>
        <v>105.78713023640906</v>
      </c>
      <c r="L70" s="35">
        <f>PPA!L$53</f>
        <v>110.26273555274122</v>
      </c>
      <c r="M70" s="35">
        <f>PPA!M$53</f>
        <v>83.877051529882607</v>
      </c>
      <c r="N70" s="35">
        <f>PPA!N$53</f>
        <v>89.54105102570476</v>
      </c>
      <c r="O70" s="35">
        <f>PPA!O$53</f>
        <v>88.940213704996737</v>
      </c>
      <c r="P70" s="35">
        <f>PPA!P$53</f>
        <v>92.301561877677472</v>
      </c>
      <c r="Q70" s="35">
        <f>PPA!Q$53</f>
        <v>77.58861937054877</v>
      </c>
    </row>
    <row r="71" spans="1:17" x14ac:dyDescent="0.25">
      <c r="A71" s="57" t="s">
        <v>55</v>
      </c>
      <c r="B71" s="35">
        <f>PPA!B$54</f>
        <v>33.469903149639393</v>
      </c>
      <c r="C71" s="35">
        <f>PPA!C$54</f>
        <v>30.741511105696446</v>
      </c>
      <c r="D71" s="35">
        <f>PPA!D$54</f>
        <v>32.090649493590227</v>
      </c>
      <c r="E71" s="35">
        <f>PPA!E$54</f>
        <v>40.124809064813348</v>
      </c>
      <c r="F71" s="35">
        <f>PPA!F$54</f>
        <v>26.05930651337869</v>
      </c>
      <c r="G71" s="35">
        <f>PPA!G$54</f>
        <v>22.834391418867927</v>
      </c>
      <c r="H71" s="35">
        <f>PPA!H$54</f>
        <v>40.589885559025689</v>
      </c>
      <c r="I71" s="35">
        <f>PPA!I$54</f>
        <v>42.21338281119985</v>
      </c>
      <c r="J71" s="35">
        <f>PPA!J$54</f>
        <v>21.225213646234117</v>
      </c>
      <c r="K71" s="35">
        <f>PPA!K$54</f>
        <v>17.218589763590945</v>
      </c>
      <c r="L71" s="35">
        <f>PPA!L$54</f>
        <v>11.21106673349998</v>
      </c>
      <c r="M71" s="35">
        <f>PPA!M$54</f>
        <v>7.9833788677092388</v>
      </c>
      <c r="N71" s="35">
        <f>PPA!N$54</f>
        <v>6.2363737061128797</v>
      </c>
      <c r="O71" s="35">
        <f>PPA!O$54</f>
        <v>8.9625824525680322</v>
      </c>
      <c r="P71" s="35">
        <f>PPA!P$54</f>
        <v>6.3424675661230436</v>
      </c>
      <c r="Q71" s="35">
        <f>PPA!Q$54</f>
        <v>5.6956448480207325</v>
      </c>
    </row>
    <row r="72" spans="1:17" x14ac:dyDescent="0.25">
      <c r="A72" s="56" t="s">
        <v>54</v>
      </c>
      <c r="B72" s="36">
        <f>FBT!B$12</f>
        <v>652.22878284741387</v>
      </c>
      <c r="C72" s="36">
        <f>FBT!C$12</f>
        <v>622.73322000000007</v>
      </c>
      <c r="D72" s="36">
        <f>FBT!D$12</f>
        <v>641.30534999999998</v>
      </c>
      <c r="E72" s="36">
        <f>FBT!E$12</f>
        <v>692.54774000000009</v>
      </c>
      <c r="F72" s="36">
        <f>FBT!F$12</f>
        <v>641.24666999999999</v>
      </c>
      <c r="G72" s="36">
        <f>FBT!G$12</f>
        <v>640.15588199013996</v>
      </c>
      <c r="H72" s="36">
        <f>FBT!H$12</f>
        <v>661.01410999999996</v>
      </c>
      <c r="I72" s="36">
        <f>FBT!I$12</f>
        <v>636.95804999999996</v>
      </c>
      <c r="J72" s="36">
        <f>FBT!J$12</f>
        <v>656.36698000000001</v>
      </c>
      <c r="K72" s="36">
        <f>FBT!K$12</f>
        <v>618.36236999999994</v>
      </c>
      <c r="L72" s="36">
        <f>FBT!L$12</f>
        <v>580.47336608742739</v>
      </c>
      <c r="M72" s="36">
        <f>FBT!M$12</f>
        <v>595.41806875585667</v>
      </c>
      <c r="N72" s="36">
        <f>FBT!N$12</f>
        <v>540.77203539188486</v>
      </c>
      <c r="O72" s="36">
        <f>FBT!O$12</f>
        <v>470.2898443412812</v>
      </c>
      <c r="P72" s="36">
        <f>FBT!P$12</f>
        <v>522.76445676396247</v>
      </c>
      <c r="Q72" s="36">
        <f>FBT!Q$12</f>
        <v>522.97068960135232</v>
      </c>
    </row>
    <row r="73" spans="1:17" x14ac:dyDescent="0.25">
      <c r="A73" s="21" t="s">
        <v>53</v>
      </c>
      <c r="B73" s="35">
        <f>TRE!B$12</f>
        <v>36.472096380553779</v>
      </c>
      <c r="C73" s="35">
        <f>TRE!C$12</f>
        <v>36.003520000000002</v>
      </c>
      <c r="D73" s="35">
        <f>TRE!D$12</f>
        <v>35.303609999999999</v>
      </c>
      <c r="E73" s="35">
        <f>TRE!E$12</f>
        <v>36.705420000000004</v>
      </c>
      <c r="F73" s="35">
        <f>TRE!F$12</f>
        <v>34.515299999999996</v>
      </c>
      <c r="G73" s="35">
        <f>TRE!G$12</f>
        <v>32.124554540654728</v>
      </c>
      <c r="H73" s="35">
        <f>TRE!H$12</f>
        <v>33.500819999999997</v>
      </c>
      <c r="I73" s="35">
        <f>TRE!I$12</f>
        <v>34.70261</v>
      </c>
      <c r="J73" s="35">
        <f>TRE!J$12</f>
        <v>34.799590000000002</v>
      </c>
      <c r="K73" s="35">
        <f>TRE!K$12</f>
        <v>34.09592</v>
      </c>
      <c r="L73" s="35">
        <f>TRE!L$12</f>
        <v>25.579437719245362</v>
      </c>
      <c r="M73" s="35">
        <f>TRE!M$12</f>
        <v>37.473817603892336</v>
      </c>
      <c r="N73" s="35">
        <f>TRE!N$12</f>
        <v>16.957838054210576</v>
      </c>
      <c r="O73" s="35">
        <f>TRE!O$12</f>
        <v>12.085408636165317</v>
      </c>
      <c r="P73" s="35">
        <f>TRE!P$12</f>
        <v>20.157568535621177</v>
      </c>
      <c r="Q73" s="35">
        <f>TRE!Q$12</f>
        <v>21.183910512965596</v>
      </c>
    </row>
    <row r="74" spans="1:17" x14ac:dyDescent="0.25">
      <c r="A74" s="21" t="s">
        <v>52</v>
      </c>
      <c r="B74" s="35">
        <f>MAE!B$12</f>
        <v>67.807707088732101</v>
      </c>
      <c r="C74" s="35">
        <f>MAE!C$12</f>
        <v>71.293630000000007</v>
      </c>
      <c r="D74" s="35">
        <f>MAE!D$12</f>
        <v>72.999899999999997</v>
      </c>
      <c r="E74" s="35">
        <f>MAE!E$12</f>
        <v>87.901479999999992</v>
      </c>
      <c r="F74" s="35">
        <f>MAE!F$12</f>
        <v>58.193569999999994</v>
      </c>
      <c r="G74" s="35">
        <f>MAE!G$12</f>
        <v>58.734063435201989</v>
      </c>
      <c r="H74" s="35">
        <f>MAE!H$12</f>
        <v>62.406099999999995</v>
      </c>
      <c r="I74" s="35">
        <f>MAE!I$12</f>
        <v>69.001890000000003</v>
      </c>
      <c r="J74" s="35">
        <f>MAE!J$12</f>
        <v>67.197639999999993</v>
      </c>
      <c r="K74" s="35">
        <f>MAE!K$12</f>
        <v>12.201550000000001</v>
      </c>
      <c r="L74" s="35">
        <f>MAE!L$12</f>
        <v>18.940030303455814</v>
      </c>
      <c r="M74" s="35">
        <f>MAE!M$12</f>
        <v>45.786684643270512</v>
      </c>
      <c r="N74" s="35">
        <f>MAE!N$12</f>
        <v>24.386338262699393</v>
      </c>
      <c r="O74" s="35">
        <f>MAE!O$12</f>
        <v>26.511760768817119</v>
      </c>
      <c r="P74" s="35">
        <f>MAE!P$12</f>
        <v>36.398958729246999</v>
      </c>
      <c r="Q74" s="35">
        <f>MAE!Q$12</f>
        <v>36.612938539019957</v>
      </c>
    </row>
    <row r="75" spans="1:17" x14ac:dyDescent="0.25">
      <c r="A75" s="21" t="s">
        <v>51</v>
      </c>
      <c r="B75" s="35">
        <f>TEL!B$12</f>
        <v>206.36640110477214</v>
      </c>
      <c r="C75" s="35">
        <f>TEL!C$12</f>
        <v>203.99840999999998</v>
      </c>
      <c r="D75" s="35">
        <f>TEL!D$12</f>
        <v>191.70740000000001</v>
      </c>
      <c r="E75" s="35">
        <f>TEL!E$12</f>
        <v>191.40884</v>
      </c>
      <c r="F75" s="35">
        <f>TEL!F$12</f>
        <v>173.08428000000001</v>
      </c>
      <c r="G75" s="35">
        <f>TEL!G$12</f>
        <v>141.23099868242505</v>
      </c>
      <c r="H75" s="35">
        <f>TEL!H$12</f>
        <v>129.19929000000002</v>
      </c>
      <c r="I75" s="35">
        <f>TEL!I$12</f>
        <v>136.30214999999998</v>
      </c>
      <c r="J75" s="35">
        <f>TEL!J$12</f>
        <v>169.10002000000003</v>
      </c>
      <c r="K75" s="35">
        <f>TEL!K$12</f>
        <v>93.506159999999994</v>
      </c>
      <c r="L75" s="35">
        <f>TEL!L$12</f>
        <v>88.943967786582931</v>
      </c>
      <c r="M75" s="35">
        <f>TEL!M$12</f>
        <v>76.311315328769396</v>
      </c>
      <c r="N75" s="35">
        <f>TEL!N$12</f>
        <v>46.145339275310086</v>
      </c>
      <c r="O75" s="35">
        <f>TEL!O$12</f>
        <v>43.493576875850422</v>
      </c>
      <c r="P75" s="35">
        <f>TEL!P$12</f>
        <v>32.889214680758911</v>
      </c>
      <c r="Q75" s="35">
        <f>TEL!Q$12</f>
        <v>31.312259520815022</v>
      </c>
    </row>
    <row r="76" spans="1:17" x14ac:dyDescent="0.25">
      <c r="A76" s="21" t="s">
        <v>50</v>
      </c>
      <c r="B76" s="35">
        <f>WWP!B$12</f>
        <v>47.554201855744886</v>
      </c>
      <c r="C76" s="35">
        <f>WWP!C$12</f>
        <v>41.092320000000001</v>
      </c>
      <c r="D76" s="35">
        <f>WWP!D$12</f>
        <v>39.799350000000004</v>
      </c>
      <c r="E76" s="35">
        <f>WWP!E$12</f>
        <v>47.79148</v>
      </c>
      <c r="F76" s="35">
        <f>WWP!F$12</f>
        <v>47.507480000000001</v>
      </c>
      <c r="G76" s="35">
        <f>WWP!G$12</f>
        <v>50.184425107060264</v>
      </c>
      <c r="H76" s="35">
        <f>WWP!H$12</f>
        <v>49.696979999999996</v>
      </c>
      <c r="I76" s="35">
        <f>WWP!I$12</f>
        <v>55.509159999999994</v>
      </c>
      <c r="J76" s="35">
        <f>WWP!J$12</f>
        <v>51.4985</v>
      </c>
      <c r="K76" s="35">
        <f>WWP!K$12</f>
        <v>43.904640000000001</v>
      </c>
      <c r="L76" s="35">
        <f>WWP!L$12</f>
        <v>48.221597460933225</v>
      </c>
      <c r="M76" s="35">
        <f>WWP!M$12</f>
        <v>54.623984986365734</v>
      </c>
      <c r="N76" s="35">
        <f>WWP!N$12</f>
        <v>37.523069360350604</v>
      </c>
      <c r="O76" s="35">
        <f>WWP!O$12</f>
        <v>29.067897484683801</v>
      </c>
      <c r="P76" s="35">
        <f>WWP!P$12</f>
        <v>24.624950207777381</v>
      </c>
      <c r="Q76" s="35">
        <f>WWP!Q$12</f>
        <v>30.715774955085671</v>
      </c>
    </row>
    <row r="77" spans="1:17" x14ac:dyDescent="0.25">
      <c r="A77" s="47" t="s">
        <v>49</v>
      </c>
      <c r="B77" s="34">
        <f>OIS!B$12</f>
        <v>703.35856889663523</v>
      </c>
      <c r="C77" s="34">
        <f>OIS!C$12</f>
        <v>731.42363</v>
      </c>
      <c r="D77" s="34">
        <f>OIS!D$12</f>
        <v>740.59367999999995</v>
      </c>
      <c r="E77" s="34">
        <f>OIS!E$12</f>
        <v>681.25867999999991</v>
      </c>
      <c r="F77" s="34">
        <f>OIS!F$12</f>
        <v>443.90739000000002</v>
      </c>
      <c r="G77" s="34">
        <f>OIS!G$12</f>
        <v>650.34991058112155</v>
      </c>
      <c r="H77" s="34">
        <f>OIS!H$12</f>
        <v>743.72301999999991</v>
      </c>
      <c r="I77" s="34">
        <f>OIS!I$12</f>
        <v>709.48133000000007</v>
      </c>
      <c r="J77" s="34">
        <f>OIS!J$12</f>
        <v>739.53305</v>
      </c>
      <c r="K77" s="34">
        <f>OIS!K$12</f>
        <v>659.30573000000004</v>
      </c>
      <c r="L77" s="34">
        <f>OIS!L$12</f>
        <v>483.05052700108763</v>
      </c>
      <c r="M77" s="34">
        <f>OIS!M$12</f>
        <v>536.07317379650351</v>
      </c>
      <c r="N77" s="34">
        <f>OIS!N$12</f>
        <v>501.38940514574108</v>
      </c>
      <c r="O77" s="34">
        <f>OIS!O$12</f>
        <v>294.45678417393901</v>
      </c>
      <c r="P77" s="34">
        <f>OIS!P$12</f>
        <v>467.60313458022245</v>
      </c>
      <c r="Q77" s="34">
        <f>OIS!Q$12</f>
        <v>523.38390767820704</v>
      </c>
    </row>
    <row r="78" spans="1:17" x14ac:dyDescent="0.25">
      <c r="A78" s="40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</row>
    <row r="79" spans="1:17" x14ac:dyDescent="0.25">
      <c r="A79" s="31" t="s">
        <v>70</v>
      </c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</row>
    <row r="80" spans="1:17" x14ac:dyDescent="0.25">
      <c r="A80" s="50" t="s">
        <v>69</v>
      </c>
      <c r="B80" s="38">
        <v>673.83976525914318</v>
      </c>
      <c r="C80" s="38">
        <v>632.21232000000009</v>
      </c>
      <c r="D80" s="38">
        <v>698.72220000000004</v>
      </c>
      <c r="E80" s="38">
        <v>759.38696000000004</v>
      </c>
      <c r="F80" s="38">
        <v>813.97799000000009</v>
      </c>
      <c r="G80" s="38">
        <v>685.41666085960435</v>
      </c>
      <c r="H80" s="38">
        <v>792.42003000000011</v>
      </c>
      <c r="I80" s="38">
        <v>745.19054999999992</v>
      </c>
      <c r="J80" s="38">
        <v>872.29161000000011</v>
      </c>
      <c r="K80" s="38">
        <v>870.21039999999994</v>
      </c>
      <c r="L80" s="38">
        <v>1073.1119917452631</v>
      </c>
      <c r="M80" s="38">
        <v>850.68448138497638</v>
      </c>
      <c r="N80" s="38">
        <v>695.01809550891187</v>
      </c>
      <c r="O80" s="38">
        <v>630.41326400061484</v>
      </c>
      <c r="P80" s="38">
        <v>666.11790941346067</v>
      </c>
      <c r="Q80" s="38">
        <v>657.71367201511475</v>
      </c>
    </row>
    <row r="81" spans="1:17" x14ac:dyDescent="0.25">
      <c r="A81" s="55" t="s">
        <v>33</v>
      </c>
      <c r="B81" s="54">
        <v>0</v>
      </c>
      <c r="C81" s="54">
        <v>0</v>
      </c>
      <c r="D81" s="54">
        <v>0</v>
      </c>
      <c r="E81" s="54">
        <v>0</v>
      </c>
      <c r="F81" s="54">
        <v>0</v>
      </c>
      <c r="G81" s="54">
        <v>0</v>
      </c>
      <c r="H81" s="54">
        <v>0</v>
      </c>
      <c r="I81" s="54">
        <v>0</v>
      </c>
      <c r="J81" s="54">
        <v>0.5</v>
      </c>
      <c r="K81" s="54">
        <v>0</v>
      </c>
      <c r="L81" s="54">
        <v>0</v>
      </c>
      <c r="M81" s="54">
        <v>0</v>
      </c>
      <c r="N81" s="54">
        <v>0</v>
      </c>
      <c r="O81" s="54">
        <v>0</v>
      </c>
      <c r="P81" s="54">
        <v>0</v>
      </c>
      <c r="Q81" s="54">
        <v>0</v>
      </c>
    </row>
    <row r="82" spans="1:17" x14ac:dyDescent="0.25">
      <c r="A82" s="52" t="s">
        <v>32</v>
      </c>
      <c r="B82" s="51">
        <v>552.68938254067689</v>
      </c>
      <c r="C82" s="51">
        <v>573.01206000000002</v>
      </c>
      <c r="D82" s="51">
        <v>626.31420000000003</v>
      </c>
      <c r="E82" s="51">
        <v>635.78755999999998</v>
      </c>
      <c r="F82" s="51">
        <v>682.69954000000007</v>
      </c>
      <c r="G82" s="51">
        <v>557.32358351053347</v>
      </c>
      <c r="H82" s="51">
        <v>662.80362000000002</v>
      </c>
      <c r="I82" s="51">
        <v>608.08965000000001</v>
      </c>
      <c r="J82" s="51">
        <v>682.09174000000007</v>
      </c>
      <c r="K82" s="51">
        <v>622.71067999999991</v>
      </c>
      <c r="L82" s="51">
        <v>719.23764609937666</v>
      </c>
      <c r="M82" s="51">
        <v>465.14853248225512</v>
      </c>
      <c r="N82" s="51">
        <v>330.80198774164103</v>
      </c>
      <c r="O82" s="51">
        <v>308.92135351650433</v>
      </c>
      <c r="P82" s="51">
        <v>317.97552721208831</v>
      </c>
      <c r="Q82" s="51">
        <v>309.92967617412756</v>
      </c>
    </row>
    <row r="83" spans="1:17" x14ac:dyDescent="0.25">
      <c r="A83" s="53" t="s">
        <v>31</v>
      </c>
      <c r="B83" s="51">
        <v>0</v>
      </c>
      <c r="C83" s="51">
        <v>0</v>
      </c>
      <c r="D83" s="51">
        <v>0</v>
      </c>
      <c r="E83" s="51">
        <v>0</v>
      </c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v>0</v>
      </c>
      <c r="L83" s="51">
        <v>0</v>
      </c>
      <c r="M83" s="51">
        <v>0</v>
      </c>
      <c r="N83" s="51">
        <v>0</v>
      </c>
      <c r="O83" s="51">
        <v>0</v>
      </c>
      <c r="P83" s="51">
        <v>0</v>
      </c>
      <c r="Q83" s="51">
        <v>0</v>
      </c>
    </row>
    <row r="84" spans="1:17" x14ac:dyDescent="0.25">
      <c r="A84" s="53" t="s">
        <v>30</v>
      </c>
      <c r="B84" s="51">
        <v>0</v>
      </c>
      <c r="C84" s="51">
        <v>0</v>
      </c>
      <c r="D84" s="51">
        <v>0</v>
      </c>
      <c r="E84" s="51">
        <v>0</v>
      </c>
      <c r="F84" s="51">
        <v>0</v>
      </c>
      <c r="G84" s="51">
        <v>0</v>
      </c>
      <c r="H84" s="51">
        <v>0</v>
      </c>
      <c r="I84" s="51">
        <v>0</v>
      </c>
      <c r="J84" s="51">
        <v>0</v>
      </c>
      <c r="K84" s="51">
        <v>0</v>
      </c>
      <c r="L84" s="51">
        <v>0</v>
      </c>
      <c r="M84" s="51">
        <v>0</v>
      </c>
      <c r="N84" s="51">
        <v>0</v>
      </c>
      <c r="O84" s="51">
        <v>0</v>
      </c>
      <c r="P84" s="51">
        <v>0</v>
      </c>
      <c r="Q84" s="51">
        <v>0</v>
      </c>
    </row>
    <row r="85" spans="1:17" x14ac:dyDescent="0.25">
      <c r="A85" s="53" t="s">
        <v>68</v>
      </c>
      <c r="B85" s="51">
        <v>0</v>
      </c>
      <c r="C85" s="51">
        <v>0</v>
      </c>
      <c r="D85" s="51">
        <v>0</v>
      </c>
      <c r="E85" s="51">
        <v>0</v>
      </c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1">
        <v>0</v>
      </c>
      <c r="M85" s="51">
        <v>0</v>
      </c>
      <c r="N85" s="51">
        <v>0</v>
      </c>
      <c r="O85" s="51">
        <v>0</v>
      </c>
      <c r="P85" s="51">
        <v>0</v>
      </c>
      <c r="Q85" s="51">
        <v>0</v>
      </c>
    </row>
    <row r="86" spans="1:17" x14ac:dyDescent="0.25">
      <c r="A86" s="53" t="s">
        <v>29</v>
      </c>
      <c r="B86" s="51">
        <v>0</v>
      </c>
      <c r="C86" s="51">
        <v>0</v>
      </c>
      <c r="D86" s="51">
        <v>0</v>
      </c>
      <c r="E86" s="51">
        <v>0</v>
      </c>
      <c r="F86" s="51">
        <v>0</v>
      </c>
      <c r="G86" s="51">
        <v>0</v>
      </c>
      <c r="H86" s="51">
        <v>0</v>
      </c>
      <c r="I86" s="51">
        <v>0</v>
      </c>
      <c r="J86" s="51">
        <v>0</v>
      </c>
      <c r="K86" s="51">
        <v>0</v>
      </c>
      <c r="L86" s="51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</row>
    <row r="87" spans="1:17" x14ac:dyDescent="0.25">
      <c r="A87" s="53" t="s">
        <v>28</v>
      </c>
      <c r="B87" s="51">
        <f t="shared" ref="B87:Q87" si="5">IF(ABS(B82-B83-B84-B85-B86-B88)&lt;0.0000001,0,B82-B83-B84-B85-B86-B88)</f>
        <v>503.29605111811071</v>
      </c>
      <c r="C87" s="51">
        <f t="shared" si="5"/>
        <v>533.11176999999998</v>
      </c>
      <c r="D87" s="51">
        <f t="shared" si="5"/>
        <v>605.31405000000007</v>
      </c>
      <c r="E87" s="51">
        <f t="shared" si="5"/>
        <v>573.78701999999998</v>
      </c>
      <c r="F87" s="51">
        <f t="shared" si="5"/>
        <v>576.59882000000005</v>
      </c>
      <c r="G87" s="51">
        <f t="shared" si="5"/>
        <v>471.1478906656904</v>
      </c>
      <c r="H87" s="51">
        <f t="shared" si="5"/>
        <v>522.00206000000003</v>
      </c>
      <c r="I87" s="51">
        <f t="shared" si="5"/>
        <v>453.68714</v>
      </c>
      <c r="J87" s="51">
        <f t="shared" si="5"/>
        <v>587.49396000000002</v>
      </c>
      <c r="K87" s="51">
        <f t="shared" si="5"/>
        <v>521.91078999999991</v>
      </c>
      <c r="L87" s="51">
        <f t="shared" si="5"/>
        <v>602.58510557205591</v>
      </c>
      <c r="M87" s="51">
        <f t="shared" si="5"/>
        <v>426.26462084967068</v>
      </c>
      <c r="N87" s="51">
        <f t="shared" si="5"/>
        <v>262.49221370409089</v>
      </c>
      <c r="O87" s="51">
        <f t="shared" si="5"/>
        <v>292.1067056033894</v>
      </c>
      <c r="P87" s="51">
        <f t="shared" si="5"/>
        <v>313.77184562825482</v>
      </c>
      <c r="Q87" s="51">
        <f t="shared" si="5"/>
        <v>305.72586222220519</v>
      </c>
    </row>
    <row r="88" spans="1:17" x14ac:dyDescent="0.25">
      <c r="A88" s="53" t="s">
        <v>67</v>
      </c>
      <c r="B88" s="51">
        <v>49.393331422566199</v>
      </c>
      <c r="C88" s="51">
        <v>39.900289999999998</v>
      </c>
      <c r="D88" s="51">
        <v>21.000150000000001</v>
      </c>
      <c r="E88" s="51">
        <v>62.000540000000001</v>
      </c>
      <c r="F88" s="51">
        <v>106.10072</v>
      </c>
      <c r="G88" s="51">
        <v>86.175692844843041</v>
      </c>
      <c r="H88" s="51">
        <v>140.80155999999999</v>
      </c>
      <c r="I88" s="51">
        <v>154.40251000000001</v>
      </c>
      <c r="J88" s="51">
        <v>94.59778</v>
      </c>
      <c r="K88" s="51">
        <v>100.79988999999999</v>
      </c>
      <c r="L88" s="51">
        <v>116.6525405273208</v>
      </c>
      <c r="M88" s="51">
        <v>38.883911632584443</v>
      </c>
      <c r="N88" s="51">
        <v>68.309774037550156</v>
      </c>
      <c r="O88" s="51">
        <v>16.814647913114904</v>
      </c>
      <c r="P88" s="51">
        <v>4.203681583833462</v>
      </c>
      <c r="Q88" s="51">
        <v>4.20381395192239</v>
      </c>
    </row>
    <row r="89" spans="1:17" x14ac:dyDescent="0.25">
      <c r="A89" s="52" t="s">
        <v>27</v>
      </c>
      <c r="B89" s="51">
        <v>121.15038271846635</v>
      </c>
      <c r="C89" s="51">
        <v>59.200260000000014</v>
      </c>
      <c r="D89" s="51">
        <v>72.408000000000015</v>
      </c>
      <c r="E89" s="51">
        <v>123.59940000000006</v>
      </c>
      <c r="F89" s="51">
        <v>131.27844999999996</v>
      </c>
      <c r="G89" s="51">
        <v>128.09307734907088</v>
      </c>
      <c r="H89" s="51">
        <v>129.61641000000009</v>
      </c>
      <c r="I89" s="51">
        <v>137.10089999999991</v>
      </c>
      <c r="J89" s="51">
        <v>189.69987000000003</v>
      </c>
      <c r="K89" s="51">
        <v>247.49972000000002</v>
      </c>
      <c r="L89" s="51">
        <v>353.87434564588648</v>
      </c>
      <c r="M89" s="51">
        <v>385.5359489027212</v>
      </c>
      <c r="N89" s="51">
        <v>364.21610776727084</v>
      </c>
      <c r="O89" s="51">
        <v>321.49191048411046</v>
      </c>
      <c r="P89" s="51">
        <v>348.14238220137236</v>
      </c>
      <c r="Q89" s="51">
        <v>347.78399584098725</v>
      </c>
    </row>
    <row r="90" spans="1:17" x14ac:dyDescent="0.25">
      <c r="A90" s="53" t="s">
        <v>66</v>
      </c>
      <c r="B90" s="51">
        <v>121.15038271846635</v>
      </c>
      <c r="C90" s="51">
        <v>59.200260000000014</v>
      </c>
      <c r="D90" s="51">
        <v>72.408000000000015</v>
      </c>
      <c r="E90" s="51">
        <v>123.59940000000006</v>
      </c>
      <c r="F90" s="51">
        <v>131.27844999999996</v>
      </c>
      <c r="G90" s="51">
        <v>128.09307734907088</v>
      </c>
      <c r="H90" s="51">
        <v>129.61641000000009</v>
      </c>
      <c r="I90" s="51">
        <v>137.10089999999991</v>
      </c>
      <c r="J90" s="51">
        <v>189.69987000000003</v>
      </c>
      <c r="K90" s="51">
        <v>247.49972000000002</v>
      </c>
      <c r="L90" s="51">
        <v>353.87434564588648</v>
      </c>
      <c r="M90" s="51">
        <v>385.5359489027212</v>
      </c>
      <c r="N90" s="51">
        <v>364.21610776727084</v>
      </c>
      <c r="O90" s="51">
        <v>321.49191048411046</v>
      </c>
      <c r="P90" s="51">
        <v>348.14238220137236</v>
      </c>
      <c r="Q90" s="51">
        <v>347.78399584098725</v>
      </c>
    </row>
    <row r="91" spans="1:17" x14ac:dyDescent="0.25">
      <c r="A91" s="53" t="s">
        <v>25</v>
      </c>
      <c r="B91" s="51">
        <v>0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</row>
    <row r="92" spans="1:17" x14ac:dyDescent="0.25">
      <c r="A92" s="52" t="s">
        <v>24</v>
      </c>
      <c r="B92" s="51">
        <v>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</row>
    <row r="93" spans="1:17" x14ac:dyDescent="0.25">
      <c r="A93" s="50" t="s">
        <v>65</v>
      </c>
      <c r="B93" s="38">
        <f t="shared" ref="B93:Q93" si="6">SUM(B94:B95)</f>
        <v>673.83976525914318</v>
      </c>
      <c r="C93" s="38">
        <f t="shared" si="6"/>
        <v>632.21232000000009</v>
      </c>
      <c r="D93" s="38">
        <f t="shared" si="6"/>
        <v>698.72220000000004</v>
      </c>
      <c r="E93" s="38">
        <f t="shared" si="6"/>
        <v>759.38696000000004</v>
      </c>
      <c r="F93" s="38">
        <f t="shared" si="6"/>
        <v>813.97799000000009</v>
      </c>
      <c r="G93" s="38">
        <f t="shared" si="6"/>
        <v>685.41666085960435</v>
      </c>
      <c r="H93" s="38">
        <f t="shared" si="6"/>
        <v>792.42003000000011</v>
      </c>
      <c r="I93" s="38">
        <f t="shared" si="6"/>
        <v>745.19054999999992</v>
      </c>
      <c r="J93" s="38">
        <f t="shared" si="6"/>
        <v>872.29161000000011</v>
      </c>
      <c r="K93" s="38">
        <f t="shared" si="6"/>
        <v>870.21039999999994</v>
      </c>
      <c r="L93" s="38">
        <f t="shared" si="6"/>
        <v>1073.1119917452631</v>
      </c>
      <c r="M93" s="38">
        <f t="shared" si="6"/>
        <v>850.68448138497638</v>
      </c>
      <c r="N93" s="38">
        <f t="shared" si="6"/>
        <v>695.01809550891187</v>
      </c>
      <c r="O93" s="38">
        <f t="shared" si="6"/>
        <v>630.41326400061484</v>
      </c>
      <c r="P93" s="38">
        <f t="shared" si="6"/>
        <v>666.11790941346067</v>
      </c>
      <c r="Q93" s="38">
        <f t="shared" si="6"/>
        <v>657.71367201511475</v>
      </c>
    </row>
    <row r="94" spans="1:17" x14ac:dyDescent="0.25">
      <c r="A94" s="49" t="s">
        <v>41</v>
      </c>
      <c r="B94" s="48">
        <f>CHI!B57</f>
        <v>240.33448513558682</v>
      </c>
      <c r="C94" s="48">
        <f>CHI!C57</f>
        <v>188.00119000000001</v>
      </c>
      <c r="D94" s="48">
        <f>CHI!D57</f>
        <v>207.10894000000002</v>
      </c>
      <c r="E94" s="48">
        <f>CHI!E57</f>
        <v>365.20210000000009</v>
      </c>
      <c r="F94" s="48">
        <f>CHI!F57</f>
        <v>376.97862999999995</v>
      </c>
      <c r="G94" s="48">
        <f>CHI!G57</f>
        <v>377.68731293123176</v>
      </c>
      <c r="H94" s="48">
        <f>CHI!H57</f>
        <v>403.31942000000009</v>
      </c>
      <c r="I94" s="48">
        <f>CHI!I57</f>
        <v>403.40782999999988</v>
      </c>
      <c r="J94" s="48">
        <f>CHI!J57</f>
        <v>391.39567000000005</v>
      </c>
      <c r="K94" s="48">
        <f>CHI!K57</f>
        <v>482.19811000000004</v>
      </c>
      <c r="L94" s="48">
        <f>CHI!L57</f>
        <v>765.7885762021275</v>
      </c>
      <c r="M94" s="48">
        <f>CHI!M57</f>
        <v>700.5718715578098</v>
      </c>
      <c r="N94" s="48">
        <f>CHI!N57</f>
        <v>600.57822675756506</v>
      </c>
      <c r="O94" s="48">
        <f>CHI!O57</f>
        <v>513.68949024127437</v>
      </c>
      <c r="P94" s="48">
        <f>CHI!P57</f>
        <v>508.26474901912786</v>
      </c>
      <c r="Q94" s="48">
        <f>CHI!Q57</f>
        <v>487.67824519771386</v>
      </c>
    </row>
    <row r="95" spans="1:17" x14ac:dyDescent="0.25">
      <c r="A95" s="47" t="s">
        <v>64</v>
      </c>
      <c r="B95" s="34">
        <v>433.50528012355636</v>
      </c>
      <c r="C95" s="34">
        <v>444.21113000000008</v>
      </c>
      <c r="D95" s="34">
        <v>491.61326000000003</v>
      </c>
      <c r="E95" s="34">
        <v>394.18485999999996</v>
      </c>
      <c r="F95" s="34">
        <v>436.99936000000014</v>
      </c>
      <c r="G95" s="34">
        <v>307.72934792837259</v>
      </c>
      <c r="H95" s="34">
        <v>389.10061000000002</v>
      </c>
      <c r="I95" s="34">
        <v>341.78272000000004</v>
      </c>
      <c r="J95" s="34">
        <v>480.89594000000005</v>
      </c>
      <c r="K95" s="34">
        <v>388.01228999999989</v>
      </c>
      <c r="L95" s="34">
        <v>307.32341554313564</v>
      </c>
      <c r="M95" s="34">
        <v>150.11260982716658</v>
      </c>
      <c r="N95" s="34">
        <v>94.439868751346808</v>
      </c>
      <c r="O95" s="34">
        <v>116.72377375934047</v>
      </c>
      <c r="P95" s="34">
        <v>157.8531603943328</v>
      </c>
      <c r="Q95" s="34">
        <v>170.03542681740089</v>
      </c>
    </row>
    <row r="96" spans="1:17" x14ac:dyDescent="0.25">
      <c r="A96" s="40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</row>
    <row r="97" spans="1:17" x14ac:dyDescent="0.25">
      <c r="A97" s="31" t="s">
        <v>63</v>
      </c>
      <c r="B97" s="46">
        <f t="shared" ref="B97:Q97" si="7">SUM(B98,B101,B107,B111,B115,B119:B125)</f>
        <v>19282.482518656787</v>
      </c>
      <c r="C97" s="46">
        <f t="shared" si="7"/>
        <v>19468.165343312608</v>
      </c>
      <c r="D97" s="46">
        <f t="shared" si="7"/>
        <v>18965.618464638941</v>
      </c>
      <c r="E97" s="46">
        <f t="shared" si="7"/>
        <v>18759.163204442473</v>
      </c>
      <c r="F97" s="46">
        <f t="shared" si="7"/>
        <v>18004.277354004014</v>
      </c>
      <c r="G97" s="46">
        <f t="shared" si="7"/>
        <v>18512.397534076215</v>
      </c>
      <c r="H97" s="46">
        <f t="shared" si="7"/>
        <v>18597.61412399029</v>
      </c>
      <c r="I97" s="46">
        <f t="shared" si="7"/>
        <v>19665.807280806162</v>
      </c>
      <c r="J97" s="46">
        <f t="shared" si="7"/>
        <v>17291.843470344076</v>
      </c>
      <c r="K97" s="46">
        <f t="shared" si="7"/>
        <v>13144.79036233085</v>
      </c>
      <c r="L97" s="46">
        <f t="shared" si="7"/>
        <v>13366.043625538412</v>
      </c>
      <c r="M97" s="46">
        <f t="shared" si="7"/>
        <v>10858.555539041959</v>
      </c>
      <c r="N97" s="46">
        <f t="shared" si="7"/>
        <v>11458.28529495415</v>
      </c>
      <c r="O97" s="46">
        <f t="shared" si="7"/>
        <v>11587.031520943045</v>
      </c>
      <c r="P97" s="46">
        <f t="shared" si="7"/>
        <v>12220.44376815883</v>
      </c>
      <c r="Q97" s="46">
        <f t="shared" si="7"/>
        <v>12101.997964412425</v>
      </c>
    </row>
    <row r="98" spans="1:17" x14ac:dyDescent="0.25">
      <c r="A98" s="29" t="s">
        <v>13</v>
      </c>
      <c r="B98" s="45">
        <f>ISI!B$53</f>
        <v>1131.3515267802218</v>
      </c>
      <c r="C98" s="45">
        <f>ISI!C$53</f>
        <v>1276.6008910128824</v>
      </c>
      <c r="D98" s="45">
        <f>ISI!D$53</f>
        <v>1415.2502196823707</v>
      </c>
      <c r="E98" s="45">
        <f>ISI!E$53</f>
        <v>1392.5710579976806</v>
      </c>
      <c r="F98" s="45">
        <f>ISI!F$53</f>
        <v>1326.6549639700424</v>
      </c>
      <c r="G98" s="45">
        <f>ISI!G$53</f>
        <v>1299.468569394146</v>
      </c>
      <c r="H98" s="45">
        <f>ISI!H$53</f>
        <v>1269.3994139298381</v>
      </c>
      <c r="I98" s="45">
        <f>ISI!I$53</f>
        <v>1360.2957139772072</v>
      </c>
      <c r="J98" s="45">
        <f>ISI!J$53</f>
        <v>1196.2139846818059</v>
      </c>
      <c r="K98" s="45">
        <f>ISI!K$53</f>
        <v>729.94342234838405</v>
      </c>
      <c r="L98" s="45">
        <f>ISI!L$53</f>
        <v>933.46746412644347</v>
      </c>
      <c r="M98" s="45">
        <f>ISI!M$53</f>
        <v>1115.6353936958299</v>
      </c>
      <c r="N98" s="45">
        <f>ISI!N$53</f>
        <v>1127.6731977847739</v>
      </c>
      <c r="O98" s="45">
        <f>ISI!O$53</f>
        <v>1024.1255757505776</v>
      </c>
      <c r="P98" s="45">
        <f>ISI!P$53</f>
        <v>1038.5398857561859</v>
      </c>
      <c r="Q98" s="45">
        <f>ISI!Q$53</f>
        <v>965.03397838898252</v>
      </c>
    </row>
    <row r="99" spans="1:17" x14ac:dyDescent="0.25">
      <c r="A99" s="21" t="s">
        <v>46</v>
      </c>
      <c r="B99" s="35">
        <f>ISI!B$54</f>
        <v>0</v>
      </c>
      <c r="C99" s="35">
        <f>ISI!C$54</f>
        <v>0</v>
      </c>
      <c r="D99" s="35">
        <f>ISI!D$54</f>
        <v>0</v>
      </c>
      <c r="E99" s="35">
        <f>ISI!E$54</f>
        <v>0</v>
      </c>
      <c r="F99" s="35">
        <f>ISI!F$54</f>
        <v>0</v>
      </c>
      <c r="G99" s="35">
        <f>ISI!G$54</f>
        <v>0</v>
      </c>
      <c r="H99" s="35">
        <f>ISI!H$54</f>
        <v>0</v>
      </c>
      <c r="I99" s="35">
        <f>ISI!I$54</f>
        <v>0</v>
      </c>
      <c r="J99" s="35">
        <f>ISI!J$54</f>
        <v>0</v>
      </c>
      <c r="K99" s="35">
        <f>ISI!K$54</f>
        <v>0</v>
      </c>
      <c r="L99" s="35">
        <f>ISI!L$54</f>
        <v>0</v>
      </c>
      <c r="M99" s="35">
        <f>ISI!M$54</f>
        <v>0</v>
      </c>
      <c r="N99" s="35">
        <f>ISI!N$54</f>
        <v>0</v>
      </c>
      <c r="O99" s="35">
        <f>ISI!O$54</f>
        <v>0</v>
      </c>
      <c r="P99" s="35">
        <f>ISI!P$54</f>
        <v>0</v>
      </c>
      <c r="Q99" s="35">
        <f>ISI!Q$54</f>
        <v>0</v>
      </c>
    </row>
    <row r="100" spans="1:17" x14ac:dyDescent="0.25">
      <c r="A100" s="21" t="s">
        <v>45</v>
      </c>
      <c r="B100" s="35">
        <f>ISI!B$55</f>
        <v>1131.3515267802218</v>
      </c>
      <c r="C100" s="35">
        <f>ISI!C$55</f>
        <v>1276.6008910128824</v>
      </c>
      <c r="D100" s="35">
        <f>ISI!D$55</f>
        <v>1415.2502196823707</v>
      </c>
      <c r="E100" s="35">
        <f>ISI!E$55</f>
        <v>1392.5710579976806</v>
      </c>
      <c r="F100" s="35">
        <f>ISI!F$55</f>
        <v>1326.6549639700424</v>
      </c>
      <c r="G100" s="35">
        <f>ISI!G$55</f>
        <v>1299.468569394146</v>
      </c>
      <c r="H100" s="35">
        <f>ISI!H$55</f>
        <v>1269.3994139298381</v>
      </c>
      <c r="I100" s="35">
        <f>ISI!I$55</f>
        <v>1360.2957139772072</v>
      </c>
      <c r="J100" s="35">
        <f>ISI!J$55</f>
        <v>1196.2139846818059</v>
      </c>
      <c r="K100" s="35">
        <f>ISI!K$55</f>
        <v>729.94342234838405</v>
      </c>
      <c r="L100" s="35">
        <f>ISI!L$55</f>
        <v>933.46746412644347</v>
      </c>
      <c r="M100" s="35">
        <f>ISI!M$55</f>
        <v>1115.6353936958299</v>
      </c>
      <c r="N100" s="35">
        <f>ISI!N$55</f>
        <v>1127.6731977847739</v>
      </c>
      <c r="O100" s="35">
        <f>ISI!O$55</f>
        <v>1024.1255757505776</v>
      </c>
      <c r="P100" s="35">
        <f>ISI!P$55</f>
        <v>1038.5398857561859</v>
      </c>
      <c r="Q100" s="35">
        <f>ISI!Q$55</f>
        <v>965.03397838898252</v>
      </c>
    </row>
    <row r="101" spans="1:17" x14ac:dyDescent="0.25">
      <c r="A101" s="23" t="s">
        <v>12</v>
      </c>
      <c r="B101" s="37">
        <f>NFM!B$72</f>
        <v>1967.9354294829318</v>
      </c>
      <c r="C101" s="37">
        <f>NFM!C$72</f>
        <v>1905.6143019751003</v>
      </c>
      <c r="D101" s="37">
        <f>NFM!D$72</f>
        <v>2015.2022622424206</v>
      </c>
      <c r="E101" s="37">
        <f>NFM!E$72</f>
        <v>2081.3825681588314</v>
      </c>
      <c r="F101" s="37">
        <f>NFM!F$72</f>
        <v>1943.9177846661123</v>
      </c>
      <c r="G101" s="37">
        <f>NFM!G$72</f>
        <v>1801.3923330413072</v>
      </c>
      <c r="H101" s="37">
        <f>NFM!H$72</f>
        <v>1854.5231176834695</v>
      </c>
      <c r="I101" s="37">
        <f>NFM!I$72</f>
        <v>1889.4018584686246</v>
      </c>
      <c r="J101" s="37">
        <f>NFM!J$72</f>
        <v>1667.8930115431999</v>
      </c>
      <c r="K101" s="37">
        <f>NFM!K$72</f>
        <v>1058.9252725686479</v>
      </c>
      <c r="L101" s="37">
        <f>NFM!L$72</f>
        <v>1239.4612955019561</v>
      </c>
      <c r="M101" s="37">
        <f>NFM!M$72</f>
        <v>1649.1688588810216</v>
      </c>
      <c r="N101" s="37">
        <f>NFM!N$72</f>
        <v>1541.3927784747043</v>
      </c>
      <c r="O101" s="37">
        <f>NFM!O$72</f>
        <v>1711.3557827040884</v>
      </c>
      <c r="P101" s="37">
        <f>NFM!P$72</f>
        <v>1620.755967332233</v>
      </c>
      <c r="Q101" s="37">
        <f>NFM!Q$72</f>
        <v>1631.000757137248</v>
      </c>
    </row>
    <row r="102" spans="1:17" x14ac:dyDescent="0.25">
      <c r="A102" s="21" t="s">
        <v>44</v>
      </c>
      <c r="B102" s="35">
        <f>NFM!B$73</f>
        <v>564.7494062360928</v>
      </c>
      <c r="C102" s="35">
        <f>NFM!C$73</f>
        <v>510.90768455549852</v>
      </c>
      <c r="D102" s="35">
        <f>NFM!D$73</f>
        <v>522.46766964437506</v>
      </c>
      <c r="E102" s="35">
        <f>NFM!E$73</f>
        <v>626.72967416722554</v>
      </c>
      <c r="F102" s="35">
        <f>NFM!F$73</f>
        <v>534.94566866328887</v>
      </c>
      <c r="G102" s="35">
        <f>NFM!G$73</f>
        <v>532.61700500837856</v>
      </c>
      <c r="H102" s="35">
        <f>NFM!H$73</f>
        <v>510.25795193148502</v>
      </c>
      <c r="I102" s="35">
        <f>NFM!I$73</f>
        <v>536.00364414698424</v>
      </c>
      <c r="J102" s="35">
        <f>NFM!J$73</f>
        <v>484.13359448882932</v>
      </c>
      <c r="K102" s="35">
        <f>NFM!K$73</f>
        <v>474.78365067413176</v>
      </c>
      <c r="L102" s="35">
        <f>NFM!L$73</f>
        <v>547.04163681172588</v>
      </c>
      <c r="M102" s="35">
        <f>NFM!M$73</f>
        <v>520.16223277109361</v>
      </c>
      <c r="N102" s="35">
        <f>NFM!N$73</f>
        <v>491.99124561775449</v>
      </c>
      <c r="O102" s="35">
        <f>NFM!O$73</f>
        <v>574.43416686128467</v>
      </c>
      <c r="P102" s="35">
        <f>NFM!P$73</f>
        <v>540.99108887263958</v>
      </c>
      <c r="Q102" s="35">
        <f>NFM!Q$73</f>
        <v>554.25252600590909</v>
      </c>
    </row>
    <row r="103" spans="1:17" x14ac:dyDescent="0.25">
      <c r="A103" s="21" t="s">
        <v>59</v>
      </c>
      <c r="B103" s="35">
        <f>NFM!B$74</f>
        <v>374.59760910857807</v>
      </c>
      <c r="C103" s="35">
        <f>NFM!C$74</f>
        <v>369.31994744601667</v>
      </c>
      <c r="D103" s="35">
        <f>NFM!D$74</f>
        <v>365.73863797856632</v>
      </c>
      <c r="E103" s="35">
        <f>NFM!E$74</f>
        <v>374.20946166351928</v>
      </c>
      <c r="F103" s="35">
        <f>NFM!F$74</f>
        <v>373.46523694071533</v>
      </c>
      <c r="G103" s="35">
        <f>NFM!G$74</f>
        <v>333.6442874366133</v>
      </c>
      <c r="H103" s="35">
        <f>NFM!H$74</f>
        <v>358.63360062907532</v>
      </c>
      <c r="I103" s="35">
        <f>NFM!I$74</f>
        <v>349.72369184681207</v>
      </c>
      <c r="J103" s="35">
        <f>NFM!J$74</f>
        <v>344.65259901992283</v>
      </c>
      <c r="K103" s="35">
        <f>NFM!K$74</f>
        <v>273.01920198822182</v>
      </c>
      <c r="L103" s="35">
        <f>NFM!L$74</f>
        <v>285.31949315164775</v>
      </c>
      <c r="M103" s="35">
        <f>NFM!M$74</f>
        <v>343.42202876171291</v>
      </c>
      <c r="N103" s="35">
        <f>NFM!N$74</f>
        <v>372.04265558746306</v>
      </c>
      <c r="O103" s="35">
        <f>NFM!O$74</f>
        <v>393.75865672569745</v>
      </c>
      <c r="P103" s="35">
        <f>NFM!P$74</f>
        <v>388.3407261227498</v>
      </c>
      <c r="Q103" s="35">
        <f>NFM!Q$74</f>
        <v>395.4393853478897</v>
      </c>
    </row>
    <row r="104" spans="1:17" x14ac:dyDescent="0.25">
      <c r="A104" s="27" t="s">
        <v>43</v>
      </c>
      <c r="B104" s="44">
        <f>NFM!B$75</f>
        <v>373.15600910168075</v>
      </c>
      <c r="C104" s="44">
        <f>NFM!C$75</f>
        <v>367.911719371674</v>
      </c>
      <c r="D104" s="44">
        <f>NFM!D$75</f>
        <v>364.84438076689941</v>
      </c>
      <c r="E104" s="44">
        <f>NFM!E$75</f>
        <v>372.8655729288123</v>
      </c>
      <c r="F104" s="44">
        <f>NFM!F$75</f>
        <v>372.28702222076515</v>
      </c>
      <c r="G104" s="44">
        <f>NFM!G$75</f>
        <v>332.79499939772165</v>
      </c>
      <c r="H104" s="44">
        <f>NFM!H$75</f>
        <v>357.57000742342473</v>
      </c>
      <c r="I104" s="44">
        <f>NFM!I$75</f>
        <v>349.72369184681207</v>
      </c>
      <c r="J104" s="44">
        <f>NFM!J$75</f>
        <v>344.65259901992283</v>
      </c>
      <c r="K104" s="44">
        <f>NFM!K$75</f>
        <v>273.01920198822182</v>
      </c>
      <c r="L104" s="44">
        <f>NFM!L$75</f>
        <v>285.31949315164775</v>
      </c>
      <c r="M104" s="44">
        <f>NFM!M$75</f>
        <v>343.42202876171291</v>
      </c>
      <c r="N104" s="44">
        <f>NFM!N$75</f>
        <v>372.04265558746306</v>
      </c>
      <c r="O104" s="44">
        <f>NFM!O$75</f>
        <v>393.75865672569745</v>
      </c>
      <c r="P104" s="44">
        <f>NFM!P$75</f>
        <v>388.3407261227498</v>
      </c>
      <c r="Q104" s="44">
        <f>NFM!Q$75</f>
        <v>395.4393853478897</v>
      </c>
    </row>
    <row r="105" spans="1:17" x14ac:dyDescent="0.25">
      <c r="A105" s="25" t="s">
        <v>344</v>
      </c>
      <c r="B105" s="43">
        <f>NFM!B$76</f>
        <v>1.4416000068973402</v>
      </c>
      <c r="C105" s="43">
        <f>NFM!C$76</f>
        <v>1.4082280743426792</v>
      </c>
      <c r="D105" s="43">
        <f>NFM!D$76</f>
        <v>0.89425721166691952</v>
      </c>
      <c r="E105" s="43">
        <f>NFM!E$76</f>
        <v>1.3438887347069892</v>
      </c>
      <c r="F105" s="43">
        <f>NFM!F$76</f>
        <v>1.1782147199502</v>
      </c>
      <c r="G105" s="43">
        <f>NFM!G$76</f>
        <v>0.84928803889165227</v>
      </c>
      <c r="H105" s="43">
        <f>NFM!H$76</f>
        <v>1.0635932056506114</v>
      </c>
      <c r="I105" s="43">
        <f>NFM!I$76</f>
        <v>0</v>
      </c>
      <c r="J105" s="43">
        <f>NFM!J$76</f>
        <v>0</v>
      </c>
      <c r="K105" s="43">
        <f>NFM!K$76</f>
        <v>0</v>
      </c>
      <c r="L105" s="43">
        <f>NFM!L$76</f>
        <v>0</v>
      </c>
      <c r="M105" s="43">
        <f>NFM!M$76</f>
        <v>0</v>
      </c>
      <c r="N105" s="43">
        <f>NFM!N$76</f>
        <v>0</v>
      </c>
      <c r="O105" s="43">
        <f>NFM!O$76</f>
        <v>0</v>
      </c>
      <c r="P105" s="43">
        <f>NFM!P$76</f>
        <v>0</v>
      </c>
      <c r="Q105" s="43">
        <f>NFM!Q$76</f>
        <v>0</v>
      </c>
    </row>
    <row r="106" spans="1:17" x14ac:dyDescent="0.25">
      <c r="A106" s="21" t="s">
        <v>42</v>
      </c>
      <c r="B106" s="35">
        <f>NFM!B$77</f>
        <v>1028.588414138261</v>
      </c>
      <c r="C106" s="35">
        <f>NFM!C$77</f>
        <v>1025.386669973585</v>
      </c>
      <c r="D106" s="35">
        <f>NFM!D$77</f>
        <v>1126.9959546194791</v>
      </c>
      <c r="E106" s="35">
        <f>NFM!E$77</f>
        <v>1080.4434323280866</v>
      </c>
      <c r="F106" s="35">
        <f>NFM!F$77</f>
        <v>1035.5068790621081</v>
      </c>
      <c r="G106" s="35">
        <f>NFM!G$77</f>
        <v>935.13104059631553</v>
      </c>
      <c r="H106" s="35">
        <f>NFM!H$77</f>
        <v>985.63156512290914</v>
      </c>
      <c r="I106" s="35">
        <f>NFM!I$77</f>
        <v>1003.6745224748283</v>
      </c>
      <c r="J106" s="35">
        <f>NFM!J$77</f>
        <v>839.10681803444766</v>
      </c>
      <c r="K106" s="35">
        <f>NFM!K$77</f>
        <v>311.12241990629423</v>
      </c>
      <c r="L106" s="35">
        <f>NFM!L$77</f>
        <v>407.10016553858247</v>
      </c>
      <c r="M106" s="35">
        <f>NFM!M$77</f>
        <v>785.5845973482152</v>
      </c>
      <c r="N106" s="35">
        <f>NFM!N$77</f>
        <v>677.35887726948681</v>
      </c>
      <c r="O106" s="35">
        <f>NFM!O$77</f>
        <v>743.16295911710631</v>
      </c>
      <c r="P106" s="35">
        <f>NFM!P$77</f>
        <v>691.42415233684369</v>
      </c>
      <c r="Q106" s="35">
        <f>NFM!Q$77</f>
        <v>681.30884578344921</v>
      </c>
    </row>
    <row r="107" spans="1:17" x14ac:dyDescent="0.25">
      <c r="A107" s="23" t="s">
        <v>11</v>
      </c>
      <c r="B107" s="37">
        <f>CHI!B$78</f>
        <v>768.14844067615172</v>
      </c>
      <c r="C107" s="37">
        <f>CHI!C$78</f>
        <v>597.96225270358786</v>
      </c>
      <c r="D107" s="37">
        <f>CHI!D$78</f>
        <v>626.8485797267241</v>
      </c>
      <c r="E107" s="37">
        <f>CHI!E$78</f>
        <v>740.04895860171189</v>
      </c>
      <c r="F107" s="37">
        <f>CHI!F$78</f>
        <v>885.78629688373996</v>
      </c>
      <c r="G107" s="37">
        <f>CHI!G$78</f>
        <v>926.34080655528226</v>
      </c>
      <c r="H107" s="37">
        <f>CHI!H$78</f>
        <v>966.92393372997617</v>
      </c>
      <c r="I107" s="37">
        <f>CHI!I$78</f>
        <v>941.40120421806012</v>
      </c>
      <c r="J107" s="37">
        <f>CHI!J$78</f>
        <v>900.20139287536006</v>
      </c>
      <c r="K107" s="37">
        <f>CHI!K$78</f>
        <v>908.8054503475081</v>
      </c>
      <c r="L107" s="37">
        <f>CHI!L$78</f>
        <v>1050.23925697954</v>
      </c>
      <c r="M107" s="37">
        <f>CHI!M$78</f>
        <v>957.20205220559455</v>
      </c>
      <c r="N107" s="37">
        <f>CHI!N$78</f>
        <v>613.88305896542715</v>
      </c>
      <c r="O107" s="37">
        <f>CHI!O$78</f>
        <v>681.01182039154503</v>
      </c>
      <c r="P107" s="37">
        <f>CHI!P$78</f>
        <v>862.31099977735926</v>
      </c>
      <c r="Q107" s="37">
        <f>CHI!Q$78</f>
        <v>1162.6894140361653</v>
      </c>
    </row>
    <row r="108" spans="1:17" x14ac:dyDescent="0.25">
      <c r="A108" s="21" t="s">
        <v>61</v>
      </c>
      <c r="B108" s="35">
        <f>CHI!B$79</f>
        <v>702.87591451577396</v>
      </c>
      <c r="C108" s="35">
        <f>CHI!C$79</f>
        <v>528.23578358726184</v>
      </c>
      <c r="D108" s="35">
        <f>CHI!D$79</f>
        <v>563.00707343313672</v>
      </c>
      <c r="E108" s="35">
        <f>CHI!E$79</f>
        <v>676.66376628290573</v>
      </c>
      <c r="F108" s="35">
        <f>CHI!F$79</f>
        <v>807.17263453939563</v>
      </c>
      <c r="G108" s="35">
        <f>CHI!G$79</f>
        <v>831.49078243306667</v>
      </c>
      <c r="H108" s="35">
        <f>CHI!H$79</f>
        <v>865.6750887147532</v>
      </c>
      <c r="I108" s="35">
        <f>CHI!I$79</f>
        <v>819.70256205219152</v>
      </c>
      <c r="J108" s="35">
        <f>CHI!J$79</f>
        <v>816.7219537305034</v>
      </c>
      <c r="K108" s="35">
        <f>CHI!K$79</f>
        <v>829.25735692976525</v>
      </c>
      <c r="L108" s="35">
        <f>CHI!L$79</f>
        <v>1008.4639517842761</v>
      </c>
      <c r="M108" s="35">
        <f>CHI!M$79</f>
        <v>896.88617015924137</v>
      </c>
      <c r="N108" s="35">
        <f>CHI!N$79</f>
        <v>606.67342372225107</v>
      </c>
      <c r="O108" s="35">
        <f>CHI!O$79</f>
        <v>676.65424391998215</v>
      </c>
      <c r="P108" s="35">
        <f>CHI!P$79</f>
        <v>840.34663668971609</v>
      </c>
      <c r="Q108" s="35">
        <f>CHI!Q$79</f>
        <v>1104.439847767379</v>
      </c>
    </row>
    <row r="109" spans="1:17" x14ac:dyDescent="0.25">
      <c r="A109" s="21" t="s">
        <v>40</v>
      </c>
      <c r="B109" s="35">
        <f>CHI!B$80</f>
        <v>61.176333207368771</v>
      </c>
      <c r="C109" s="35">
        <f>CHI!C$80</f>
        <v>64.29639864882806</v>
      </c>
      <c r="D109" s="35">
        <f>CHI!D$80</f>
        <v>58.826808665452923</v>
      </c>
      <c r="E109" s="35">
        <f>CHI!E$80</f>
        <v>59.645495201413411</v>
      </c>
      <c r="F109" s="35">
        <f>CHI!F$80</f>
        <v>72.675694843278251</v>
      </c>
      <c r="G109" s="35">
        <f>CHI!G$80</f>
        <v>86.900305310333948</v>
      </c>
      <c r="H109" s="35">
        <f>CHI!H$80</f>
        <v>94.264085561890354</v>
      </c>
      <c r="I109" s="35">
        <f>CHI!I$80</f>
        <v>113.60511505711327</v>
      </c>
      <c r="J109" s="35">
        <f>CHI!J$80</f>
        <v>78.711049835712529</v>
      </c>
      <c r="K109" s="35">
        <f>CHI!K$80</f>
        <v>74.195180139844965</v>
      </c>
      <c r="L109" s="35">
        <f>CHI!L$80</f>
        <v>38.248401043352231</v>
      </c>
      <c r="M109" s="35">
        <f>CHI!M$80</f>
        <v>56.968320530992209</v>
      </c>
      <c r="N109" s="35">
        <f>CHI!N$80</f>
        <v>6.7278264038212612</v>
      </c>
      <c r="O109" s="35">
        <f>CHI!O$80</f>
        <v>3.8514779994481385</v>
      </c>
      <c r="P109" s="35">
        <f>CHI!P$80</f>
        <v>20.488316898249519</v>
      </c>
      <c r="Q109" s="35">
        <f>CHI!Q$80</f>
        <v>55.314982512197396</v>
      </c>
    </row>
    <row r="110" spans="1:17" x14ac:dyDescent="0.25">
      <c r="A110" s="21" t="s">
        <v>39</v>
      </c>
      <c r="B110" s="35">
        <f>CHI!B$81</f>
        <v>4.0961929530089769</v>
      </c>
      <c r="C110" s="35">
        <f>CHI!C$81</f>
        <v>5.4300704674979743</v>
      </c>
      <c r="D110" s="35">
        <f>CHI!D$81</f>
        <v>5.0146976281344031</v>
      </c>
      <c r="E110" s="35">
        <f>CHI!E$81</f>
        <v>3.7396971173928231</v>
      </c>
      <c r="F110" s="35">
        <f>CHI!F$81</f>
        <v>5.9379675010661108</v>
      </c>
      <c r="G110" s="35">
        <f>CHI!G$81</f>
        <v>7.9497188118817004</v>
      </c>
      <c r="H110" s="35">
        <f>CHI!H$81</f>
        <v>6.9847594533325488</v>
      </c>
      <c r="I110" s="35">
        <f>CHI!I$81</f>
        <v>8.0935271087553353</v>
      </c>
      <c r="J110" s="35">
        <f>CHI!J$81</f>
        <v>4.7683893091441734</v>
      </c>
      <c r="K110" s="35">
        <f>CHI!K$81</f>
        <v>5.3529132778978425</v>
      </c>
      <c r="L110" s="35">
        <f>CHI!L$81</f>
        <v>3.5269041519115119</v>
      </c>
      <c r="M110" s="35">
        <f>CHI!M$81</f>
        <v>3.3475615153610399</v>
      </c>
      <c r="N110" s="35">
        <f>CHI!N$81</f>
        <v>0.48180883935486563</v>
      </c>
      <c r="O110" s="35">
        <f>CHI!O$81</f>
        <v>0.50609847211476588</v>
      </c>
      <c r="P110" s="35">
        <f>CHI!P$81</f>
        <v>1.4760461893936105</v>
      </c>
      <c r="Q110" s="35">
        <f>CHI!Q$81</f>
        <v>2.9345837565887889</v>
      </c>
    </row>
    <row r="111" spans="1:17" x14ac:dyDescent="0.25">
      <c r="A111" s="23" t="s">
        <v>10</v>
      </c>
      <c r="B111" s="37">
        <f>NMM!B$58</f>
        <v>11726.868634918808</v>
      </c>
      <c r="C111" s="37">
        <f>NMM!C$58</f>
        <v>12071.598925614619</v>
      </c>
      <c r="D111" s="37">
        <f>NMM!D$58</f>
        <v>11285.735695427071</v>
      </c>
      <c r="E111" s="37">
        <f>NMM!E$58</f>
        <v>10886.15787259052</v>
      </c>
      <c r="F111" s="37">
        <f>NMM!F$58</f>
        <v>11196.226373922806</v>
      </c>
      <c r="G111" s="37">
        <f>NMM!G$58</f>
        <v>11368.145257765849</v>
      </c>
      <c r="H111" s="37">
        <f>NMM!H$58</f>
        <v>10976.862777382958</v>
      </c>
      <c r="I111" s="37">
        <f>NMM!I$58</f>
        <v>12259.500928952435</v>
      </c>
      <c r="J111" s="37">
        <f>NMM!J$58</f>
        <v>10443.602770098672</v>
      </c>
      <c r="K111" s="37">
        <f>NMM!K$58</f>
        <v>7943.5821876285372</v>
      </c>
      <c r="L111" s="37">
        <f>NMM!L$58</f>
        <v>8062.9252533796116</v>
      </c>
      <c r="M111" s="37">
        <f>NMM!M$58</f>
        <v>5461.4309651740405</v>
      </c>
      <c r="N111" s="37">
        <f>NMM!N$58</f>
        <v>6069.1227493717324</v>
      </c>
      <c r="O111" s="37">
        <f>NMM!O$58</f>
        <v>6620.2705899226621</v>
      </c>
      <c r="P111" s="37">
        <f>NMM!P$58</f>
        <v>6893.5623171388561</v>
      </c>
      <c r="Q111" s="37">
        <f>NMM!Q$58</f>
        <v>6509.9251721371666</v>
      </c>
    </row>
    <row r="112" spans="1:17" x14ac:dyDescent="0.25">
      <c r="A112" s="21" t="s">
        <v>38</v>
      </c>
      <c r="B112" s="35">
        <f>NMM!B$59</f>
        <v>10686.682191910197</v>
      </c>
      <c r="C112" s="35">
        <f>NMM!C$59</f>
        <v>10570.864435455806</v>
      </c>
      <c r="D112" s="35">
        <f>NMM!D$59</f>
        <v>10084.210078178103</v>
      </c>
      <c r="E112" s="35">
        <f>NMM!E$59</f>
        <v>10007.216226709341</v>
      </c>
      <c r="F112" s="35">
        <f>NMM!F$59</f>
        <v>10117.589604763076</v>
      </c>
      <c r="G112" s="35">
        <f>NMM!G$59</f>
        <v>10438.181045434791</v>
      </c>
      <c r="H112" s="35">
        <f>NMM!H$59</f>
        <v>10212.019021354128</v>
      </c>
      <c r="I112" s="35">
        <f>NMM!I$59</f>
        <v>10728.271205104305</v>
      </c>
      <c r="J112" s="35">
        <f>NMM!J$59</f>
        <v>9325.7494867304813</v>
      </c>
      <c r="K112" s="35">
        <f>NMM!K$59</f>
        <v>6958.4777820878544</v>
      </c>
      <c r="L112" s="35">
        <f>NMM!L$59</f>
        <v>6331.7174029013058</v>
      </c>
      <c r="M112" s="35">
        <f>NMM!M$59</f>
        <v>3863.0058268439393</v>
      </c>
      <c r="N112" s="35">
        <f>NMM!N$59</f>
        <v>4411.3527683983903</v>
      </c>
      <c r="O112" s="35">
        <f>NMM!O$59</f>
        <v>5057.3604139310892</v>
      </c>
      <c r="P112" s="35">
        <f>NMM!P$59</f>
        <v>5116.5873264945812</v>
      </c>
      <c r="Q112" s="35">
        <f>NMM!Q$59</f>
        <v>4707.757795237455</v>
      </c>
    </row>
    <row r="113" spans="1:17" x14ac:dyDescent="0.25">
      <c r="A113" s="21" t="s">
        <v>37</v>
      </c>
      <c r="B113" s="35">
        <f>NMM!B$60</f>
        <v>823.89618054777077</v>
      </c>
      <c r="C113" s="35">
        <f>NMM!C$60</f>
        <v>1260.8610023684182</v>
      </c>
      <c r="D113" s="35">
        <f>NMM!D$60</f>
        <v>998.10465906405784</v>
      </c>
      <c r="E113" s="35">
        <f>NMM!E$60</f>
        <v>746.63654004360183</v>
      </c>
      <c r="F113" s="35">
        <f>NMM!F$60</f>
        <v>966.33280355929605</v>
      </c>
      <c r="G113" s="35">
        <f>NMM!G$60</f>
        <v>885.520797196064</v>
      </c>
      <c r="H113" s="35">
        <f>NMM!H$60</f>
        <v>731.06219656389283</v>
      </c>
      <c r="I113" s="35">
        <f>NMM!I$60</f>
        <v>1408.949731599595</v>
      </c>
      <c r="J113" s="35">
        <f>NMM!J$60</f>
        <v>1033.9923522576605</v>
      </c>
      <c r="K113" s="35">
        <f>NMM!K$60</f>
        <v>908.04807509250043</v>
      </c>
      <c r="L113" s="35">
        <f>NMM!L$60</f>
        <v>1614.2265728147052</v>
      </c>
      <c r="M113" s="35">
        <f>NMM!M$60</f>
        <v>1487.8671909448631</v>
      </c>
      <c r="N113" s="35">
        <f>NMM!N$60</f>
        <v>1564.9937053202643</v>
      </c>
      <c r="O113" s="35">
        <f>NMM!O$60</f>
        <v>1471.3578958568719</v>
      </c>
      <c r="P113" s="35">
        <f>NMM!P$60</f>
        <v>1693.0593603184682</v>
      </c>
      <c r="Q113" s="35">
        <f>NMM!Q$60</f>
        <v>1754.8960374811045</v>
      </c>
    </row>
    <row r="114" spans="1:17" x14ac:dyDescent="0.25">
      <c r="A114" s="21" t="s">
        <v>57</v>
      </c>
      <c r="B114" s="35">
        <f>NMM!B$61</f>
        <v>216.29026246084132</v>
      </c>
      <c r="C114" s="35">
        <f>NMM!C$61</f>
        <v>239.87348779039553</v>
      </c>
      <c r="D114" s="35">
        <f>NMM!D$61</f>
        <v>203.42095818491075</v>
      </c>
      <c r="E114" s="35">
        <f>NMM!E$61</f>
        <v>132.30510583757626</v>
      </c>
      <c r="F114" s="35">
        <f>NMM!F$61</f>
        <v>112.30396560043252</v>
      </c>
      <c r="G114" s="35">
        <f>NMM!G$61</f>
        <v>44.443415134993572</v>
      </c>
      <c r="H114" s="35">
        <f>NMM!H$61</f>
        <v>33.781559464935704</v>
      </c>
      <c r="I114" s="35">
        <f>NMM!I$61</f>
        <v>122.27999224853497</v>
      </c>
      <c r="J114" s="35">
        <f>NMM!J$61</f>
        <v>83.860931110530743</v>
      </c>
      <c r="K114" s="35">
        <f>NMM!K$61</f>
        <v>77.056330448181811</v>
      </c>
      <c r="L114" s="35">
        <f>NMM!L$61</f>
        <v>116.98127766360068</v>
      </c>
      <c r="M114" s="35">
        <f>NMM!M$61</f>
        <v>110.55794738523721</v>
      </c>
      <c r="N114" s="35">
        <f>NMM!N$61</f>
        <v>92.776275653077519</v>
      </c>
      <c r="O114" s="35">
        <f>NMM!O$61</f>
        <v>91.552280134701817</v>
      </c>
      <c r="P114" s="35">
        <f>NMM!P$61</f>
        <v>83.915630325807001</v>
      </c>
      <c r="Q114" s="35">
        <f>NMM!Q$61</f>
        <v>47.271339418607752</v>
      </c>
    </row>
    <row r="115" spans="1:17" x14ac:dyDescent="0.25">
      <c r="A115" s="23" t="s">
        <v>9</v>
      </c>
      <c r="B115" s="37">
        <f>PPA!B$56</f>
        <v>374.75838853501824</v>
      </c>
      <c r="C115" s="37">
        <f>PPA!C$56</f>
        <v>344.91097386730814</v>
      </c>
      <c r="D115" s="37">
        <f>PPA!D$56</f>
        <v>355.17701885540413</v>
      </c>
      <c r="E115" s="37">
        <f>PPA!E$56</f>
        <v>365.85648388292418</v>
      </c>
      <c r="F115" s="37">
        <f>PPA!F$56</f>
        <v>253.77761529867607</v>
      </c>
      <c r="G115" s="37">
        <f>PPA!G$56</f>
        <v>231.45096082013984</v>
      </c>
      <c r="H115" s="37">
        <f>PPA!H$56</f>
        <v>271.51438193280006</v>
      </c>
      <c r="I115" s="37">
        <f>PPA!I$56</f>
        <v>256.97046491748006</v>
      </c>
      <c r="J115" s="37">
        <f>PPA!J$56</f>
        <v>241.47886383810004</v>
      </c>
      <c r="K115" s="37">
        <f>PPA!K$56</f>
        <v>198.41587043846403</v>
      </c>
      <c r="L115" s="37">
        <f>PPA!L$56</f>
        <v>179.57863859017581</v>
      </c>
      <c r="M115" s="37">
        <f>PPA!M$56</f>
        <v>152.09691898769705</v>
      </c>
      <c r="N115" s="37">
        <f>PPA!N$56</f>
        <v>134.61505912884979</v>
      </c>
      <c r="O115" s="37">
        <f>PPA!O$56</f>
        <v>136.13733066300142</v>
      </c>
      <c r="P115" s="37">
        <f>PPA!P$56</f>
        <v>131.45454564186377</v>
      </c>
      <c r="Q115" s="37">
        <f>PPA!Q$56</f>
        <v>102.58763620559893</v>
      </c>
    </row>
    <row r="116" spans="1:17" x14ac:dyDescent="0.25">
      <c r="A116" s="21" t="s">
        <v>35</v>
      </c>
      <c r="B116" s="35">
        <f>PPA!B$57</f>
        <v>0</v>
      </c>
      <c r="C116" s="35">
        <f>PPA!C$57</f>
        <v>0</v>
      </c>
      <c r="D116" s="35">
        <f>PPA!D$57</f>
        <v>0</v>
      </c>
      <c r="E116" s="35">
        <f>PPA!E$57</f>
        <v>0</v>
      </c>
      <c r="F116" s="35">
        <f>PPA!F$57</f>
        <v>0</v>
      </c>
      <c r="G116" s="35">
        <f>PPA!G$57</f>
        <v>0</v>
      </c>
      <c r="H116" s="35">
        <f>PPA!H$57</f>
        <v>0</v>
      </c>
      <c r="I116" s="35">
        <f>PPA!I$57</f>
        <v>0</v>
      </c>
      <c r="J116" s="35">
        <f>PPA!J$57</f>
        <v>0</v>
      </c>
      <c r="K116" s="35">
        <f>PPA!K$57</f>
        <v>0</v>
      </c>
      <c r="L116" s="35">
        <f>PPA!L$57</f>
        <v>0</v>
      </c>
      <c r="M116" s="35">
        <f>PPA!M$57</f>
        <v>0</v>
      </c>
      <c r="N116" s="35">
        <f>PPA!N$57</f>
        <v>0</v>
      </c>
      <c r="O116" s="35">
        <f>PPA!O$57</f>
        <v>0</v>
      </c>
      <c r="P116" s="35">
        <f>PPA!P$57</f>
        <v>0</v>
      </c>
      <c r="Q116" s="35">
        <f>PPA!Q$57</f>
        <v>0</v>
      </c>
    </row>
    <row r="117" spans="1:17" x14ac:dyDescent="0.25">
      <c r="A117" s="21" t="s">
        <v>56</v>
      </c>
      <c r="B117" s="35">
        <f>PPA!B$58</f>
        <v>368.19900316246031</v>
      </c>
      <c r="C117" s="35">
        <f>PPA!C$58</f>
        <v>337.78611364734712</v>
      </c>
      <c r="D117" s="35">
        <f>PPA!D$58</f>
        <v>346.9478780852038</v>
      </c>
      <c r="E117" s="35">
        <f>PPA!E$58</f>
        <v>355.47817096421414</v>
      </c>
      <c r="F117" s="35">
        <f>PPA!F$58</f>
        <v>248.41785429882907</v>
      </c>
      <c r="G117" s="35">
        <f>PPA!G$58</f>
        <v>226.78090644943151</v>
      </c>
      <c r="H117" s="35">
        <f>PPA!H$58</f>
        <v>262.57864154207658</v>
      </c>
      <c r="I117" s="35">
        <f>PPA!I$58</f>
        <v>248.79162359342669</v>
      </c>
      <c r="J117" s="35">
        <f>PPA!J$58</f>
        <v>236.91989067130365</v>
      </c>
      <c r="K117" s="35">
        <f>PPA!K$58</f>
        <v>194.58679489069641</v>
      </c>
      <c r="L117" s="35">
        <f>PPA!L$58</f>
        <v>177.3363633350649</v>
      </c>
      <c r="M117" s="35">
        <f>PPA!M$58</f>
        <v>150.08584902704567</v>
      </c>
      <c r="N117" s="35">
        <f>PPA!N$58</f>
        <v>133.50725557571565</v>
      </c>
      <c r="O117" s="35">
        <f>PPA!O$58</f>
        <v>134.49165126260451</v>
      </c>
      <c r="P117" s="35">
        <f>PPA!P$58</f>
        <v>130.23768561653583</v>
      </c>
      <c r="Q117" s="35">
        <f>PPA!Q$58</f>
        <v>101.70000349381849</v>
      </c>
    </row>
    <row r="118" spans="1:17" x14ac:dyDescent="0.25">
      <c r="A118" s="21" t="s">
        <v>55</v>
      </c>
      <c r="B118" s="35">
        <f>PPA!B$59</f>
        <v>6.559385372557931</v>
      </c>
      <c r="C118" s="35">
        <f>PPA!C$59</f>
        <v>7.1248602199609996</v>
      </c>
      <c r="D118" s="35">
        <f>PPA!D$59</f>
        <v>8.2291407702003116</v>
      </c>
      <c r="E118" s="35">
        <f>PPA!E$59</f>
        <v>10.378312918710012</v>
      </c>
      <c r="F118" s="35">
        <f>PPA!F$59</f>
        <v>5.3597609998469853</v>
      </c>
      <c r="G118" s="35">
        <f>PPA!G$59</f>
        <v>4.67005437070834</v>
      </c>
      <c r="H118" s="35">
        <f>PPA!H$59</f>
        <v>8.9357403907234687</v>
      </c>
      <c r="I118" s="35">
        <f>PPA!I$59</f>
        <v>8.1788413240533728</v>
      </c>
      <c r="J118" s="35">
        <f>PPA!J$59</f>
        <v>4.5589731667963873</v>
      </c>
      <c r="K118" s="35">
        <f>PPA!K$59</f>
        <v>3.8290755477676202</v>
      </c>
      <c r="L118" s="35">
        <f>PPA!L$59</f>
        <v>2.2422752551109104</v>
      </c>
      <c r="M118" s="35">
        <f>PPA!M$59</f>
        <v>2.0110699606513931</v>
      </c>
      <c r="N118" s="35">
        <f>PPA!N$59</f>
        <v>1.1078035531341328</v>
      </c>
      <c r="O118" s="35">
        <f>PPA!O$59</f>
        <v>1.6456794003969211</v>
      </c>
      <c r="P118" s="35">
        <f>PPA!P$59</f>
        <v>1.2168600253279349</v>
      </c>
      <c r="Q118" s="35">
        <f>PPA!Q$59</f>
        <v>0.88763271178044478</v>
      </c>
    </row>
    <row r="119" spans="1:17" x14ac:dyDescent="0.25">
      <c r="A119" s="20" t="s">
        <v>54</v>
      </c>
      <c r="B119" s="36">
        <f>FBT!B$32</f>
        <v>1043.7650906479496</v>
      </c>
      <c r="C119" s="36">
        <f>FBT!C$32</f>
        <v>963.12770735504409</v>
      </c>
      <c r="D119" s="36">
        <f>FBT!D$32</f>
        <v>961.20953037788422</v>
      </c>
      <c r="E119" s="36">
        <f>FBT!E$32</f>
        <v>1059.8577076029962</v>
      </c>
      <c r="F119" s="36">
        <f>FBT!F$32</f>
        <v>857.45130714723609</v>
      </c>
      <c r="G119" s="36">
        <f>FBT!G$32</f>
        <v>732.58157547582937</v>
      </c>
      <c r="H119" s="36">
        <f>FBT!H$32</f>
        <v>830.28798128898006</v>
      </c>
      <c r="I119" s="36">
        <f>FBT!I$32</f>
        <v>689.75460565243202</v>
      </c>
      <c r="J119" s="36">
        <f>FBT!J$32</f>
        <v>647.22738176697612</v>
      </c>
      <c r="K119" s="36">
        <f>FBT!K$32</f>
        <v>576.25409166922805</v>
      </c>
      <c r="L119" s="36">
        <f>FBT!L$32</f>
        <v>485.96235581032863</v>
      </c>
      <c r="M119" s="36">
        <f>FBT!M$32</f>
        <v>399.28350739776477</v>
      </c>
      <c r="N119" s="36">
        <f>FBT!N$32</f>
        <v>510.89548923536677</v>
      </c>
      <c r="O119" s="36">
        <f>FBT!O$32</f>
        <v>552.90009492164586</v>
      </c>
      <c r="P119" s="36">
        <f>FBT!P$32</f>
        <v>627.90069278528961</v>
      </c>
      <c r="Q119" s="36">
        <f>FBT!Q$32</f>
        <v>600.61206314187666</v>
      </c>
    </row>
    <row r="120" spans="1:17" x14ac:dyDescent="0.25">
      <c r="A120" s="18" t="s">
        <v>53</v>
      </c>
      <c r="B120" s="35">
        <f>TRE!B$32</f>
        <v>65.324536284823054</v>
      </c>
      <c r="C120" s="35">
        <f>TRE!C$32</f>
        <v>63.776651829012003</v>
      </c>
      <c r="D120" s="35">
        <f>TRE!D$32</f>
        <v>62.603085006396</v>
      </c>
      <c r="E120" s="35">
        <f>TRE!E$32</f>
        <v>66.488064037236001</v>
      </c>
      <c r="F120" s="35">
        <f>TRE!F$32</f>
        <v>63.348472482228011</v>
      </c>
      <c r="G120" s="35">
        <f>TRE!G$32</f>
        <v>66.208237953401621</v>
      </c>
      <c r="H120" s="35">
        <f>TRE!H$32</f>
        <v>72.613149921720009</v>
      </c>
      <c r="I120" s="35">
        <f>TRE!I$32</f>
        <v>72.623620899179997</v>
      </c>
      <c r="J120" s="35">
        <f>TRE!J$32</f>
        <v>66.286045033848012</v>
      </c>
      <c r="K120" s="35">
        <f>TRE!K$32</f>
        <v>62.723610627336001</v>
      </c>
      <c r="L120" s="35">
        <f>TRE!L$32</f>
        <v>56.441952373831555</v>
      </c>
      <c r="M120" s="35">
        <f>TRE!M$32</f>
        <v>28.360962411794588</v>
      </c>
      <c r="N120" s="35">
        <f>TRE!N$32</f>
        <v>15.781816370307187</v>
      </c>
      <c r="O120" s="35">
        <f>TRE!O$32</f>
        <v>6.2989036727145553</v>
      </c>
      <c r="P120" s="35">
        <f>TRE!P$32</f>
        <v>31.284762255828774</v>
      </c>
      <c r="Q120" s="35">
        <f>TRE!Q$32</f>
        <v>34.468215180006702</v>
      </c>
    </row>
    <row r="121" spans="1:17" x14ac:dyDescent="0.25">
      <c r="A121" s="18" t="s">
        <v>52</v>
      </c>
      <c r="B121" s="35">
        <f>MAE!B$32</f>
        <v>49.452391066392458</v>
      </c>
      <c r="C121" s="35">
        <f>MAE!C$32</f>
        <v>62.49727485702001</v>
      </c>
      <c r="D121" s="35">
        <f>MAE!D$32</f>
        <v>60.004297466964005</v>
      </c>
      <c r="E121" s="35">
        <f>MAE!E$32</f>
        <v>43.206547760352002</v>
      </c>
      <c r="F121" s="35">
        <f>MAE!F$32</f>
        <v>35.217057897036007</v>
      </c>
      <c r="G121" s="35">
        <f>MAE!G$32</f>
        <v>34.579261714575097</v>
      </c>
      <c r="H121" s="35">
        <f>MAE!H$32</f>
        <v>35.128190931768003</v>
      </c>
      <c r="I121" s="35">
        <f>MAE!I$32</f>
        <v>34.988336069400006</v>
      </c>
      <c r="J121" s="35">
        <f>MAE!J$32</f>
        <v>25.515227709792004</v>
      </c>
      <c r="K121" s="35">
        <f>MAE!K$32</f>
        <v>22.605965629884</v>
      </c>
      <c r="L121" s="35">
        <f>MAE!L$32</f>
        <v>19.620383612648755</v>
      </c>
      <c r="M121" s="35">
        <f>MAE!M$32</f>
        <v>13.316856211396782</v>
      </c>
      <c r="N121" s="35">
        <f>MAE!N$32</f>
        <v>21.837477011223072</v>
      </c>
      <c r="O121" s="35">
        <f>MAE!O$32</f>
        <v>25.104398476288011</v>
      </c>
      <c r="P121" s="35">
        <f>MAE!P$32</f>
        <v>52.519301139415276</v>
      </c>
      <c r="Q121" s="35">
        <f>MAE!Q$32</f>
        <v>61.404067494278571</v>
      </c>
    </row>
    <row r="122" spans="1:17" x14ac:dyDescent="0.25">
      <c r="A122" s="18" t="s">
        <v>51</v>
      </c>
      <c r="B122" s="35">
        <f>TEL!B$32</f>
        <v>369.96730576942304</v>
      </c>
      <c r="C122" s="35">
        <f>TEL!C$32</f>
        <v>355.06840283827205</v>
      </c>
      <c r="D122" s="35">
        <f>TEL!D$32</f>
        <v>326.64431112951604</v>
      </c>
      <c r="E122" s="35">
        <f>TEL!E$32</f>
        <v>309.54304266447605</v>
      </c>
      <c r="F122" s="35">
        <f>TEL!F$32</f>
        <v>271.41878916640803</v>
      </c>
      <c r="G122" s="35">
        <f>TEL!G$32</f>
        <v>228.29718384013381</v>
      </c>
      <c r="H122" s="35">
        <f>TEL!H$32</f>
        <v>196.44268112830804</v>
      </c>
      <c r="I122" s="35">
        <f>TEL!I$32</f>
        <v>191.48101992025201</v>
      </c>
      <c r="J122" s="35">
        <f>TEL!J$32</f>
        <v>260.14166915709603</v>
      </c>
      <c r="K122" s="35">
        <f>TEL!K$32</f>
        <v>117.15032401682402</v>
      </c>
      <c r="L122" s="35">
        <f>TEL!L$32</f>
        <v>103.59266225470529</v>
      </c>
      <c r="M122" s="35">
        <f>TEL!M$32</f>
        <v>83.607764559324153</v>
      </c>
      <c r="N122" s="35">
        <f>TEL!N$32</f>
        <v>48.13127225585086</v>
      </c>
      <c r="O122" s="35">
        <f>TEL!O$32</f>
        <v>47.190028949586576</v>
      </c>
      <c r="P122" s="35">
        <f>TEL!P$32</f>
        <v>41.850094141346986</v>
      </c>
      <c r="Q122" s="35">
        <f>TEL!Q$32</f>
        <v>35.205860733228761</v>
      </c>
    </row>
    <row r="123" spans="1:17" x14ac:dyDescent="0.25">
      <c r="A123" s="18" t="s">
        <v>50</v>
      </c>
      <c r="B123" s="35">
        <f>WWP!B$32</f>
        <v>12.564691906685413</v>
      </c>
      <c r="C123" s="35">
        <f>WWP!C$32</f>
        <v>9.2823522669000003</v>
      </c>
      <c r="D123" s="35">
        <f>WWP!D$32</f>
        <v>9.2611071039240009</v>
      </c>
      <c r="E123" s="35">
        <f>WWP!E$32</f>
        <v>9.260840949048001</v>
      </c>
      <c r="F123" s="35">
        <f>WWP!F$32</f>
        <v>7.5659776262280012</v>
      </c>
      <c r="G123" s="35">
        <f>WWP!G$32</f>
        <v>7.983439038366658</v>
      </c>
      <c r="H123" s="35">
        <f>WWP!H$32</f>
        <v>10.783649777400001</v>
      </c>
      <c r="I123" s="35">
        <f>WWP!I$32</f>
        <v>11.512069199532004</v>
      </c>
      <c r="J123" s="35">
        <f>WWP!J$32</f>
        <v>11.275235572500002</v>
      </c>
      <c r="K123" s="35">
        <f>WWP!K$32</f>
        <v>7.8029040746160012</v>
      </c>
      <c r="L123" s="35">
        <f>WWP!L$32</f>
        <v>8.3236472293319679</v>
      </c>
      <c r="M123" s="35">
        <f>WWP!M$32</f>
        <v>10.61352613276205</v>
      </c>
      <c r="N123" s="35">
        <f>WWP!N$32</f>
        <v>8.7514340822527643</v>
      </c>
      <c r="O123" s="35">
        <f>WWP!O$32</f>
        <v>14.697961522191786</v>
      </c>
      <c r="P123" s="35">
        <f>WWP!P$32</f>
        <v>4.9784173915112291</v>
      </c>
      <c r="Q123" s="35">
        <f>WWP!Q$32</f>
        <v>8.444803873205835</v>
      </c>
    </row>
    <row r="124" spans="1:17" x14ac:dyDescent="0.25">
      <c r="A124" s="18" t="s">
        <v>49</v>
      </c>
      <c r="B124" s="35">
        <f>OIS!B$32</f>
        <v>1644.8068225883808</v>
      </c>
      <c r="C124" s="35">
        <f>OIS!C$32</f>
        <v>1675.6239989928602</v>
      </c>
      <c r="D124" s="35">
        <f>OIS!D$32</f>
        <v>1724.013867620268</v>
      </c>
      <c r="E124" s="35">
        <f>OIS!E$32</f>
        <v>1671.7296501966962</v>
      </c>
      <c r="F124" s="35">
        <f>OIS!F$32</f>
        <v>1023.6425649435</v>
      </c>
      <c r="G124" s="35">
        <f>OIS!G$32</f>
        <v>1673.8025184771857</v>
      </c>
      <c r="H124" s="35">
        <f>OIS!H$32</f>
        <v>1945.1540662830719</v>
      </c>
      <c r="I124" s="35">
        <f>OIS!I$32</f>
        <v>1800.6949785315601</v>
      </c>
      <c r="J124" s="35">
        <f>OIS!J$32</f>
        <v>1696.6579880667241</v>
      </c>
      <c r="K124" s="35">
        <f>OIS!K$32</f>
        <v>1400.2624929814201</v>
      </c>
      <c r="L124" s="35">
        <f>OIS!L$32</f>
        <v>1108.9194356798384</v>
      </c>
      <c r="M124" s="35">
        <f>OIS!M$32</f>
        <v>877.19611338473214</v>
      </c>
      <c r="N124" s="35">
        <f>OIS!N$32</f>
        <v>1259.374662273663</v>
      </c>
      <c r="O124" s="35">
        <f>OIS!O$32</f>
        <v>658.23904396874639</v>
      </c>
      <c r="P124" s="35">
        <f>OIS!P$32</f>
        <v>802.57938479894153</v>
      </c>
      <c r="Q124" s="35">
        <f>OIS!Q$32</f>
        <v>878.60189608466749</v>
      </c>
    </row>
    <row r="125" spans="1:17" x14ac:dyDescent="0.25">
      <c r="A125" s="42" t="s">
        <v>62</v>
      </c>
      <c r="B125" s="41">
        <f>Ind_Summary_emi!B42</f>
        <v>127.53926000000001</v>
      </c>
      <c r="C125" s="41">
        <f>Ind_Summary_emi!C42</f>
        <v>142.10160999999999</v>
      </c>
      <c r="D125" s="41">
        <f>Ind_Summary_emi!D42</f>
        <v>123.66848999999999</v>
      </c>
      <c r="E125" s="41">
        <f>Ind_Summary_emi!E42</f>
        <v>133.06040999999999</v>
      </c>
      <c r="F125" s="41">
        <f>Ind_Summary_emi!F42</f>
        <v>139.27015</v>
      </c>
      <c r="G125" s="41">
        <f>Ind_Summary_emi!G42</f>
        <v>142.14739</v>
      </c>
      <c r="H125" s="41">
        <f>Ind_Summary_emi!H42</f>
        <v>167.98078000000001</v>
      </c>
      <c r="I125" s="41">
        <f>Ind_Summary_emi!I42</f>
        <v>157.18248</v>
      </c>
      <c r="J125" s="41">
        <f>Ind_Summary_emi!J42</f>
        <v>135.34989999999999</v>
      </c>
      <c r="K125" s="41">
        <f>Ind_Summary_emi!K42</f>
        <v>118.31877</v>
      </c>
      <c r="L125" s="41">
        <f>Ind_Summary_emi!L42</f>
        <v>117.51128</v>
      </c>
      <c r="M125" s="41">
        <f>Ind_Summary_emi!M42</f>
        <v>110.64261999999999</v>
      </c>
      <c r="N125" s="41">
        <f>Ind_Summary_emi!N42</f>
        <v>106.8263</v>
      </c>
      <c r="O125" s="41">
        <f>Ind_Summary_emi!O42</f>
        <v>109.69999</v>
      </c>
      <c r="P125" s="41">
        <f>Ind_Summary_emi!P42</f>
        <v>112.70740000000001</v>
      </c>
      <c r="Q125" s="41">
        <f>Ind_Summary_emi!Q42</f>
        <v>112.0241</v>
      </c>
    </row>
    <row r="126" spans="1:17" x14ac:dyDescent="0.25">
      <c r="A126" s="40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1:17" x14ac:dyDescent="0.25">
      <c r="A127" s="39" t="str">
        <f>FBT!$A$34</f>
        <v>Value added intensity (toe / M€2010)</v>
      </c>
      <c r="B127" s="38">
        <f t="shared" ref="B127:Q127" si="8">IF(B29=0,"",B29/B3*1000)</f>
        <v>264.64069639768871</v>
      </c>
      <c r="C127" s="38">
        <f t="shared" si="8"/>
        <v>242.83074963671785</v>
      </c>
      <c r="D127" s="38">
        <f t="shared" si="8"/>
        <v>235.11266281588163</v>
      </c>
      <c r="E127" s="38">
        <f t="shared" si="8"/>
        <v>225.25410039896445</v>
      </c>
      <c r="F127" s="38">
        <f t="shared" si="8"/>
        <v>211.88068323254743</v>
      </c>
      <c r="G127" s="38">
        <f t="shared" si="8"/>
        <v>218.25230348751845</v>
      </c>
      <c r="H127" s="38">
        <f t="shared" si="8"/>
        <v>215.98950898792117</v>
      </c>
      <c r="I127" s="38">
        <f t="shared" si="8"/>
        <v>230.60968349983165</v>
      </c>
      <c r="J127" s="38">
        <f t="shared" si="8"/>
        <v>219.52906522701798</v>
      </c>
      <c r="K127" s="38">
        <f t="shared" si="8"/>
        <v>208.55333029000681</v>
      </c>
      <c r="L127" s="38">
        <f t="shared" si="8"/>
        <v>241.75378483064361</v>
      </c>
      <c r="M127" s="38">
        <f t="shared" si="8"/>
        <v>245.63581780589948</v>
      </c>
      <c r="N127" s="38">
        <f t="shared" si="8"/>
        <v>226.18001118784528</v>
      </c>
      <c r="O127" s="38">
        <f t="shared" si="8"/>
        <v>200.84365135252781</v>
      </c>
      <c r="P127" s="38">
        <f t="shared" si="8"/>
        <v>213.74507415043064</v>
      </c>
      <c r="Q127" s="38">
        <f t="shared" si="8"/>
        <v>211.01386469857249</v>
      </c>
    </row>
    <row r="128" spans="1:17" x14ac:dyDescent="0.25">
      <c r="A128" s="18" t="s">
        <v>13</v>
      </c>
      <c r="B128" s="35">
        <f t="shared" ref="B128:Q128" si="9">IF(B51=0,"",B51/B4*1000)</f>
        <v>621.73276944931058</v>
      </c>
      <c r="C128" s="35">
        <f t="shared" si="9"/>
        <v>664.72994606921861</v>
      </c>
      <c r="D128" s="35">
        <f t="shared" si="9"/>
        <v>623.19189160371047</v>
      </c>
      <c r="E128" s="35">
        <f t="shared" si="9"/>
        <v>640.06894010156793</v>
      </c>
      <c r="F128" s="35">
        <f t="shared" si="9"/>
        <v>514.76601181668298</v>
      </c>
      <c r="G128" s="35">
        <f t="shared" si="9"/>
        <v>423.16026001474631</v>
      </c>
      <c r="H128" s="35">
        <f t="shared" si="9"/>
        <v>349.2202597074521</v>
      </c>
      <c r="I128" s="35">
        <f t="shared" si="9"/>
        <v>352.6943947247002</v>
      </c>
      <c r="J128" s="35">
        <f t="shared" si="9"/>
        <v>312.14445747484928</v>
      </c>
      <c r="K128" s="35">
        <f t="shared" si="9"/>
        <v>404.83707096753477</v>
      </c>
      <c r="L128" s="35">
        <f t="shared" si="9"/>
        <v>507.32695544148896</v>
      </c>
      <c r="M128" s="35">
        <f t="shared" si="9"/>
        <v>377.72904501392043</v>
      </c>
      <c r="N128" s="35">
        <f t="shared" si="9"/>
        <v>323.50250542891814</v>
      </c>
      <c r="O128" s="35">
        <f t="shared" si="9"/>
        <v>274.56718756044017</v>
      </c>
      <c r="P128" s="35">
        <f t="shared" si="9"/>
        <v>266.44459492866747</v>
      </c>
      <c r="Q128" s="35">
        <f t="shared" si="9"/>
        <v>167.92979040059916</v>
      </c>
    </row>
    <row r="129" spans="1:17" x14ac:dyDescent="0.25">
      <c r="A129" s="23" t="s">
        <v>12</v>
      </c>
      <c r="B129" s="37">
        <f t="shared" ref="B129:Q129" si="10">IF(B54=0,"",B54/B5*1000)</f>
        <v>560.54535183551025</v>
      </c>
      <c r="C129" s="37">
        <f t="shared" si="10"/>
        <v>638.73696211163394</v>
      </c>
      <c r="D129" s="37">
        <f t="shared" si="10"/>
        <v>740.80283116186069</v>
      </c>
      <c r="E129" s="37">
        <f t="shared" si="10"/>
        <v>695.90944752546875</v>
      </c>
      <c r="F129" s="37">
        <f t="shared" si="10"/>
        <v>742.8996434222131</v>
      </c>
      <c r="G129" s="37">
        <f t="shared" si="10"/>
        <v>707.14079307206634</v>
      </c>
      <c r="H129" s="37">
        <f t="shared" si="10"/>
        <v>583.98955010107716</v>
      </c>
      <c r="I129" s="37">
        <f t="shared" si="10"/>
        <v>576.44016161675734</v>
      </c>
      <c r="J129" s="37">
        <f t="shared" si="10"/>
        <v>507.76581355864778</v>
      </c>
      <c r="K129" s="37">
        <f t="shared" si="10"/>
        <v>640.32322086810484</v>
      </c>
      <c r="L129" s="37">
        <f t="shared" si="10"/>
        <v>1073.880918248823</v>
      </c>
      <c r="M129" s="37">
        <f t="shared" si="10"/>
        <v>814.92030613755253</v>
      </c>
      <c r="N129" s="37">
        <f t="shared" si="10"/>
        <v>577.25686827391428</v>
      </c>
      <c r="O129" s="37">
        <f t="shared" si="10"/>
        <v>625.90315447665557</v>
      </c>
      <c r="P129" s="37">
        <f t="shared" si="10"/>
        <v>601.69142184664872</v>
      </c>
      <c r="Q129" s="37">
        <f t="shared" si="10"/>
        <v>548.31051370648004</v>
      </c>
    </row>
    <row r="130" spans="1:17" x14ac:dyDescent="0.25">
      <c r="A130" s="21" t="s">
        <v>44</v>
      </c>
      <c r="B130" s="35">
        <f t="shared" ref="B130:Q130" si="11">IF(B55=0,"",B55/B6*1000)</f>
        <v>1401.2323236897303</v>
      </c>
      <c r="C130" s="35">
        <f t="shared" si="11"/>
        <v>1466.4238867349754</v>
      </c>
      <c r="D130" s="35">
        <f t="shared" si="11"/>
        <v>1578.0904165764819</v>
      </c>
      <c r="E130" s="35">
        <f t="shared" si="11"/>
        <v>1473.5639133019808</v>
      </c>
      <c r="F130" s="35">
        <f t="shared" si="11"/>
        <v>1565.9199875699683</v>
      </c>
      <c r="G130" s="35">
        <f t="shared" si="11"/>
        <v>1459.6932990326986</v>
      </c>
      <c r="H130" s="35">
        <f t="shared" si="11"/>
        <v>1207.5864667156359</v>
      </c>
      <c r="I130" s="35">
        <f t="shared" si="11"/>
        <v>1162.7191603283436</v>
      </c>
      <c r="J130" s="35">
        <f t="shared" si="11"/>
        <v>1032.5036074582763</v>
      </c>
      <c r="K130" s="35">
        <f t="shared" si="11"/>
        <v>1674.2306372218125</v>
      </c>
      <c r="L130" s="35">
        <f t="shared" si="11"/>
        <v>2458.1412302776089</v>
      </c>
      <c r="M130" s="35">
        <f t="shared" si="11"/>
        <v>1646.4942168939144</v>
      </c>
      <c r="N130" s="35">
        <f t="shared" si="11"/>
        <v>1259.4407415580131</v>
      </c>
      <c r="O130" s="35">
        <f t="shared" si="11"/>
        <v>1408.6796691397835</v>
      </c>
      <c r="P130" s="35">
        <f t="shared" si="11"/>
        <v>1394.8666944944778</v>
      </c>
      <c r="Q130" s="35">
        <f t="shared" si="11"/>
        <v>1290.1044888149684</v>
      </c>
    </row>
    <row r="131" spans="1:17" x14ac:dyDescent="0.25">
      <c r="A131" s="21" t="s">
        <v>59</v>
      </c>
      <c r="B131" s="35">
        <f t="shared" ref="B131:Q131" si="12">IF(B56=0,"",B56/B7*1000)</f>
        <v>617.92402680170619</v>
      </c>
      <c r="C131" s="35">
        <f t="shared" si="12"/>
        <v>716.28428927746779</v>
      </c>
      <c r="D131" s="35">
        <f t="shared" si="12"/>
        <v>798.76182941611319</v>
      </c>
      <c r="E131" s="35">
        <f t="shared" si="12"/>
        <v>789.76320948535113</v>
      </c>
      <c r="F131" s="35">
        <f t="shared" si="12"/>
        <v>840.41510497843194</v>
      </c>
      <c r="G131" s="35">
        <f t="shared" si="12"/>
        <v>800.58059058456445</v>
      </c>
      <c r="H131" s="35">
        <f t="shared" si="12"/>
        <v>672.18215461297029</v>
      </c>
      <c r="I131" s="35">
        <f t="shared" si="12"/>
        <v>678.19344453363578</v>
      </c>
      <c r="J131" s="35">
        <f t="shared" si="12"/>
        <v>600.99729969909345</v>
      </c>
      <c r="K131" s="35">
        <f t="shared" si="12"/>
        <v>827.72320261173206</v>
      </c>
      <c r="L131" s="35">
        <f t="shared" si="12"/>
        <v>1193.2225881964378</v>
      </c>
      <c r="M131" s="35">
        <f t="shared" si="12"/>
        <v>918.43170471665201</v>
      </c>
      <c r="N131" s="35">
        <f t="shared" si="12"/>
        <v>737.1427213978659</v>
      </c>
      <c r="O131" s="35">
        <f t="shared" si="12"/>
        <v>812.83186537561846</v>
      </c>
      <c r="P131" s="35">
        <f t="shared" si="12"/>
        <v>840.61998050470402</v>
      </c>
      <c r="Q131" s="35">
        <f t="shared" si="12"/>
        <v>743.21156900227379</v>
      </c>
    </row>
    <row r="132" spans="1:17" x14ac:dyDescent="0.25">
      <c r="A132" s="21" t="s">
        <v>42</v>
      </c>
      <c r="B132" s="35">
        <f t="shared" ref="B132:Q132" si="13">IF(B59=0,"",B59/B8*1000)</f>
        <v>693.98614228983013</v>
      </c>
      <c r="C132" s="35">
        <f t="shared" si="13"/>
        <v>773.31277302673118</v>
      </c>
      <c r="D132" s="35">
        <f t="shared" si="13"/>
        <v>913.08870180433564</v>
      </c>
      <c r="E132" s="35">
        <f t="shared" si="13"/>
        <v>821.31544275390991</v>
      </c>
      <c r="F132" s="35">
        <f t="shared" si="13"/>
        <v>880.57325703399079</v>
      </c>
      <c r="G132" s="35">
        <f t="shared" si="13"/>
        <v>827.34341134675435</v>
      </c>
      <c r="H132" s="35">
        <f t="shared" si="13"/>
        <v>687.29710292022355</v>
      </c>
      <c r="I132" s="35">
        <f t="shared" si="13"/>
        <v>663.87185346691876</v>
      </c>
      <c r="J132" s="35">
        <f t="shared" si="13"/>
        <v>576.7089165483543</v>
      </c>
      <c r="K132" s="35">
        <f t="shared" si="13"/>
        <v>472.46000515517665</v>
      </c>
      <c r="L132" s="35">
        <f t="shared" si="13"/>
        <v>1154.1072769838502</v>
      </c>
      <c r="M132" s="35">
        <f t="shared" si="13"/>
        <v>967.23702065559917</v>
      </c>
      <c r="N132" s="35">
        <f t="shared" si="13"/>
        <v>560.18978654303862</v>
      </c>
      <c r="O132" s="35">
        <f t="shared" si="13"/>
        <v>577.3783872557525</v>
      </c>
      <c r="P132" s="35">
        <f t="shared" si="13"/>
        <v>510.3901576543193</v>
      </c>
      <c r="Q132" s="35">
        <f t="shared" si="13"/>
        <v>467.32921192091891</v>
      </c>
    </row>
    <row r="133" spans="1:17" x14ac:dyDescent="0.25">
      <c r="A133" s="23" t="s">
        <v>11</v>
      </c>
      <c r="B133" s="37">
        <f t="shared" ref="B133:Q133" si="14">IF(B60=0,"",B60/B9*1000)</f>
        <v>211.85659314841553</v>
      </c>
      <c r="C133" s="37">
        <f t="shared" si="14"/>
        <v>152.60209089660572</v>
      </c>
      <c r="D133" s="37">
        <f t="shared" si="14"/>
        <v>170.86906119943541</v>
      </c>
      <c r="E133" s="37">
        <f t="shared" si="14"/>
        <v>128.98821911026002</v>
      </c>
      <c r="F133" s="37">
        <f t="shared" si="14"/>
        <v>165.60100176348877</v>
      </c>
      <c r="G133" s="37">
        <f t="shared" si="14"/>
        <v>169.93892041540457</v>
      </c>
      <c r="H133" s="37">
        <f t="shared" si="14"/>
        <v>168.5881059338144</v>
      </c>
      <c r="I133" s="37">
        <f t="shared" si="14"/>
        <v>153.65822305950527</v>
      </c>
      <c r="J133" s="37">
        <f t="shared" si="14"/>
        <v>194.74733324424491</v>
      </c>
      <c r="K133" s="37">
        <f t="shared" si="14"/>
        <v>183.07496442010728</v>
      </c>
      <c r="L133" s="37">
        <f t="shared" si="14"/>
        <v>154.14859105460707</v>
      </c>
      <c r="M133" s="37">
        <f t="shared" si="14"/>
        <v>159.83492602504086</v>
      </c>
      <c r="N133" s="37">
        <f t="shared" si="14"/>
        <v>84.187825583358602</v>
      </c>
      <c r="O133" s="37">
        <f t="shared" si="14"/>
        <v>72.085332272764717</v>
      </c>
      <c r="P133" s="37">
        <f t="shared" si="14"/>
        <v>105.44092669917518</v>
      </c>
      <c r="Q133" s="37">
        <f t="shared" si="14"/>
        <v>135.0978135780816</v>
      </c>
    </row>
    <row r="134" spans="1:17" x14ac:dyDescent="0.25">
      <c r="A134" s="21" t="s">
        <v>61</v>
      </c>
      <c r="B134" s="35">
        <f t="shared" ref="B134:Q134" si="15">IF(B61=0,"",B61/B10*1000)</f>
        <v>1504.6742433714071</v>
      </c>
      <c r="C134" s="35">
        <f t="shared" si="15"/>
        <v>1796.5279094526522</v>
      </c>
      <c r="D134" s="35">
        <f t="shared" si="15"/>
        <v>1755.5944349603008</v>
      </c>
      <c r="E134" s="35">
        <f t="shared" si="15"/>
        <v>1423.023731423443</v>
      </c>
      <c r="F134" s="35">
        <f t="shared" si="15"/>
        <v>1217.6233985044837</v>
      </c>
      <c r="G134" s="35">
        <f t="shared" si="15"/>
        <v>1380.6553873904206</v>
      </c>
      <c r="H134" s="35">
        <f t="shared" si="15"/>
        <v>1291.9598586833968</v>
      </c>
      <c r="I134" s="35">
        <f t="shared" si="15"/>
        <v>1297.8991256767265</v>
      </c>
      <c r="J134" s="35">
        <f t="shared" si="15"/>
        <v>1213.6112744354914</v>
      </c>
      <c r="K134" s="35">
        <f t="shared" si="15"/>
        <v>1224.6461994332349</v>
      </c>
      <c r="L134" s="35">
        <f t="shared" si="15"/>
        <v>965.69374112326727</v>
      </c>
      <c r="M134" s="35">
        <f t="shared" si="15"/>
        <v>1004.3494773582695</v>
      </c>
      <c r="N134" s="35">
        <f t="shared" si="15"/>
        <v>472.15636863574002</v>
      </c>
      <c r="O134" s="35">
        <f t="shared" si="15"/>
        <v>504.5260998574247</v>
      </c>
      <c r="P134" s="35">
        <f t="shared" si="15"/>
        <v>651.87094808231677</v>
      </c>
      <c r="Q134" s="35">
        <f t="shared" si="15"/>
        <v>777.89554333098465</v>
      </c>
    </row>
    <row r="135" spans="1:17" x14ac:dyDescent="0.25">
      <c r="A135" s="21" t="s">
        <v>40</v>
      </c>
      <c r="B135" s="35">
        <f t="shared" ref="B135:Q135" si="16">IF(B62=0,"",B62/B11*1000)</f>
        <v>128.85099078562314</v>
      </c>
      <c r="C135" s="35">
        <f t="shared" si="16"/>
        <v>101.52090878436469</v>
      </c>
      <c r="D135" s="35">
        <f t="shared" si="16"/>
        <v>113.62378774674896</v>
      </c>
      <c r="E135" s="35">
        <f t="shared" si="16"/>
        <v>65.723570069385502</v>
      </c>
      <c r="F135" s="35">
        <f t="shared" si="16"/>
        <v>80.552636012324768</v>
      </c>
      <c r="G135" s="35">
        <f t="shared" si="16"/>
        <v>94.584316606976827</v>
      </c>
      <c r="H135" s="35">
        <f t="shared" si="16"/>
        <v>84.896522752772327</v>
      </c>
      <c r="I135" s="35">
        <f t="shared" si="16"/>
        <v>76.305610654577436</v>
      </c>
      <c r="J135" s="35">
        <f t="shared" si="16"/>
        <v>93.951571797202419</v>
      </c>
      <c r="K135" s="35">
        <f t="shared" si="16"/>
        <v>110.93037060311414</v>
      </c>
      <c r="L135" s="35">
        <f t="shared" si="16"/>
        <v>55.912566523740132</v>
      </c>
      <c r="M135" s="35">
        <f t="shared" si="16"/>
        <v>86.981168370910183</v>
      </c>
      <c r="N135" s="35">
        <f t="shared" si="16"/>
        <v>20.316361682113399</v>
      </c>
      <c r="O135" s="35">
        <f t="shared" si="16"/>
        <v>14.851081497223385</v>
      </c>
      <c r="P135" s="35">
        <f t="shared" si="16"/>
        <v>28.279765963013062</v>
      </c>
      <c r="Q135" s="35">
        <f t="shared" si="16"/>
        <v>43.672577959438684</v>
      </c>
    </row>
    <row r="136" spans="1:17" x14ac:dyDescent="0.25">
      <c r="A136" s="21" t="s">
        <v>39</v>
      </c>
      <c r="B136" s="35">
        <f t="shared" ref="B136:Q136" si="17">IF(B63=0,"",B63/B12*1000)</f>
        <v>11.168673691202434</v>
      </c>
      <c r="C136" s="35">
        <f t="shared" si="17"/>
        <v>10.073247049957986</v>
      </c>
      <c r="D136" s="35">
        <f t="shared" si="17"/>
        <v>10.584025468073367</v>
      </c>
      <c r="E136" s="35">
        <f t="shared" si="17"/>
        <v>6.8509076637609958</v>
      </c>
      <c r="F136" s="35">
        <f t="shared" si="17"/>
        <v>7.5980397241691167</v>
      </c>
      <c r="G136" s="35">
        <f t="shared" si="17"/>
        <v>8.8800397633507533</v>
      </c>
      <c r="H136" s="35">
        <f t="shared" si="17"/>
        <v>8.3675571064987579</v>
      </c>
      <c r="I136" s="35">
        <f t="shared" si="17"/>
        <v>7.8050143286714624</v>
      </c>
      <c r="J136" s="35">
        <f t="shared" si="17"/>
        <v>9.0485267985626443</v>
      </c>
      <c r="K136" s="35">
        <f t="shared" si="17"/>
        <v>10.192790583785863</v>
      </c>
      <c r="L136" s="35">
        <f t="shared" si="17"/>
        <v>6.3761159394951514</v>
      </c>
      <c r="M136" s="35">
        <f t="shared" si="17"/>
        <v>7.026140107690523</v>
      </c>
      <c r="N136" s="35">
        <f t="shared" si="17"/>
        <v>1.9928233859387829</v>
      </c>
      <c r="O136" s="35">
        <f t="shared" si="17"/>
        <v>1.9489748759695606</v>
      </c>
      <c r="P136" s="35">
        <f t="shared" si="17"/>
        <v>3.9999085030907704</v>
      </c>
      <c r="Q136" s="35">
        <f t="shared" si="17"/>
        <v>5.4372262607015864</v>
      </c>
    </row>
    <row r="137" spans="1:17" x14ac:dyDescent="0.25">
      <c r="A137" s="23" t="s">
        <v>10</v>
      </c>
      <c r="B137" s="37">
        <f t="shared" ref="B137:Q137" si="18">IF(B64=0,"",B64/B13*1000)</f>
        <v>796.17991366334059</v>
      </c>
      <c r="C137" s="37">
        <f t="shared" si="18"/>
        <v>754.19657811023603</v>
      </c>
      <c r="D137" s="37">
        <f t="shared" si="18"/>
        <v>685.43297107424132</v>
      </c>
      <c r="E137" s="37">
        <f t="shared" si="18"/>
        <v>566.90914490696241</v>
      </c>
      <c r="F137" s="37">
        <f t="shared" si="18"/>
        <v>696.71923903470588</v>
      </c>
      <c r="G137" s="37">
        <f t="shared" si="18"/>
        <v>712.27262288086263</v>
      </c>
      <c r="H137" s="37">
        <f t="shared" si="18"/>
        <v>615.06414865216868</v>
      </c>
      <c r="I137" s="37">
        <f t="shared" si="18"/>
        <v>815.95636617574519</v>
      </c>
      <c r="J137" s="37">
        <f t="shared" si="18"/>
        <v>648.29347779252885</v>
      </c>
      <c r="K137" s="37">
        <f t="shared" si="18"/>
        <v>562.9927881816393</v>
      </c>
      <c r="L137" s="37">
        <f t="shared" si="18"/>
        <v>1028.7699758082761</v>
      </c>
      <c r="M137" s="37">
        <f t="shared" si="18"/>
        <v>937.92759870142208</v>
      </c>
      <c r="N137" s="37">
        <f t="shared" si="18"/>
        <v>846.11382953871919</v>
      </c>
      <c r="O137" s="37">
        <f t="shared" si="18"/>
        <v>893.21509354923035</v>
      </c>
      <c r="P137" s="37">
        <f t="shared" si="18"/>
        <v>924.45940234512966</v>
      </c>
      <c r="Q137" s="37">
        <f t="shared" si="18"/>
        <v>894.3487406822054</v>
      </c>
    </row>
    <row r="138" spans="1:17" x14ac:dyDescent="0.25">
      <c r="A138" s="21" t="s">
        <v>38</v>
      </c>
      <c r="B138" s="35">
        <f t="shared" ref="B138:Q138" si="19">IF(B65=0,"",B65/B14*1000)</f>
        <v>860.50209772514438</v>
      </c>
      <c r="C138" s="35">
        <f t="shared" si="19"/>
        <v>873.05249324683609</v>
      </c>
      <c r="D138" s="35">
        <f t="shared" si="19"/>
        <v>780.61455878630659</v>
      </c>
      <c r="E138" s="35">
        <f t="shared" si="19"/>
        <v>614.79517546444322</v>
      </c>
      <c r="F138" s="35">
        <f t="shared" si="19"/>
        <v>775.82226847682944</v>
      </c>
      <c r="G138" s="35">
        <f t="shared" si="19"/>
        <v>773.44685196041917</v>
      </c>
      <c r="H138" s="35">
        <f t="shared" si="19"/>
        <v>657.55460720916642</v>
      </c>
      <c r="I138" s="35">
        <f t="shared" si="19"/>
        <v>944.14393559472603</v>
      </c>
      <c r="J138" s="35">
        <f t="shared" si="19"/>
        <v>745.30182393033829</v>
      </c>
      <c r="K138" s="35">
        <f t="shared" si="19"/>
        <v>597.68770401873485</v>
      </c>
      <c r="L138" s="35">
        <f t="shared" si="19"/>
        <v>922.403796880757</v>
      </c>
      <c r="M138" s="35">
        <f t="shared" si="19"/>
        <v>890.18912361906405</v>
      </c>
      <c r="N138" s="35">
        <f t="shared" si="19"/>
        <v>609.46411915263047</v>
      </c>
      <c r="O138" s="35">
        <f t="shared" si="19"/>
        <v>715.00963204410414</v>
      </c>
      <c r="P138" s="35">
        <f t="shared" si="19"/>
        <v>594.5104747523061</v>
      </c>
      <c r="Q138" s="35">
        <f t="shared" si="19"/>
        <v>570.37740758881341</v>
      </c>
    </row>
    <row r="139" spans="1:17" x14ac:dyDescent="0.25">
      <c r="A139" s="21" t="s">
        <v>37</v>
      </c>
      <c r="B139" s="35">
        <f t="shared" ref="B139:Q139" si="20">IF(B66=0,"",B66/B15*1000)</f>
        <v>584.64432691955233</v>
      </c>
      <c r="C139" s="35">
        <f t="shared" si="20"/>
        <v>516.06355651239608</v>
      </c>
      <c r="D139" s="35">
        <f t="shared" si="20"/>
        <v>461.42325758036679</v>
      </c>
      <c r="E139" s="35">
        <f t="shared" si="20"/>
        <v>371.24545364192227</v>
      </c>
      <c r="F139" s="35">
        <f t="shared" si="20"/>
        <v>478.06674286610024</v>
      </c>
      <c r="G139" s="35">
        <f t="shared" si="20"/>
        <v>486.64784496493797</v>
      </c>
      <c r="H139" s="35">
        <f t="shared" si="20"/>
        <v>413.72918091789336</v>
      </c>
      <c r="I139" s="35">
        <f t="shared" si="20"/>
        <v>580.8463449061544</v>
      </c>
      <c r="J139" s="35">
        <f t="shared" si="20"/>
        <v>458.5167832584076</v>
      </c>
      <c r="K139" s="35">
        <f t="shared" si="20"/>
        <v>501.4790228453009</v>
      </c>
      <c r="L139" s="35">
        <f t="shared" si="20"/>
        <v>1282.3609143370259</v>
      </c>
      <c r="M139" s="35">
        <f t="shared" si="20"/>
        <v>1074.0501404106105</v>
      </c>
      <c r="N139" s="35">
        <f t="shared" si="20"/>
        <v>1385.3261473452419</v>
      </c>
      <c r="O139" s="35">
        <f t="shared" si="20"/>
        <v>1258.4138472876195</v>
      </c>
      <c r="P139" s="35">
        <f t="shared" si="20"/>
        <v>1906.143611265752</v>
      </c>
      <c r="Q139" s="35">
        <f t="shared" si="20"/>
        <v>1841.3959667175707</v>
      </c>
    </row>
    <row r="140" spans="1:17" x14ac:dyDescent="0.25">
      <c r="A140" s="21" t="s">
        <v>57</v>
      </c>
      <c r="B140" s="35">
        <f t="shared" ref="B140:Q140" si="21">IF(B67=0,"",B67/B16*1000)</f>
        <v>584.47569714445819</v>
      </c>
      <c r="C140" s="35">
        <f t="shared" si="21"/>
        <v>586.1742999229873</v>
      </c>
      <c r="D140" s="35">
        <f t="shared" si="21"/>
        <v>518.00751381517478</v>
      </c>
      <c r="E140" s="35">
        <f t="shared" si="21"/>
        <v>408.9006829335583</v>
      </c>
      <c r="F140" s="35">
        <f t="shared" si="21"/>
        <v>520.01835652697537</v>
      </c>
      <c r="G140" s="35">
        <f t="shared" si="21"/>
        <v>522.6966682458509</v>
      </c>
      <c r="H140" s="35">
        <f t="shared" si="21"/>
        <v>448.39820588456644</v>
      </c>
      <c r="I140" s="35">
        <f t="shared" si="21"/>
        <v>669.61239909566643</v>
      </c>
      <c r="J140" s="35">
        <f t="shared" si="21"/>
        <v>530.31026376691761</v>
      </c>
      <c r="K140" s="35">
        <f t="shared" si="21"/>
        <v>495.54515407949322</v>
      </c>
      <c r="L140" s="35">
        <f t="shared" si="21"/>
        <v>812.40028564525187</v>
      </c>
      <c r="M140" s="35">
        <f t="shared" si="21"/>
        <v>612.78893471065123</v>
      </c>
      <c r="N140" s="35">
        <f t="shared" si="21"/>
        <v>671.63462117267295</v>
      </c>
      <c r="O140" s="35">
        <f t="shared" si="21"/>
        <v>673.7185001430181</v>
      </c>
      <c r="P140" s="35">
        <f t="shared" si="21"/>
        <v>491.42480083446549</v>
      </c>
      <c r="Q140" s="35">
        <f t="shared" si="21"/>
        <v>476.00265615365026</v>
      </c>
    </row>
    <row r="141" spans="1:17" x14ac:dyDescent="0.25">
      <c r="A141" s="23" t="s">
        <v>9</v>
      </c>
      <c r="B141" s="37">
        <f t="shared" ref="B141:Q141" si="22">IF(B68=0,"",B68/B17*1000)</f>
        <v>123.0929532139603</v>
      </c>
      <c r="C141" s="37">
        <f t="shared" si="22"/>
        <v>96.560225355232291</v>
      </c>
      <c r="D141" s="37">
        <f t="shared" si="22"/>
        <v>88.710783792698734</v>
      </c>
      <c r="E141" s="37">
        <f t="shared" si="22"/>
        <v>103.8275796577464</v>
      </c>
      <c r="F141" s="37">
        <f t="shared" si="22"/>
        <v>80.28830205237999</v>
      </c>
      <c r="G141" s="37">
        <f t="shared" si="22"/>
        <v>75.374433299382503</v>
      </c>
      <c r="H141" s="37">
        <f t="shared" si="22"/>
        <v>83.089638713709192</v>
      </c>
      <c r="I141" s="37">
        <f t="shared" si="22"/>
        <v>76.660315184254813</v>
      </c>
      <c r="J141" s="37">
        <f t="shared" si="22"/>
        <v>116.30525989229717</v>
      </c>
      <c r="K141" s="37">
        <f t="shared" si="22"/>
        <v>124.48838931006658</v>
      </c>
      <c r="L141" s="37">
        <f t="shared" si="22"/>
        <v>165.6762169752335</v>
      </c>
      <c r="M141" s="37">
        <f t="shared" si="22"/>
        <v>153.19914650468468</v>
      </c>
      <c r="N141" s="37">
        <f t="shared" si="22"/>
        <v>175.68265704774626</v>
      </c>
      <c r="O141" s="37">
        <f t="shared" si="22"/>
        <v>207.790799839481</v>
      </c>
      <c r="P141" s="37">
        <f t="shared" si="22"/>
        <v>215.1889490068744</v>
      </c>
      <c r="Q141" s="37">
        <f t="shared" si="22"/>
        <v>196.91915577950414</v>
      </c>
    </row>
    <row r="142" spans="1:17" x14ac:dyDescent="0.25">
      <c r="A142" s="21" t="s">
        <v>35</v>
      </c>
      <c r="B142" s="35" t="str">
        <f t="shared" ref="B142:Q142" si="23">IF(B69=0,"",B69/B18*1000)</f>
        <v/>
      </c>
      <c r="C142" s="35" t="str">
        <f t="shared" si="23"/>
        <v/>
      </c>
      <c r="D142" s="35" t="str">
        <f t="shared" si="23"/>
        <v/>
      </c>
      <c r="E142" s="35" t="str">
        <f t="shared" si="23"/>
        <v/>
      </c>
      <c r="F142" s="35" t="str">
        <f t="shared" si="23"/>
        <v/>
      </c>
      <c r="G142" s="35" t="str">
        <f t="shared" si="23"/>
        <v/>
      </c>
      <c r="H142" s="35" t="str">
        <f t="shared" si="23"/>
        <v/>
      </c>
      <c r="I142" s="35" t="str">
        <f t="shared" si="23"/>
        <v/>
      </c>
      <c r="J142" s="35" t="str">
        <f t="shared" si="23"/>
        <v/>
      </c>
      <c r="K142" s="35" t="str">
        <f t="shared" si="23"/>
        <v/>
      </c>
      <c r="L142" s="35" t="str">
        <f t="shared" si="23"/>
        <v/>
      </c>
      <c r="M142" s="35" t="str">
        <f t="shared" si="23"/>
        <v/>
      </c>
      <c r="N142" s="35" t="str">
        <f t="shared" si="23"/>
        <v/>
      </c>
      <c r="O142" s="35" t="str">
        <f t="shared" si="23"/>
        <v/>
      </c>
      <c r="P142" s="35" t="str">
        <f t="shared" si="23"/>
        <v/>
      </c>
      <c r="Q142" s="35" t="str">
        <f t="shared" si="23"/>
        <v/>
      </c>
    </row>
    <row r="143" spans="1:17" x14ac:dyDescent="0.25">
      <c r="A143" s="21" t="s">
        <v>56</v>
      </c>
      <c r="B143" s="35">
        <f t="shared" ref="B143:Q143" si="24">IF(B70=0,"",B70/B19*1000)</f>
        <v>336.68178178927826</v>
      </c>
      <c r="C143" s="35">
        <f t="shared" si="24"/>
        <v>339.00909735078875</v>
      </c>
      <c r="D143" s="35">
        <f t="shared" si="24"/>
        <v>273.01262517511043</v>
      </c>
      <c r="E143" s="35">
        <f t="shared" si="24"/>
        <v>316.69071457768337</v>
      </c>
      <c r="F143" s="35">
        <f t="shared" si="24"/>
        <v>275.9782427263001</v>
      </c>
      <c r="G143" s="35">
        <f t="shared" si="24"/>
        <v>270.0600510849402</v>
      </c>
      <c r="H143" s="35">
        <f t="shared" si="24"/>
        <v>280.04108550523216</v>
      </c>
      <c r="I143" s="35">
        <f t="shared" si="24"/>
        <v>228.96100548593921</v>
      </c>
      <c r="J143" s="35">
        <f t="shared" si="24"/>
        <v>278.04096221061343</v>
      </c>
      <c r="K143" s="35">
        <f t="shared" si="24"/>
        <v>334.83128429874137</v>
      </c>
      <c r="L143" s="35">
        <f t="shared" si="24"/>
        <v>408.38050204718968</v>
      </c>
      <c r="M143" s="35">
        <f t="shared" si="24"/>
        <v>447.93029582606272</v>
      </c>
      <c r="N143" s="35">
        <f t="shared" si="24"/>
        <v>444.65495558808777</v>
      </c>
      <c r="O143" s="35">
        <f t="shared" si="24"/>
        <v>479.59376038274581</v>
      </c>
      <c r="P143" s="35">
        <f t="shared" si="24"/>
        <v>524.14377065540896</v>
      </c>
      <c r="Q143" s="35">
        <f t="shared" si="24"/>
        <v>464.46561305636908</v>
      </c>
    </row>
    <row r="144" spans="1:17" x14ac:dyDescent="0.25">
      <c r="A144" s="21" t="s">
        <v>55</v>
      </c>
      <c r="B144" s="35">
        <f t="shared" ref="B144:Q144" si="25">IF(B71=0,"",B71/B20*1000)</f>
        <v>34.515380883120898</v>
      </c>
      <c r="C144" s="35">
        <f t="shared" si="25"/>
        <v>24.19734988098223</v>
      </c>
      <c r="D144" s="35">
        <f t="shared" si="25"/>
        <v>23.779120934154122</v>
      </c>
      <c r="E144" s="35">
        <f t="shared" si="25"/>
        <v>31.904471534617013</v>
      </c>
      <c r="F144" s="35">
        <f t="shared" si="25"/>
        <v>19.688436815909881</v>
      </c>
      <c r="G144" s="35">
        <f t="shared" si="25"/>
        <v>17.493078910817271</v>
      </c>
      <c r="H144" s="35">
        <f t="shared" si="25"/>
        <v>29.418710026178136</v>
      </c>
      <c r="I144" s="35">
        <f t="shared" si="25"/>
        <v>29.054439589108458</v>
      </c>
      <c r="J144" s="35">
        <f t="shared" si="25"/>
        <v>27.494455473545607</v>
      </c>
      <c r="K144" s="35">
        <f t="shared" si="25"/>
        <v>25.617247982353167</v>
      </c>
      <c r="L144" s="35">
        <f t="shared" si="25"/>
        <v>24.203511946243477</v>
      </c>
      <c r="M144" s="35">
        <f t="shared" si="25"/>
        <v>19.3602254638555</v>
      </c>
      <c r="N144" s="35">
        <f t="shared" si="25"/>
        <v>18.139490962970463</v>
      </c>
      <c r="O144" s="35">
        <f t="shared" si="25"/>
        <v>31.369362493726189</v>
      </c>
      <c r="P144" s="35">
        <f t="shared" si="25"/>
        <v>22.466571446099461</v>
      </c>
      <c r="Q144" s="35">
        <f t="shared" si="25"/>
        <v>22.258428686799959</v>
      </c>
    </row>
    <row r="145" spans="1:17" x14ac:dyDescent="0.25">
      <c r="A145" s="20" t="s">
        <v>54</v>
      </c>
      <c r="B145" s="36">
        <f t="shared" ref="B145:Q145" si="26">IF(B72=0,"",B72/B21*1000)</f>
        <v>166.89221173262524</v>
      </c>
      <c r="C145" s="36">
        <f t="shared" si="26"/>
        <v>136.88827684560408</v>
      </c>
      <c r="D145" s="36">
        <f t="shared" si="26"/>
        <v>127.5842389646715</v>
      </c>
      <c r="E145" s="36">
        <f t="shared" si="26"/>
        <v>142.02600562098004</v>
      </c>
      <c r="F145" s="36">
        <f t="shared" si="26"/>
        <v>129.70251563259524</v>
      </c>
      <c r="G145" s="36">
        <f t="shared" si="26"/>
        <v>141.49603257737917</v>
      </c>
      <c r="H145" s="36">
        <f t="shared" si="26"/>
        <v>151.23006267489043</v>
      </c>
      <c r="I145" s="36">
        <f t="shared" si="26"/>
        <v>131.60215855198624</v>
      </c>
      <c r="J145" s="36">
        <f t="shared" si="26"/>
        <v>133.54074107559208</v>
      </c>
      <c r="K145" s="36">
        <f t="shared" si="26"/>
        <v>131.70736492230449</v>
      </c>
      <c r="L145" s="36">
        <f t="shared" si="26"/>
        <v>125.48333645072904</v>
      </c>
      <c r="M145" s="36">
        <f t="shared" si="26"/>
        <v>130.27949794067848</v>
      </c>
      <c r="N145" s="36">
        <f t="shared" si="26"/>
        <v>113.52592903813674</v>
      </c>
      <c r="O145" s="36">
        <f t="shared" si="26"/>
        <v>86.198740045186639</v>
      </c>
      <c r="P145" s="36">
        <f t="shared" si="26"/>
        <v>89.834656837324943</v>
      </c>
      <c r="Q145" s="36">
        <f t="shared" si="26"/>
        <v>90.428006126537781</v>
      </c>
    </row>
    <row r="146" spans="1:17" x14ac:dyDescent="0.25">
      <c r="A146" s="18" t="s">
        <v>53</v>
      </c>
      <c r="B146" s="35">
        <f t="shared" ref="B146:Q146" si="27">IF(B73=0,"",B73/B22*1000)</f>
        <v>70.382018676763749</v>
      </c>
      <c r="C146" s="35">
        <f t="shared" si="27"/>
        <v>71.060881796791449</v>
      </c>
      <c r="D146" s="35">
        <f t="shared" si="27"/>
        <v>63.294273056932361</v>
      </c>
      <c r="E146" s="35">
        <f t="shared" si="27"/>
        <v>55.208610952501346</v>
      </c>
      <c r="F146" s="35">
        <f t="shared" si="27"/>
        <v>51.157394312402694</v>
      </c>
      <c r="G146" s="35">
        <f t="shared" si="27"/>
        <v>47.774333273453919</v>
      </c>
      <c r="H146" s="35">
        <f t="shared" si="27"/>
        <v>45.756253803719943</v>
      </c>
      <c r="I146" s="35">
        <f t="shared" si="27"/>
        <v>49.081205032667881</v>
      </c>
      <c r="J146" s="35">
        <f t="shared" si="27"/>
        <v>58.394023158012381</v>
      </c>
      <c r="K146" s="35">
        <f t="shared" si="27"/>
        <v>54.431410233890212</v>
      </c>
      <c r="L146" s="35">
        <f t="shared" si="27"/>
        <v>72.710169753397849</v>
      </c>
      <c r="M146" s="35">
        <f t="shared" si="27"/>
        <v>138.25684710741871</v>
      </c>
      <c r="N146" s="35">
        <f t="shared" si="27"/>
        <v>63.237597287078287</v>
      </c>
      <c r="O146" s="35">
        <f t="shared" si="27"/>
        <v>58.172141390559958</v>
      </c>
      <c r="P146" s="35">
        <f t="shared" si="27"/>
        <v>125.5757038419422</v>
      </c>
      <c r="Q146" s="35">
        <f t="shared" si="27"/>
        <v>74.943259959102065</v>
      </c>
    </row>
    <row r="147" spans="1:17" x14ac:dyDescent="0.25">
      <c r="A147" s="18" t="s">
        <v>52</v>
      </c>
      <c r="B147" s="35">
        <f t="shared" ref="B147:Q147" si="28">IF(B74=0,"",B74/B23*1000)</f>
        <v>24.772350094215113</v>
      </c>
      <c r="C147" s="35">
        <f t="shared" si="28"/>
        <v>22.282457655711926</v>
      </c>
      <c r="D147" s="35">
        <f t="shared" si="28"/>
        <v>24.434321077904215</v>
      </c>
      <c r="E147" s="35">
        <f t="shared" si="28"/>
        <v>28.063371376830485</v>
      </c>
      <c r="F147" s="35">
        <f t="shared" si="28"/>
        <v>18.104196688257932</v>
      </c>
      <c r="G147" s="35">
        <f t="shared" si="28"/>
        <v>15.254017438563075</v>
      </c>
      <c r="H147" s="35">
        <f t="shared" si="28"/>
        <v>16.867088886827457</v>
      </c>
      <c r="I147" s="35">
        <f t="shared" si="28"/>
        <v>18.692334362388113</v>
      </c>
      <c r="J147" s="35">
        <f t="shared" si="28"/>
        <v>18.369287360354051</v>
      </c>
      <c r="K147" s="35">
        <f t="shared" si="28"/>
        <v>4.0304280469135803</v>
      </c>
      <c r="L147" s="35">
        <f t="shared" si="28"/>
        <v>6.6384039477956671</v>
      </c>
      <c r="M147" s="35">
        <f t="shared" si="28"/>
        <v>19.717299673212281</v>
      </c>
      <c r="N147" s="35">
        <f t="shared" si="28"/>
        <v>10.479084445889733</v>
      </c>
      <c r="O147" s="35">
        <f t="shared" si="28"/>
        <v>11.281010471954582</v>
      </c>
      <c r="P147" s="35">
        <f t="shared" si="28"/>
        <v>15.046602889890577</v>
      </c>
      <c r="Q147" s="35">
        <f t="shared" si="28"/>
        <v>14.680744677131255</v>
      </c>
    </row>
    <row r="148" spans="1:17" x14ac:dyDescent="0.25">
      <c r="A148" s="18" t="s">
        <v>51</v>
      </c>
      <c r="B148" s="35">
        <f t="shared" ref="B148:Q148" si="29">IF(B75=0,"",B75/B24*1000)</f>
        <v>99.749920462367456</v>
      </c>
      <c r="C148" s="35">
        <f t="shared" si="29"/>
        <v>110.33081265982831</v>
      </c>
      <c r="D148" s="35">
        <f t="shared" si="29"/>
        <v>94.369445441059284</v>
      </c>
      <c r="E148" s="35">
        <f t="shared" si="29"/>
        <v>93.808691890072382</v>
      </c>
      <c r="F148" s="35">
        <f t="shared" si="29"/>
        <v>84.097269336660062</v>
      </c>
      <c r="G148" s="35">
        <f t="shared" si="29"/>
        <v>85.742061950371593</v>
      </c>
      <c r="H148" s="35">
        <f t="shared" si="29"/>
        <v>91.568881602165732</v>
      </c>
      <c r="I148" s="35">
        <f t="shared" si="29"/>
        <v>89.498889618031185</v>
      </c>
      <c r="J148" s="35">
        <f t="shared" si="29"/>
        <v>118.14001182518436</v>
      </c>
      <c r="K148" s="35">
        <f t="shared" si="29"/>
        <v>82.074539091942952</v>
      </c>
      <c r="L148" s="35">
        <f t="shared" si="29"/>
        <v>85.944504576850832</v>
      </c>
      <c r="M148" s="35">
        <f t="shared" si="29"/>
        <v>87.008976488100757</v>
      </c>
      <c r="N148" s="35">
        <f t="shared" si="29"/>
        <v>66.963616115498141</v>
      </c>
      <c r="O148" s="35">
        <f t="shared" si="29"/>
        <v>70.496718763491401</v>
      </c>
      <c r="P148" s="35">
        <f t="shared" si="29"/>
        <v>60.111082383919573</v>
      </c>
      <c r="Q148" s="35">
        <f t="shared" si="29"/>
        <v>59.395462002555476</v>
      </c>
    </row>
    <row r="149" spans="1:17" x14ac:dyDescent="0.25">
      <c r="A149" s="18" t="s">
        <v>50</v>
      </c>
      <c r="B149" s="35">
        <f t="shared" ref="B149:Q149" si="30">IF(B76=0,"",B76/B25*1000)</f>
        <v>118.32806980694056</v>
      </c>
      <c r="C149" s="35">
        <f t="shared" si="30"/>
        <v>105.63792831044776</v>
      </c>
      <c r="D149" s="35">
        <f t="shared" si="30"/>
        <v>102.00981180019153</v>
      </c>
      <c r="E149" s="35">
        <f t="shared" si="30"/>
        <v>114.57023711456534</v>
      </c>
      <c r="F149" s="35">
        <f t="shared" si="30"/>
        <v>108.2326752544536</v>
      </c>
      <c r="G149" s="35">
        <f t="shared" si="30"/>
        <v>118.34742389681729</v>
      </c>
      <c r="H149" s="35">
        <f t="shared" si="30"/>
        <v>82.833191134157587</v>
      </c>
      <c r="I149" s="35">
        <f t="shared" si="30"/>
        <v>119.38810042686293</v>
      </c>
      <c r="J149" s="35">
        <f t="shared" si="30"/>
        <v>97.19383311738541</v>
      </c>
      <c r="K149" s="35">
        <f t="shared" si="30"/>
        <v>91.053576982224044</v>
      </c>
      <c r="L149" s="35">
        <f t="shared" si="30"/>
        <v>198.60624983909895</v>
      </c>
      <c r="M149" s="35">
        <f t="shared" si="30"/>
        <v>167.26465567797513</v>
      </c>
      <c r="N149" s="35">
        <f t="shared" si="30"/>
        <v>769.16876487986326</v>
      </c>
      <c r="O149" s="35">
        <f t="shared" si="30"/>
        <v>365.12446171228112</v>
      </c>
      <c r="P149" s="35">
        <f t="shared" si="30"/>
        <v>345.05075878900811</v>
      </c>
      <c r="Q149" s="35">
        <f t="shared" si="30"/>
        <v>547.43887999495871</v>
      </c>
    </row>
    <row r="150" spans="1:17" x14ac:dyDescent="0.25">
      <c r="A150" s="16" t="s">
        <v>49</v>
      </c>
      <c r="B150" s="34">
        <f t="shared" ref="B150:Q150" si="31">IF(B77=0,"",B77/B26*1000)</f>
        <v>611.08419973499463</v>
      </c>
      <c r="C150" s="34">
        <f t="shared" si="31"/>
        <v>532.71173382860354</v>
      </c>
      <c r="D150" s="34">
        <f t="shared" si="31"/>
        <v>577.55806245858025</v>
      </c>
      <c r="E150" s="34">
        <f t="shared" si="31"/>
        <v>561.69275703158087</v>
      </c>
      <c r="F150" s="34">
        <f t="shared" si="31"/>
        <v>327.13305929956141</v>
      </c>
      <c r="G150" s="34">
        <f t="shared" si="31"/>
        <v>472.40439437204304</v>
      </c>
      <c r="H150" s="34">
        <f t="shared" si="31"/>
        <v>462.41172033069455</v>
      </c>
      <c r="I150" s="34">
        <f t="shared" si="31"/>
        <v>520.74292485895933</v>
      </c>
      <c r="J150" s="34">
        <f t="shared" si="31"/>
        <v>461.84967651276634</v>
      </c>
      <c r="K150" s="34">
        <f t="shared" si="31"/>
        <v>446.84842218015405</v>
      </c>
      <c r="L150" s="34">
        <f t="shared" si="31"/>
        <v>385.0235349920992</v>
      </c>
      <c r="M150" s="34">
        <f t="shared" si="31"/>
        <v>436.01285813839405</v>
      </c>
      <c r="N150" s="34">
        <f t="shared" si="31"/>
        <v>674.15650366214891</v>
      </c>
      <c r="O150" s="34">
        <f t="shared" si="31"/>
        <v>449.58161311854485</v>
      </c>
      <c r="P150" s="34">
        <f t="shared" si="31"/>
        <v>637.8133610125609</v>
      </c>
      <c r="Q150" s="34">
        <f t="shared" si="31"/>
        <v>710.61202204804499</v>
      </c>
    </row>
    <row r="151" spans="1:17" x14ac:dyDescent="0.25">
      <c r="A151" s="33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 spans="1:17" x14ac:dyDescent="0.25">
      <c r="A152" s="31" t="s">
        <v>60</v>
      </c>
      <c r="B152" s="30">
        <f t="shared" ref="B152:Q152" si="32">IF(B50=0,"",B97/B50)</f>
        <v>4.332805941903926</v>
      </c>
      <c r="C152" s="30">
        <f t="shared" si="32"/>
        <v>4.3189026454874497</v>
      </c>
      <c r="D152" s="30">
        <f t="shared" si="32"/>
        <v>4.2660371430760531</v>
      </c>
      <c r="E152" s="30">
        <f t="shared" si="32"/>
        <v>4.3317151956887612</v>
      </c>
      <c r="F152" s="30">
        <f t="shared" si="32"/>
        <v>4.4238788678075718</v>
      </c>
      <c r="G152" s="30">
        <f t="shared" si="32"/>
        <v>4.4493359956981857</v>
      </c>
      <c r="H152" s="30">
        <f t="shared" si="32"/>
        <v>4.392394917946608</v>
      </c>
      <c r="I152" s="30">
        <f t="shared" si="32"/>
        <v>4.2716473287162744</v>
      </c>
      <c r="J152" s="30">
        <f t="shared" si="32"/>
        <v>4.105722228909281</v>
      </c>
      <c r="K152" s="30">
        <f t="shared" si="32"/>
        <v>3.7980649387957395</v>
      </c>
      <c r="L152" s="30">
        <f t="shared" si="32"/>
        <v>3.8502975842981004</v>
      </c>
      <c r="M152" s="30">
        <f t="shared" si="32"/>
        <v>3.2681995715061696</v>
      </c>
      <c r="N152" s="30">
        <f t="shared" si="32"/>
        <v>3.825697610300145</v>
      </c>
      <c r="O152" s="30">
        <f t="shared" si="32"/>
        <v>4.0868520078464394</v>
      </c>
      <c r="P152" s="30">
        <f t="shared" si="32"/>
        <v>3.9574306799017136</v>
      </c>
      <c r="Q152" s="30">
        <f t="shared" si="32"/>
        <v>3.8689872360983752</v>
      </c>
    </row>
    <row r="153" spans="1:17" x14ac:dyDescent="0.25">
      <c r="A153" s="29" t="s">
        <v>13</v>
      </c>
      <c r="B153" s="28">
        <f>ISI!B64</f>
        <v>5.9043731661986634</v>
      </c>
      <c r="C153" s="28">
        <f>ISI!C64</f>
        <v>6.0301072046735431</v>
      </c>
      <c r="D153" s="28">
        <f>ISI!D64</f>
        <v>5.8483323202797761</v>
      </c>
      <c r="E153" s="28">
        <f>ISI!E64</f>
        <v>5.6151390860378152</v>
      </c>
      <c r="F153" s="28">
        <f>ISI!F64</f>
        <v>6.0125510722529754</v>
      </c>
      <c r="G153" s="28">
        <f>ISI!G64</f>
        <v>5.9213218259300291</v>
      </c>
      <c r="H153" s="28">
        <f>ISI!H64</f>
        <v>5.601836073580821</v>
      </c>
      <c r="I153" s="28">
        <f>ISI!I64</f>
        <v>5.3407921985837321</v>
      </c>
      <c r="J153" s="28">
        <f>ISI!J64</f>
        <v>5.3140134996301809</v>
      </c>
      <c r="K153" s="28">
        <f>ISI!K64</f>
        <v>3.8741969963643612</v>
      </c>
      <c r="L153" s="28">
        <f>ISI!L64</f>
        <v>5.2709182436093247</v>
      </c>
      <c r="M153" s="28">
        <f>ISI!M64</f>
        <v>6.1057945391831998</v>
      </c>
      <c r="N153" s="28">
        <f>ISI!N64</f>
        <v>7.2191740274194283</v>
      </c>
      <c r="O153" s="28">
        <f>ISI!O64</f>
        <v>7.2748190408927407</v>
      </c>
      <c r="P153" s="28">
        <f>ISI!P64</f>
        <v>7.7094228013821322</v>
      </c>
      <c r="Q153" s="28">
        <f>ISI!Q64</f>
        <v>10.63538314432904</v>
      </c>
    </row>
    <row r="154" spans="1:17" x14ac:dyDescent="0.25">
      <c r="A154" s="21" t="s">
        <v>46</v>
      </c>
      <c r="B154" s="17" t="str">
        <f>ISI!B65</f>
        <v/>
      </c>
      <c r="C154" s="17" t="str">
        <f>ISI!C65</f>
        <v/>
      </c>
      <c r="D154" s="17" t="str">
        <f>ISI!D65</f>
        <v/>
      </c>
      <c r="E154" s="17" t="str">
        <f>ISI!E65</f>
        <v/>
      </c>
      <c r="F154" s="17" t="str">
        <f>ISI!F65</f>
        <v/>
      </c>
      <c r="G154" s="17" t="str">
        <f>ISI!G65</f>
        <v/>
      </c>
      <c r="H154" s="17" t="str">
        <f>ISI!H65</f>
        <v/>
      </c>
      <c r="I154" s="17" t="str">
        <f>ISI!I65</f>
        <v/>
      </c>
      <c r="J154" s="17" t="str">
        <f>ISI!J65</f>
        <v/>
      </c>
      <c r="K154" s="17" t="str">
        <f>ISI!K65</f>
        <v/>
      </c>
      <c r="L154" s="17" t="str">
        <f>ISI!L65</f>
        <v/>
      </c>
      <c r="M154" s="17" t="str">
        <f>ISI!M65</f>
        <v/>
      </c>
      <c r="N154" s="17" t="str">
        <f>ISI!N65</f>
        <v/>
      </c>
      <c r="O154" s="17" t="str">
        <f>ISI!O65</f>
        <v/>
      </c>
      <c r="P154" s="17" t="str">
        <f>ISI!P65</f>
        <v/>
      </c>
      <c r="Q154" s="17" t="str">
        <f>ISI!Q65</f>
        <v/>
      </c>
    </row>
    <row r="155" spans="1:17" x14ac:dyDescent="0.25">
      <c r="A155" s="21" t="s">
        <v>45</v>
      </c>
      <c r="B155" s="17">
        <f>ISI!B66</f>
        <v>5.9043731661986634</v>
      </c>
      <c r="C155" s="17">
        <f>ISI!C66</f>
        <v>6.0301072046735431</v>
      </c>
      <c r="D155" s="17">
        <f>ISI!D66</f>
        <v>5.8483323202797761</v>
      </c>
      <c r="E155" s="17">
        <f>ISI!E66</f>
        <v>5.6151390860378152</v>
      </c>
      <c r="F155" s="17">
        <f>ISI!F66</f>
        <v>6.0125510722529754</v>
      </c>
      <c r="G155" s="17">
        <f>ISI!G66</f>
        <v>5.9213218259300291</v>
      </c>
      <c r="H155" s="17">
        <f>ISI!H66</f>
        <v>5.601836073580821</v>
      </c>
      <c r="I155" s="17">
        <f>ISI!I66</f>
        <v>5.3407921985837321</v>
      </c>
      <c r="J155" s="17">
        <f>ISI!J66</f>
        <v>5.3140134996301809</v>
      </c>
      <c r="K155" s="17">
        <f>ISI!K66</f>
        <v>3.8741969963643612</v>
      </c>
      <c r="L155" s="17">
        <f>ISI!L66</f>
        <v>5.2709182436093247</v>
      </c>
      <c r="M155" s="17">
        <f>ISI!M66</f>
        <v>6.1057945391831998</v>
      </c>
      <c r="N155" s="17">
        <f>ISI!N66</f>
        <v>7.2191740274194283</v>
      </c>
      <c r="O155" s="17">
        <f>ISI!O66</f>
        <v>7.2748190408927407</v>
      </c>
      <c r="P155" s="17">
        <f>ISI!P66</f>
        <v>7.7094228013821322</v>
      </c>
      <c r="Q155" s="17">
        <f>ISI!Q66</f>
        <v>10.63538314432904</v>
      </c>
    </row>
    <row r="156" spans="1:17" x14ac:dyDescent="0.25">
      <c r="A156" s="23" t="s">
        <v>12</v>
      </c>
      <c r="B156" s="22">
        <f>NFM!B95</f>
        <v>2.4026655048252588</v>
      </c>
      <c r="C156" s="22">
        <f>NFM!C95</f>
        <v>2.3606490169940306</v>
      </c>
      <c r="D156" s="22">
        <f>NFM!D95</f>
        <v>2.4140069532503228</v>
      </c>
      <c r="E156" s="22">
        <f>NFM!E95</f>
        <v>2.4673941144094398</v>
      </c>
      <c r="F156" s="22">
        <f>NFM!F95</f>
        <v>2.2549821026032779</v>
      </c>
      <c r="G156" s="22">
        <f>NFM!G95</f>
        <v>2.1163422644221357</v>
      </c>
      <c r="H156" s="22">
        <f>NFM!H95</f>
        <v>2.2873705782310316</v>
      </c>
      <c r="I156" s="22">
        <f>NFM!I95</f>
        <v>2.1937529150082953</v>
      </c>
      <c r="J156" s="22">
        <f>NFM!J95</f>
        <v>2.2385785697236229</v>
      </c>
      <c r="K156" s="22">
        <f>NFM!K95</f>
        <v>1.743643313082716</v>
      </c>
      <c r="L156" s="22">
        <f>NFM!L95</f>
        <v>1.6213089568810135</v>
      </c>
      <c r="M156" s="22">
        <f>NFM!M95</f>
        <v>2.057573698664207</v>
      </c>
      <c r="N156" s="22">
        <f>NFM!N95</f>
        <v>1.9514963888651682</v>
      </c>
      <c r="O156" s="22">
        <f>NFM!O95</f>
        <v>1.939691548481524</v>
      </c>
      <c r="P156" s="22">
        <f>NFM!P95</f>
        <v>1.9569822088254583</v>
      </c>
      <c r="Q156" s="22">
        <f>NFM!Q95</f>
        <v>1.9670257641033375</v>
      </c>
    </row>
    <row r="157" spans="1:17" x14ac:dyDescent="0.25">
      <c r="A157" s="21" t="s">
        <v>44</v>
      </c>
      <c r="B157" s="17">
        <f>NFM!B96</f>
        <v>2.1708705068543113</v>
      </c>
      <c r="C157" s="17">
        <f>NFM!C96</f>
        <v>1.9834990353523885</v>
      </c>
      <c r="D157" s="17">
        <f>NFM!D96</f>
        <v>1.9208462292213602</v>
      </c>
      <c r="E157" s="17">
        <f>NFM!E96</f>
        <v>2.2657209089251245</v>
      </c>
      <c r="F157" s="17">
        <f>NFM!F96</f>
        <v>1.8950436100854249</v>
      </c>
      <c r="G157" s="17">
        <f>NFM!G96</f>
        <v>1.9165542653561618</v>
      </c>
      <c r="H157" s="17">
        <f>NFM!H96</f>
        <v>1.9202024195364622</v>
      </c>
      <c r="I157" s="17">
        <f>NFM!I96</f>
        <v>1.916112931042625</v>
      </c>
      <c r="J157" s="17">
        <f>NFM!J96</f>
        <v>1.9106869213074509</v>
      </c>
      <c r="K157" s="17">
        <f>NFM!K96</f>
        <v>1.8075250667919784</v>
      </c>
      <c r="L157" s="17">
        <f>NFM!L96</f>
        <v>1.8991858700750985</v>
      </c>
      <c r="M157" s="17">
        <f>NFM!M96</f>
        <v>1.9111496199099514</v>
      </c>
      <c r="N157" s="17">
        <f>NFM!N96</f>
        <v>1.8528400252414778</v>
      </c>
      <c r="O157" s="17">
        <f>NFM!O96</f>
        <v>1.8519734572820541</v>
      </c>
      <c r="P157" s="17">
        <f>NFM!P96</f>
        <v>1.888883858318279</v>
      </c>
      <c r="Q157" s="17">
        <f>NFM!Q96</f>
        <v>1.8789928102246309</v>
      </c>
    </row>
    <row r="158" spans="1:17" x14ac:dyDescent="0.25">
      <c r="A158" s="21" t="s">
        <v>59</v>
      </c>
      <c r="B158" s="17">
        <f>NFM!B97</f>
        <v>1.4306952911706343</v>
      </c>
      <c r="C158" s="17">
        <f>NFM!C97</f>
        <v>1.4670776564931827</v>
      </c>
      <c r="D158" s="17">
        <f>NFM!D97</f>
        <v>1.5236037350900959</v>
      </c>
      <c r="E158" s="17">
        <f>NFM!E97</f>
        <v>1.4724308995495083</v>
      </c>
      <c r="F158" s="17">
        <f>NFM!F97</f>
        <v>1.4442406501286889</v>
      </c>
      <c r="G158" s="17">
        <f>NFM!G97</f>
        <v>1.3428214807510817</v>
      </c>
      <c r="H158" s="17">
        <f>NFM!H97</f>
        <v>1.453047083326916</v>
      </c>
      <c r="I158" s="17">
        <f>NFM!I97</f>
        <v>1.3363461205565397</v>
      </c>
      <c r="J158" s="17">
        <f>NFM!J97</f>
        <v>1.4871777958375521</v>
      </c>
      <c r="K158" s="17">
        <f>NFM!K97</f>
        <v>1.3176063030180907</v>
      </c>
      <c r="L158" s="17">
        <f>NFM!L97</f>
        <v>1.2700937398972121</v>
      </c>
      <c r="M158" s="17">
        <f>NFM!M97</f>
        <v>1.4495563878579614</v>
      </c>
      <c r="N158" s="17">
        <f>NFM!N97</f>
        <v>1.5589385458095253</v>
      </c>
      <c r="O158" s="17">
        <f>NFM!O97</f>
        <v>1.4448392719312668</v>
      </c>
      <c r="P158" s="17">
        <f>NFM!P97</f>
        <v>1.4878490514242151</v>
      </c>
      <c r="Q158" s="17">
        <f>NFM!Q97</f>
        <v>1.5513812045988902</v>
      </c>
    </row>
    <row r="159" spans="1:17" x14ac:dyDescent="0.25">
      <c r="A159" s="27" t="s">
        <v>43</v>
      </c>
      <c r="B159" s="26">
        <f>NFM!B98</f>
        <v>1.4279120450149618</v>
      </c>
      <c r="C159" s="26">
        <f>NFM!C98</f>
        <v>1.4643080922840035</v>
      </c>
      <c r="D159" s="26">
        <f>NFM!D98</f>
        <v>1.5218403945766266</v>
      </c>
      <c r="E159" s="26">
        <f>NFM!E98</f>
        <v>1.4698846280961408</v>
      </c>
      <c r="F159" s="26">
        <f>NFM!F98</f>
        <v>1.4423826461991758</v>
      </c>
      <c r="G159" s="26">
        <f>NFM!G98</f>
        <v>1.3419085902271983</v>
      </c>
      <c r="H159" s="26">
        <f>NFM!H98</f>
        <v>1.4514226625228841</v>
      </c>
      <c r="I159" s="26">
        <f>NFM!I98</f>
        <v>1.3363461205565397</v>
      </c>
      <c r="J159" s="26">
        <f>NFM!J98</f>
        <v>1.4871777958375521</v>
      </c>
      <c r="K159" s="26">
        <f>NFM!K98</f>
        <v>1.3176063030180907</v>
      </c>
      <c r="L159" s="26">
        <f>NFM!L98</f>
        <v>1.2700937398972121</v>
      </c>
      <c r="M159" s="26">
        <f>NFM!M98</f>
        <v>1.4495563878579614</v>
      </c>
      <c r="N159" s="26">
        <f>NFM!N98</f>
        <v>1.5589385458095253</v>
      </c>
      <c r="O159" s="26">
        <f>NFM!O98</f>
        <v>1.4448392719312668</v>
      </c>
      <c r="P159" s="26">
        <f>NFM!P98</f>
        <v>1.4878490514242151</v>
      </c>
      <c r="Q159" s="26">
        <f>NFM!Q98</f>
        <v>1.5513812045988902</v>
      </c>
    </row>
    <row r="160" spans="1:17" x14ac:dyDescent="0.25">
      <c r="A160" s="25" t="s">
        <v>344</v>
      </c>
      <c r="B160" s="24">
        <f>NFM!B99</f>
        <v>2.8876115842901959</v>
      </c>
      <c r="C160" s="24">
        <f>NFM!C99</f>
        <v>2.9001626918685179</v>
      </c>
      <c r="D160" s="24">
        <f>NFM!D99</f>
        <v>2.8896030160446462</v>
      </c>
      <c r="E160" s="24">
        <f>NFM!E99</f>
        <v>2.8350299211332182</v>
      </c>
      <c r="F160" s="24">
        <f>NFM!F99</f>
        <v>2.4355786385646661</v>
      </c>
      <c r="G160" s="24">
        <f>NFM!G99</f>
        <v>1.8308884777931309</v>
      </c>
      <c r="H160" s="24">
        <f>NFM!H99</f>
        <v>2.3295786130921203</v>
      </c>
      <c r="I160" s="24" t="str">
        <f>NFM!I99</f>
        <v/>
      </c>
      <c r="J160" s="24" t="str">
        <f>NFM!J99</f>
        <v/>
      </c>
      <c r="K160" s="24" t="str">
        <f>NFM!K99</f>
        <v/>
      </c>
      <c r="L160" s="24" t="str">
        <f>NFM!L99</f>
        <v/>
      </c>
      <c r="M160" s="24" t="str">
        <f>NFM!M99</f>
        <v/>
      </c>
      <c r="N160" s="24" t="str">
        <f>NFM!N99</f>
        <v/>
      </c>
      <c r="O160" s="24" t="str">
        <f>NFM!O99</f>
        <v/>
      </c>
      <c r="P160" s="24" t="str">
        <f>NFM!P99</f>
        <v/>
      </c>
      <c r="Q160" s="24" t="str">
        <f>NFM!Q99</f>
        <v/>
      </c>
    </row>
    <row r="161" spans="1:17" x14ac:dyDescent="0.25">
      <c r="A161" s="21" t="s">
        <v>42</v>
      </c>
      <c r="B161" s="17">
        <f>NFM!B100</f>
        <v>3.4622635332353133</v>
      </c>
      <c r="C161" s="17">
        <f>NFM!C100</f>
        <v>3.4417705079346006</v>
      </c>
      <c r="D161" s="17">
        <f>NFM!D100</f>
        <v>3.4918709565205224</v>
      </c>
      <c r="E161" s="17">
        <f>NFM!E100</f>
        <v>3.4541341872047711</v>
      </c>
      <c r="F161" s="17">
        <f>NFM!F100</f>
        <v>3.224084620939959</v>
      </c>
      <c r="G161" s="17">
        <f>NFM!G100</f>
        <v>2.8789791848932702</v>
      </c>
      <c r="H161" s="17">
        <f>NFM!H100</f>
        <v>3.3050465833439806</v>
      </c>
      <c r="I161" s="17">
        <f>NFM!I100</f>
        <v>3.1381663423378905</v>
      </c>
      <c r="J161" s="17">
        <f>NFM!J100</f>
        <v>3.2281222431426921</v>
      </c>
      <c r="K161" s="17">
        <f>NFM!K100</f>
        <v>2.2639092560122966</v>
      </c>
      <c r="L161" s="17">
        <f>NFM!L100</f>
        <v>1.6167769724445424</v>
      </c>
      <c r="M161" s="17">
        <f>NFM!M100</f>
        <v>2.6864596055381194</v>
      </c>
      <c r="N161" s="17">
        <f>NFM!N100</f>
        <v>2.3711495368402584</v>
      </c>
      <c r="O161" s="17">
        <f>NFM!O100</f>
        <v>2.4806770276388028</v>
      </c>
      <c r="P161" s="17">
        <f>NFM!P100</f>
        <v>2.4625515038258938</v>
      </c>
      <c r="Q161" s="17">
        <f>NFM!Q100</f>
        <v>2.4393200491644746</v>
      </c>
    </row>
    <row r="162" spans="1:17" x14ac:dyDescent="0.25">
      <c r="A162" s="23" t="s">
        <v>11</v>
      </c>
      <c r="B162" s="22">
        <f>CHI!B99</f>
        <v>2.8476164418001435</v>
      </c>
      <c r="C162" s="22">
        <f>CHI!C99</f>
        <v>2.3807361155447677</v>
      </c>
      <c r="D162" s="22">
        <f>CHI!D99</f>
        <v>2.4459908494985232</v>
      </c>
      <c r="E162" s="22">
        <f>CHI!E99</f>
        <v>3.5193116995663063</v>
      </c>
      <c r="F162" s="22">
        <f>CHI!F99</f>
        <v>3.6472763873030156</v>
      </c>
      <c r="G162" s="22">
        <f>CHI!G99</f>
        <v>3.4526434590965791</v>
      </c>
      <c r="H162" s="22">
        <f>CHI!H99</f>
        <v>3.5939696612016654</v>
      </c>
      <c r="I162" s="22">
        <f>CHI!I99</f>
        <v>4.2562540347354014</v>
      </c>
      <c r="J162" s="22">
        <f>CHI!J99</f>
        <v>3.4615910415122269</v>
      </c>
      <c r="K162" s="22">
        <f>CHI!K99</f>
        <v>4.0480707764383377</v>
      </c>
      <c r="L162" s="22">
        <f>CHI!L99</f>
        <v>5.4059839499991282</v>
      </c>
      <c r="M162" s="22">
        <f>CHI!M99</f>
        <v>5.5064615417221061</v>
      </c>
      <c r="N162" s="22">
        <f>CHI!N99</f>
        <v>6.1006383561873632</v>
      </c>
      <c r="O162" s="22">
        <f>CHI!O99</f>
        <v>6.1199551672181212</v>
      </c>
      <c r="P162" s="22">
        <f>CHI!P99</f>
        <v>5.3321538694216342</v>
      </c>
      <c r="Q162" s="22">
        <f>CHI!Q99</f>
        <v>5.2321547638354007</v>
      </c>
    </row>
    <row r="163" spans="1:17" x14ac:dyDescent="0.25">
      <c r="A163" s="21" t="s">
        <v>58</v>
      </c>
      <c r="B163" s="17">
        <f>CHI!B100</f>
        <v>3.500770991178324</v>
      </c>
      <c r="C163" s="17">
        <f>CHI!C100</f>
        <v>2.905221437835372</v>
      </c>
      <c r="D163" s="17">
        <f>CHI!D100</f>
        <v>2.9931744252466363</v>
      </c>
      <c r="E163" s="17">
        <f>CHI!E100</f>
        <v>4.1249331201282651</v>
      </c>
      <c r="F163" s="17">
        <f>CHI!F100</f>
        <v>4.1446238639915434</v>
      </c>
      <c r="G163" s="17">
        <f>CHI!G100</f>
        <v>3.9559916155529273</v>
      </c>
      <c r="H163" s="17">
        <f>CHI!H100</f>
        <v>4.123006975830104</v>
      </c>
      <c r="I163" s="17">
        <f>CHI!I100</f>
        <v>4.8198381400696482</v>
      </c>
      <c r="J163" s="17">
        <f>CHI!J100</f>
        <v>4.0721193998020997</v>
      </c>
      <c r="K163" s="17">
        <f>CHI!K100</f>
        <v>5.0270668992924135</v>
      </c>
      <c r="L163" s="17">
        <f>CHI!L100</f>
        <v>6.1416872758126884</v>
      </c>
      <c r="M163" s="17">
        <f>CHI!M100</f>
        <v>6.7598783919639951</v>
      </c>
      <c r="N163" s="17">
        <f>CHI!N100</f>
        <v>6.8540239033187031</v>
      </c>
      <c r="O163" s="17">
        <f>CHI!O100</f>
        <v>6.8189455021728733</v>
      </c>
      <c r="P163" s="17">
        <f>CHI!P100</f>
        <v>6.1132626000192962</v>
      </c>
      <c r="Q163" s="17">
        <f>CHI!Q100</f>
        <v>6.0829588234185428</v>
      </c>
    </row>
    <row r="164" spans="1:17" x14ac:dyDescent="0.25">
      <c r="A164" s="21" t="s">
        <v>40</v>
      </c>
      <c r="B164" s="17">
        <f>CHI!B101</f>
        <v>0.99342492367857016</v>
      </c>
      <c r="C164" s="17">
        <f>CHI!C101</f>
        <v>1.0768376928214436</v>
      </c>
      <c r="D164" s="17">
        <f>CHI!D101</f>
        <v>0.99828766035800831</v>
      </c>
      <c r="E164" s="17">
        <f>CHI!E101</f>
        <v>1.4898662654616006</v>
      </c>
      <c r="F164" s="17">
        <f>CHI!F101</f>
        <v>1.7238194739501869</v>
      </c>
      <c r="G164" s="17">
        <f>CHI!G101</f>
        <v>1.7326458995991327</v>
      </c>
      <c r="H164" s="17">
        <f>CHI!H101</f>
        <v>1.8046739914247809</v>
      </c>
      <c r="I164" s="17">
        <f>CHI!I101</f>
        <v>2.4935096316010434</v>
      </c>
      <c r="J164" s="17">
        <f>CHI!J101</f>
        <v>1.4545371173681472</v>
      </c>
      <c r="K164" s="17">
        <f>CHI!K101</f>
        <v>1.3915716424857181</v>
      </c>
      <c r="L164" s="17">
        <f>CHI!L101</f>
        <v>1.4655604240935729</v>
      </c>
      <c r="M164" s="17">
        <f>CHI!M101</f>
        <v>1.5204545471407005</v>
      </c>
      <c r="N164" s="17">
        <f>CHI!N101</f>
        <v>0.60053085020343433</v>
      </c>
      <c r="O164" s="17">
        <f>CHI!O101</f>
        <v>0.35518730738237497</v>
      </c>
      <c r="P164" s="17">
        <f>CHI!P101</f>
        <v>0.92752793413067514</v>
      </c>
      <c r="Q164" s="17">
        <f>CHI!Q101</f>
        <v>1.4683009473714916</v>
      </c>
    </row>
    <row r="165" spans="1:17" x14ac:dyDescent="0.25">
      <c r="A165" s="21" t="s">
        <v>39</v>
      </c>
      <c r="B165" s="17">
        <f>CHI!B102</f>
        <v>0.55408805959653051</v>
      </c>
      <c r="C165" s="17">
        <f>CHI!C102</f>
        <v>0.56354672358342139</v>
      </c>
      <c r="D165" s="17">
        <f>CHI!D102</f>
        <v>0.5420570469064071</v>
      </c>
      <c r="E165" s="17">
        <f>CHI!E102</f>
        <v>0.60261200854385322</v>
      </c>
      <c r="F165" s="17">
        <f>CHI!F102</f>
        <v>0.99781206354124685</v>
      </c>
      <c r="G165" s="17">
        <f>CHI!G102</f>
        <v>0.99881508047437462</v>
      </c>
      <c r="H165" s="17">
        <f>CHI!H102</f>
        <v>1.0203769704779806</v>
      </c>
      <c r="I165" s="17">
        <f>CHI!I102</f>
        <v>1.4577995195014444</v>
      </c>
      <c r="J165" s="17">
        <f>CHI!J102</f>
        <v>0.88702178479268845</v>
      </c>
      <c r="K165" s="17">
        <f>CHI!K102</f>
        <v>0.85958551092939217</v>
      </c>
      <c r="L165" s="17">
        <f>CHI!L102</f>
        <v>0.88715804273713594</v>
      </c>
      <c r="M165" s="17">
        <f>CHI!M102</f>
        <v>0.90800919333882912</v>
      </c>
      <c r="N165" s="17">
        <f>CHI!N102</f>
        <v>0.52978809536675575</v>
      </c>
      <c r="O165" s="17">
        <f>CHI!O102</f>
        <v>0.42096428855259654</v>
      </c>
      <c r="P165" s="17">
        <f>CHI!P102</f>
        <v>0.68113475728652628</v>
      </c>
      <c r="Q165" s="17">
        <f>CHI!Q102</f>
        <v>0.98334714607800111</v>
      </c>
    </row>
    <row r="166" spans="1:17" x14ac:dyDescent="0.25">
      <c r="A166" s="23" t="s">
        <v>10</v>
      </c>
      <c r="B166" s="22">
        <f>NMM!B75</f>
        <v>9.1099165314298407</v>
      </c>
      <c r="C166" s="22">
        <f>NMM!C75</f>
        <v>8.8003525547802202</v>
      </c>
      <c r="D166" s="22">
        <f>NMM!D75</f>
        <v>9.1824572290978619</v>
      </c>
      <c r="E166" s="22">
        <f>NMM!E75</f>
        <v>9.7502444490292746</v>
      </c>
      <c r="F166" s="22">
        <f>NMM!F75</f>
        <v>9.2791664522604318</v>
      </c>
      <c r="G166" s="22">
        <f>NMM!G75</f>
        <v>10.13788607093012</v>
      </c>
      <c r="H166" s="22">
        <f>NMM!H75</f>
        <v>9.9589105450593891</v>
      </c>
      <c r="I166" s="22">
        <f>NMM!I75</f>
        <v>8.2918264727325894</v>
      </c>
      <c r="J166" s="22">
        <f>NMM!J75</f>
        <v>9.2928374413751467</v>
      </c>
      <c r="K166" s="22">
        <f>NMM!K75</f>
        <v>9.2764759780686905</v>
      </c>
      <c r="L166" s="22">
        <f>NMM!L75</f>
        <v>8.321769197306315</v>
      </c>
      <c r="M166" s="22">
        <f>NMM!M75</f>
        <v>7.5135289706655666</v>
      </c>
      <c r="N166" s="22">
        <f>NMM!N75</f>
        <v>8.8542244028876045</v>
      </c>
      <c r="O166" s="22">
        <f>NMM!O75</f>
        <v>9.1056268495185027</v>
      </c>
      <c r="P166" s="22">
        <f>NMM!P75</f>
        <v>9.0672451402067775</v>
      </c>
      <c r="Q166" s="22">
        <f>NMM!Q75</f>
        <v>8.8407186324047284</v>
      </c>
    </row>
    <row r="167" spans="1:17" x14ac:dyDescent="0.25">
      <c r="A167" s="21" t="s">
        <v>38</v>
      </c>
      <c r="B167" s="17">
        <f>NMM!B76</f>
        <v>10.016132190174577</v>
      </c>
      <c r="C167" s="17">
        <f>NMM!C76</f>
        <v>10.274217669278114</v>
      </c>
      <c r="D167" s="17">
        <f>NMM!D76</f>
        <v>10.550543333669834</v>
      </c>
      <c r="E167" s="17">
        <f>NMM!E76</f>
        <v>10.497206583790568</v>
      </c>
      <c r="F167" s="17">
        <f>NMM!F76</f>
        <v>10.428358803839563</v>
      </c>
      <c r="G167" s="17">
        <f>NMM!G76</f>
        <v>11.049775866272949</v>
      </c>
      <c r="H167" s="17">
        <f>NMM!H76</f>
        <v>10.623820986704951</v>
      </c>
      <c r="I167" s="17">
        <f>NMM!I76</f>
        <v>9.9057468254641901</v>
      </c>
      <c r="J167" s="17">
        <f>NMM!J76</f>
        <v>11.204450185212249</v>
      </c>
      <c r="K167" s="17">
        <f>NMM!K76</f>
        <v>11.883794245445914</v>
      </c>
      <c r="L167" s="17">
        <f>NMM!L76</f>
        <v>12.023762748661238</v>
      </c>
      <c r="M167" s="17">
        <f>NMM!M76</f>
        <v>11.199017088509532</v>
      </c>
      <c r="N167" s="17">
        <f>NMM!N76</f>
        <v>14.370770627490533</v>
      </c>
      <c r="O167" s="17">
        <f>NMM!O76</f>
        <v>14.694622795494238</v>
      </c>
      <c r="P167" s="17">
        <f>NMM!P76</f>
        <v>16.420442920715963</v>
      </c>
      <c r="Q167" s="17">
        <f>NMM!Q76</f>
        <v>15.686580090468903</v>
      </c>
    </row>
    <row r="168" spans="1:17" x14ac:dyDescent="0.25">
      <c r="A168" s="21" t="s">
        <v>37</v>
      </c>
      <c r="B168" s="17">
        <f>NMM!B77</f>
        <v>6.7885351427575431</v>
      </c>
      <c r="C168" s="17">
        <f>NMM!C77</f>
        <v>5.273257803852597</v>
      </c>
      <c r="D168" s="17">
        <f>NMM!D77</f>
        <v>5.7383503751701843</v>
      </c>
      <c r="E168" s="17">
        <f>NMM!E77</f>
        <v>9.3766164754451928</v>
      </c>
      <c r="F168" s="17">
        <f>NMM!F77</f>
        <v>6.110124164372766</v>
      </c>
      <c r="G168" s="17">
        <f>NMM!G77</f>
        <v>8.4107539382757626</v>
      </c>
      <c r="H168" s="17">
        <f>NMM!H77</f>
        <v>8.650432172285889</v>
      </c>
      <c r="I168" s="17">
        <f>NMM!I77</f>
        <v>4.3285642578020429</v>
      </c>
      <c r="J168" s="17">
        <f>NMM!J77</f>
        <v>4.551891637056829</v>
      </c>
      <c r="K168" s="17">
        <f>NMM!K77</f>
        <v>4.2620381072470597</v>
      </c>
      <c r="L168" s="17">
        <f>NMM!L77</f>
        <v>4.1963393886172344</v>
      </c>
      <c r="M168" s="17">
        <f>NMM!M77</f>
        <v>4.4223958208666643</v>
      </c>
      <c r="N168" s="17">
        <f>NMM!N77</f>
        <v>4.6695577508028041</v>
      </c>
      <c r="O168" s="17">
        <f>NMM!O77</f>
        <v>4.3053039887681663</v>
      </c>
      <c r="P168" s="17">
        <f>NMM!P77</f>
        <v>4.1595110874267558</v>
      </c>
      <c r="Q168" s="17">
        <f>NMM!Q77</f>
        <v>4.4142312350111901</v>
      </c>
    </row>
    <row r="169" spans="1:17" x14ac:dyDescent="0.25">
      <c r="A169" s="21" t="s">
        <v>57</v>
      </c>
      <c r="B169" s="17">
        <f>NMM!B78</f>
        <v>2.1858256526774262</v>
      </c>
      <c r="C169" s="17">
        <f>NMM!C78</f>
        <v>2.3122572080314394</v>
      </c>
      <c r="D169" s="17">
        <f>NMM!D78</f>
        <v>2.0481760684269879</v>
      </c>
      <c r="E169" s="17">
        <f>NMM!E78</f>
        <v>1.5835121143502098</v>
      </c>
      <c r="F169" s="17">
        <f>NMM!F78</f>
        <v>1.4352686232241971</v>
      </c>
      <c r="G169" s="17">
        <f>NMM!G78</f>
        <v>0.62230556833242257</v>
      </c>
      <c r="H169" s="17">
        <f>NMM!H78</f>
        <v>0.59826674602570096</v>
      </c>
      <c r="I169" s="17">
        <f>NMM!I78</f>
        <v>1.747637653900519</v>
      </c>
      <c r="J169" s="17">
        <f>NMM!J78</f>
        <v>1.3031705447859123</v>
      </c>
      <c r="K169" s="17">
        <f>NMM!K78</f>
        <v>1.335087730218556</v>
      </c>
      <c r="L169" s="17">
        <f>NMM!L78</f>
        <v>2.0302093578808735</v>
      </c>
      <c r="M169" s="17">
        <f>NMM!M78</f>
        <v>2.4299024016044246</v>
      </c>
      <c r="N169" s="17">
        <f>NMM!N78</f>
        <v>2.1409481178170271</v>
      </c>
      <c r="O169" s="17">
        <f>NMM!O78</f>
        <v>2.2257093759905793</v>
      </c>
      <c r="P169" s="17">
        <f>NMM!P78</f>
        <v>2.0153139090765761</v>
      </c>
      <c r="Q169" s="17">
        <f>NMM!Q78</f>
        <v>1.2218248164175745</v>
      </c>
    </row>
    <row r="170" spans="1:17" x14ac:dyDescent="0.25">
      <c r="A170" s="23" t="s">
        <v>9</v>
      </c>
      <c r="B170" s="22">
        <f>PPA!B73</f>
        <v>2.2192628757099566</v>
      </c>
      <c r="C170" s="22">
        <f>PPA!C73</f>
        <v>2.1653124458834014</v>
      </c>
      <c r="D170" s="22">
        <f>PPA!D73</f>
        <v>2.1938603566662316</v>
      </c>
      <c r="E170" s="22">
        <f>PPA!E73</f>
        <v>2.0941994929529684</v>
      </c>
      <c r="F170" s="22">
        <f>PPA!F73</f>
        <v>1.823419479650741</v>
      </c>
      <c r="G170" s="22">
        <f>PPA!G73</f>
        <v>1.8132974623405449</v>
      </c>
      <c r="H170" s="22">
        <f>PPA!H73</f>
        <v>1.8611916708084846</v>
      </c>
      <c r="I170" s="22">
        <f>PPA!I73</f>
        <v>1.7577203052374255</v>
      </c>
      <c r="J170" s="22">
        <f>PPA!J73</f>
        <v>1.7361624822070905</v>
      </c>
      <c r="K170" s="22">
        <f>PPA!K73</f>
        <v>1.6130621440894295</v>
      </c>
      <c r="L170" s="22">
        <f>PPA!L73</f>
        <v>1.4783322429227681</v>
      </c>
      <c r="M170" s="22">
        <f>PPA!M73</f>
        <v>1.6557392375518887</v>
      </c>
      <c r="N170" s="22">
        <f>PPA!N73</f>
        <v>1.4054988375995678</v>
      </c>
      <c r="O170" s="22">
        <f>PPA!O73</f>
        <v>1.3905356742201929</v>
      </c>
      <c r="P170" s="22">
        <f>PPA!P73</f>
        <v>1.3326153278922579</v>
      </c>
      <c r="Q170" s="22">
        <f>PPA!Q73</f>
        <v>1.2317769409161141</v>
      </c>
    </row>
    <row r="171" spans="1:17" x14ac:dyDescent="0.25">
      <c r="A171" s="21" t="s">
        <v>35</v>
      </c>
      <c r="B171" s="17" t="str">
        <f>PPA!B74</f>
        <v/>
      </c>
      <c r="C171" s="17" t="str">
        <f>PPA!C74</f>
        <v/>
      </c>
      <c r="D171" s="17" t="str">
        <f>PPA!D74</f>
        <v/>
      </c>
      <c r="E171" s="17" t="str">
        <f>PPA!E74</f>
        <v/>
      </c>
      <c r="F171" s="17" t="str">
        <f>PPA!F74</f>
        <v/>
      </c>
      <c r="G171" s="17" t="str">
        <f>PPA!G74</f>
        <v/>
      </c>
      <c r="H171" s="17" t="str">
        <f>PPA!H74</f>
        <v/>
      </c>
      <c r="I171" s="17" t="str">
        <f>PPA!I74</f>
        <v/>
      </c>
      <c r="J171" s="17" t="str">
        <f>PPA!J74</f>
        <v/>
      </c>
      <c r="K171" s="17" t="str">
        <f>PPA!K74</f>
        <v/>
      </c>
      <c r="L171" s="17" t="str">
        <f>PPA!L74</f>
        <v/>
      </c>
      <c r="M171" s="17" t="str">
        <f>PPA!M74</f>
        <v/>
      </c>
      <c r="N171" s="17" t="str">
        <f>PPA!N74</f>
        <v/>
      </c>
      <c r="O171" s="17" t="str">
        <f>PPA!O74</f>
        <v/>
      </c>
      <c r="P171" s="17" t="str">
        <f>PPA!P74</f>
        <v/>
      </c>
      <c r="Q171" s="17" t="str">
        <f>PPA!Q74</f>
        <v/>
      </c>
    </row>
    <row r="172" spans="1:17" x14ac:dyDescent="0.25">
      <c r="A172" s="21" t="s">
        <v>56</v>
      </c>
      <c r="B172" s="17">
        <f>PPA!B75</f>
        <v>2.7194179927478417</v>
      </c>
      <c r="C172" s="17">
        <f>PPA!C75</f>
        <v>2.6277096962567628</v>
      </c>
      <c r="D172" s="17">
        <f>PPA!D75</f>
        <v>2.6728337259341779</v>
      </c>
      <c r="E172" s="17">
        <f>PPA!E75</f>
        <v>2.6414852530600372</v>
      </c>
      <c r="F172" s="17">
        <f>PPA!F75</f>
        <v>2.1961054341469075</v>
      </c>
      <c r="G172" s="17">
        <f>PPA!G75</f>
        <v>2.1638051002900727</v>
      </c>
      <c r="H172" s="17">
        <f>PPA!H75</f>
        <v>2.4938108423225467</v>
      </c>
      <c r="I172" s="17">
        <f>PPA!I75</f>
        <v>2.3926429363219563</v>
      </c>
      <c r="J172" s="17">
        <f>PPA!J75</f>
        <v>2.0101380676698488</v>
      </c>
      <c r="K172" s="17">
        <f>PPA!K75</f>
        <v>1.8394184099317303</v>
      </c>
      <c r="L172" s="17">
        <f>PPA!L75</f>
        <v>1.6083073075059053</v>
      </c>
      <c r="M172" s="17">
        <f>PPA!M75</f>
        <v>1.7893553277033716</v>
      </c>
      <c r="N172" s="17">
        <f>PPA!N75</f>
        <v>1.491017293703526</v>
      </c>
      <c r="O172" s="17">
        <f>PPA!O75</f>
        <v>1.5121579503810958</v>
      </c>
      <c r="P172" s="17">
        <f>PPA!P75</f>
        <v>1.4110019697080876</v>
      </c>
      <c r="Q172" s="17">
        <f>PPA!Q75</f>
        <v>1.310759288138873</v>
      </c>
    </row>
    <row r="173" spans="1:17" x14ac:dyDescent="0.25">
      <c r="A173" s="21" t="s">
        <v>55</v>
      </c>
      <c r="B173" s="17">
        <f>PPA!B76</f>
        <v>0.19597861825986795</v>
      </c>
      <c r="C173" s="17">
        <f>PPA!C76</f>
        <v>0.23176675328236396</v>
      </c>
      <c r="D173" s="17">
        <f>PPA!D76</f>
        <v>0.25643422305441332</v>
      </c>
      <c r="E173" s="17">
        <f>PPA!E76</f>
        <v>0.25865077393754049</v>
      </c>
      <c r="F173" s="17">
        <f>PPA!F76</f>
        <v>0.20567550395461662</v>
      </c>
      <c r="G173" s="17">
        <f>PPA!G76</f>
        <v>0.20451845135883501</v>
      </c>
      <c r="H173" s="17">
        <f>PPA!H76</f>
        <v>0.22014697178017764</v>
      </c>
      <c r="I173" s="17">
        <f>PPA!I76</f>
        <v>0.19374996220116722</v>
      </c>
      <c r="J173" s="17">
        <f>PPA!J76</f>
        <v>0.21479044888696625</v>
      </c>
      <c r="K173" s="17">
        <f>PPA!K76</f>
        <v>0.22238032268265531</v>
      </c>
      <c r="L173" s="17">
        <f>PPA!L76</f>
        <v>0.20000552208031458</v>
      </c>
      <c r="M173" s="17">
        <f>PPA!M76</f>
        <v>0.25190711777260949</v>
      </c>
      <c r="N173" s="17">
        <f>PPA!N76</f>
        <v>0.17763585143210167</v>
      </c>
      <c r="O173" s="17">
        <f>PPA!O76</f>
        <v>0.18361665391712939</v>
      </c>
      <c r="P173" s="17">
        <f>PPA!P76</f>
        <v>0.19185908522852158</v>
      </c>
      <c r="Q173" s="17">
        <f>PPA!Q76</f>
        <v>0.15584411167927753</v>
      </c>
    </row>
    <row r="174" spans="1:17" x14ac:dyDescent="0.25">
      <c r="A174" s="20" t="s">
        <v>54</v>
      </c>
      <c r="B174" s="19">
        <f>FBT!B$37</f>
        <v>1.6003051660664507</v>
      </c>
      <c r="C174" s="19">
        <f>FBT!C$37</f>
        <v>1.5466136644437307</v>
      </c>
      <c r="D174" s="19">
        <f>FBT!D$37</f>
        <v>1.4988328576673877</v>
      </c>
      <c r="E174" s="19">
        <f>FBT!E$37</f>
        <v>1.5303749422429653</v>
      </c>
      <c r="F174" s="19">
        <f>FBT!F$37</f>
        <v>1.337162978401488</v>
      </c>
      <c r="G174" s="19">
        <f>FBT!G$37</f>
        <v>1.1443799800735299</v>
      </c>
      <c r="H174" s="19">
        <f>FBT!H$37</f>
        <v>1.2560820846758931</v>
      </c>
      <c r="I174" s="19">
        <f>FBT!I$37</f>
        <v>1.0828885915680508</v>
      </c>
      <c r="J174" s="19">
        <f>FBT!J$37</f>
        <v>0.98607547528819339</v>
      </c>
      <c r="K174" s="19">
        <f>FBT!K$37</f>
        <v>0.93190355627433819</v>
      </c>
      <c r="L174" s="19">
        <f>FBT!L$37</f>
        <v>0.83718286522923069</v>
      </c>
      <c r="M174" s="19">
        <f>FBT!M$37</f>
        <v>0.6705935347781421</v>
      </c>
      <c r="N174" s="19">
        <f>FBT!N$37</f>
        <v>0.94475205039981913</v>
      </c>
      <c r="O174" s="19">
        <f>FBT!O$37</f>
        <v>1.1756581639479671</v>
      </c>
      <c r="P174" s="19">
        <f>FBT!P$37</f>
        <v>1.2011158843356446</v>
      </c>
      <c r="Q174" s="19">
        <f>FBT!Q$37</f>
        <v>1.1484621893431703</v>
      </c>
    </row>
    <row r="175" spans="1:17" x14ac:dyDescent="0.25">
      <c r="A175" s="18" t="s">
        <v>53</v>
      </c>
      <c r="B175" s="17">
        <f>TRE!B$37</f>
        <v>1.7910825745583641</v>
      </c>
      <c r="C175" s="17">
        <f>TRE!C$37</f>
        <v>1.7714004583166312</v>
      </c>
      <c r="D175" s="17">
        <f>TRE!D$37</f>
        <v>1.7732771522911113</v>
      </c>
      <c r="E175" s="17">
        <f>TRE!E$37</f>
        <v>1.8113963561031585</v>
      </c>
      <c r="F175" s="17">
        <f>TRE!F$37</f>
        <v>1.8353736598618009</v>
      </c>
      <c r="G175" s="17">
        <f>TRE!G$37</f>
        <v>2.0609854019800591</v>
      </c>
      <c r="H175" s="17">
        <f>TRE!H$37</f>
        <v>2.1675036587677559</v>
      </c>
      <c r="I175" s="17">
        <f>TRE!I$37</f>
        <v>2.0927423297319709</v>
      </c>
      <c r="J175" s="17">
        <f>TRE!J$37</f>
        <v>1.9047938505553659</v>
      </c>
      <c r="K175" s="17">
        <f>TRE!K$37</f>
        <v>1.8396221784699167</v>
      </c>
      <c r="L175" s="17">
        <f>TRE!L$37</f>
        <v>2.2065360854811118</v>
      </c>
      <c r="M175" s="17">
        <f>TRE!M$37</f>
        <v>0.75682074112589981</v>
      </c>
      <c r="N175" s="17">
        <f>TRE!N$37</f>
        <v>0.9306502585916967</v>
      </c>
      <c r="O175" s="17">
        <f>TRE!O$37</f>
        <v>0.52119906428858565</v>
      </c>
      <c r="P175" s="17">
        <f>TRE!P$37</f>
        <v>1.5520107100488993</v>
      </c>
      <c r="Q175" s="17">
        <f>TRE!Q$37</f>
        <v>1.6270940702336547</v>
      </c>
    </row>
    <row r="176" spans="1:17" x14ac:dyDescent="0.25">
      <c r="A176" s="18" t="s">
        <v>52</v>
      </c>
      <c r="B176" s="17">
        <f>MAE!B$37</f>
        <v>0.72930339617117323</v>
      </c>
      <c r="C176" s="17">
        <f>MAE!C$37</f>
        <v>0.87661793707263891</v>
      </c>
      <c r="D176" s="17">
        <f>MAE!D$37</f>
        <v>0.8219778036266352</v>
      </c>
      <c r="E176" s="17">
        <f>MAE!E$37</f>
        <v>0.49153379169897943</v>
      </c>
      <c r="F176" s="17">
        <f>MAE!F$37</f>
        <v>0.60517094752970146</v>
      </c>
      <c r="G176" s="17">
        <f>MAE!G$37</f>
        <v>0.58874288091312577</v>
      </c>
      <c r="H176" s="17">
        <f>MAE!H$37</f>
        <v>0.5628967509869709</v>
      </c>
      <c r="I176" s="17">
        <f>MAE!I$37</f>
        <v>0.50706344520997915</v>
      </c>
      <c r="J176" s="17">
        <f>MAE!J$37</f>
        <v>0.3797042233892739</v>
      </c>
      <c r="K176" s="17">
        <f>MAE!K$37</f>
        <v>1.8527126168301566</v>
      </c>
      <c r="L176" s="17">
        <f>MAE!L$37</f>
        <v>1.0359214477639354</v>
      </c>
      <c r="M176" s="17">
        <f>MAE!M$37</f>
        <v>0.29084560970399992</v>
      </c>
      <c r="N176" s="17">
        <f>MAE!N$37</f>
        <v>0.89547995176565798</v>
      </c>
      <c r="O176" s="17">
        <f>MAE!O$37</f>
        <v>0.94691554797882627</v>
      </c>
      <c r="P176" s="17">
        <f>MAE!P$37</f>
        <v>1.4428792188831321</v>
      </c>
      <c r="Q176" s="17">
        <f>MAE!Q$37</f>
        <v>1.6771138822642617</v>
      </c>
    </row>
    <row r="177" spans="1:17" x14ac:dyDescent="0.25">
      <c r="A177" s="18" t="s">
        <v>51</v>
      </c>
      <c r="B177" s="17">
        <f>TEL!B$37</f>
        <v>1.7927690931703111</v>
      </c>
      <c r="C177" s="17">
        <f>TEL!C$37</f>
        <v>1.7405449524742476</v>
      </c>
      <c r="D177" s="17">
        <f>TEL!D$37</f>
        <v>1.7038690792818432</v>
      </c>
      <c r="E177" s="17">
        <f>TEL!E$37</f>
        <v>1.6171825850074431</v>
      </c>
      <c r="F177" s="17">
        <f>TEL!F$37</f>
        <v>1.5681307925041374</v>
      </c>
      <c r="G177" s="17">
        <f>TEL!G$37</f>
        <v>1.6164807016162761</v>
      </c>
      <c r="H177" s="17">
        <f>TEL!H$37</f>
        <v>1.5204625437826169</v>
      </c>
      <c r="I177" s="17">
        <f>TEL!I$37</f>
        <v>1.4048275828389503</v>
      </c>
      <c r="J177" s="17">
        <f>TEL!J$37</f>
        <v>1.5383893458859199</v>
      </c>
      <c r="K177" s="17">
        <f>TEL!K$37</f>
        <v>1.2528621003880815</v>
      </c>
      <c r="L177" s="17">
        <f>TEL!L$37</f>
        <v>1.1646957610804056</v>
      </c>
      <c r="M177" s="17">
        <f>TEL!M$37</f>
        <v>1.0956142506405468</v>
      </c>
      <c r="N177" s="17">
        <f>TEL!N$37</f>
        <v>1.0430364802107619</v>
      </c>
      <c r="O177" s="17">
        <f>TEL!O$37</f>
        <v>1.0849884589691814</v>
      </c>
      <c r="P177" s="17">
        <f>TEL!P$37</f>
        <v>1.2724564738795796</v>
      </c>
      <c r="Q177" s="17">
        <f>TEL!Q$37</f>
        <v>1.1243475006913968</v>
      </c>
    </row>
    <row r="178" spans="1:17" x14ac:dyDescent="0.25">
      <c r="A178" s="18" t="s">
        <v>50</v>
      </c>
      <c r="B178" s="17">
        <f>WWP!B$37</f>
        <v>0.26421833226851876</v>
      </c>
      <c r="C178" s="17">
        <f>WWP!C$37</f>
        <v>0.22589019716822997</v>
      </c>
      <c r="D178" s="17">
        <f>WWP!D$37</f>
        <v>0.23269493355856313</v>
      </c>
      <c r="E178" s="17">
        <f>WWP!E$37</f>
        <v>0.1937759815985611</v>
      </c>
      <c r="F178" s="17">
        <f>WWP!F$37</f>
        <v>0.15925866045153314</v>
      </c>
      <c r="G178" s="17">
        <f>WWP!G$37</f>
        <v>0.15908200644593012</v>
      </c>
      <c r="H178" s="17">
        <f>WWP!H$37</f>
        <v>0.21698802980382312</v>
      </c>
      <c r="I178" s="17">
        <f>WWP!I$37</f>
        <v>0.20739044149707914</v>
      </c>
      <c r="J178" s="17">
        <f>WWP!J$37</f>
        <v>0.21894299003854484</v>
      </c>
      <c r="K178" s="17">
        <f>WWP!K$37</f>
        <v>0.17772390514114228</v>
      </c>
      <c r="L178" s="17">
        <f>WWP!L$37</f>
        <v>0.17261243234580478</v>
      </c>
      <c r="M178" s="17">
        <f>WWP!M$37</f>
        <v>0.19430157165229175</v>
      </c>
      <c r="N178" s="17">
        <f>WWP!N$37</f>
        <v>0.2332280975793552</v>
      </c>
      <c r="O178" s="17">
        <f>WWP!O$37</f>
        <v>0.50564240258299742</v>
      </c>
      <c r="P178" s="17">
        <f>WWP!P$37</f>
        <v>0.20216964296394307</v>
      </c>
      <c r="Q178" s="17">
        <f>WWP!Q$37</f>
        <v>0.27493377215955972</v>
      </c>
    </row>
    <row r="179" spans="1:17" x14ac:dyDescent="0.25">
      <c r="A179" s="16" t="s">
        <v>49</v>
      </c>
      <c r="B179" s="15">
        <f>OIS!B$37</f>
        <v>2.3385039940134713</v>
      </c>
      <c r="C179" s="15">
        <f>OIS!C$37</f>
        <v>2.2909076631730643</v>
      </c>
      <c r="D179" s="15">
        <f>OIS!D$37</f>
        <v>2.327880880134257</v>
      </c>
      <c r="E179" s="15">
        <f>OIS!E$37</f>
        <v>2.4538838172259272</v>
      </c>
      <c r="F179" s="15">
        <f>OIS!F$37</f>
        <v>2.3059822566673196</v>
      </c>
      <c r="G179" s="15">
        <f>OIS!G$37</f>
        <v>2.5736953157747893</v>
      </c>
      <c r="H179" s="15">
        <f>OIS!H$37</f>
        <v>2.6154280746655818</v>
      </c>
      <c r="I179" s="15">
        <f>OIS!I$37</f>
        <v>2.5380442055206158</v>
      </c>
      <c r="J179" s="15">
        <f>OIS!J$37</f>
        <v>2.2942287543020883</v>
      </c>
      <c r="K179" s="15">
        <f>OIS!K$37</f>
        <v>2.1238439608001283</v>
      </c>
      <c r="L179" s="15">
        <f>OIS!L$37</f>
        <v>2.2956593020699501</v>
      </c>
      <c r="M179" s="15">
        <f>OIS!M$37</f>
        <v>1.6363365231883826</v>
      </c>
      <c r="N179" s="15">
        <f>OIS!N$37</f>
        <v>2.511769593351489</v>
      </c>
      <c r="O179" s="15">
        <f>OIS!O$37</f>
        <v>2.2354351448052121</v>
      </c>
      <c r="P179" s="15">
        <f>OIS!P$37</f>
        <v>1.7163687012479816</v>
      </c>
      <c r="Q179" s="15">
        <f>OIS!Q$37</f>
        <v>1.6786948990889872</v>
      </c>
    </row>
  </sheetData>
  <pageMargins left="0.39370078740157483" right="0.39370078740157483" top="0.39370078740157483" bottom="0.39370078740157483" header="0.31496062992125984" footer="0.31496062992125984"/>
  <pageSetup paperSize="9" scale="57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1043.7650906479496</v>
      </c>
      <c r="C5" s="96">
        <v>963.12770735504421</v>
      </c>
      <c r="D5" s="96">
        <v>961.20953037788422</v>
      </c>
      <c r="E5" s="96">
        <v>1059.8577076029962</v>
      </c>
      <c r="F5" s="96">
        <v>857.45130714723609</v>
      </c>
      <c r="G5" s="96">
        <v>732.58157547582937</v>
      </c>
      <c r="H5" s="96">
        <v>830.28798128898006</v>
      </c>
      <c r="I5" s="96">
        <v>689.75460565243202</v>
      </c>
      <c r="J5" s="96">
        <v>647.22738176697601</v>
      </c>
      <c r="K5" s="96">
        <v>576.25409166922805</v>
      </c>
      <c r="L5" s="96">
        <v>485.96235581032863</v>
      </c>
      <c r="M5" s="96">
        <v>399.28350739776477</v>
      </c>
      <c r="N5" s="96">
        <v>510.89548923536665</v>
      </c>
      <c r="O5" s="96">
        <v>552.90009492164586</v>
      </c>
      <c r="P5" s="96">
        <v>627.90069278528961</v>
      </c>
      <c r="Q5" s="96">
        <v>600.61206314187666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17.419428750196492</v>
      </c>
      <c r="C10" s="158">
        <v>16.575069326702764</v>
      </c>
      <c r="D10" s="158">
        <v>17.072549472649918</v>
      </c>
      <c r="E10" s="158">
        <v>18.459204025654699</v>
      </c>
      <c r="F10" s="158">
        <v>17.137714567241758</v>
      </c>
      <c r="G10" s="158">
        <v>17.117895117752738</v>
      </c>
      <c r="H10" s="158">
        <v>17.685336492199689</v>
      </c>
      <c r="I10" s="158">
        <v>17.019335521336377</v>
      </c>
      <c r="J10" s="158">
        <v>17.553466787778085</v>
      </c>
      <c r="K10" s="158">
        <v>16.540773725763671</v>
      </c>
      <c r="L10" s="158">
        <v>15.47896508667332</v>
      </c>
      <c r="M10" s="158">
        <v>15.837264055358084</v>
      </c>
      <c r="N10" s="158">
        <v>13.940089686007877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8.1779548655570444</v>
      </c>
      <c r="C11" s="91">
        <v>7.8081254620656884</v>
      </c>
      <c r="D11" s="91">
        <v>8.0409916662129355</v>
      </c>
      <c r="E11" s="91">
        <v>8.6834931375429889</v>
      </c>
      <c r="F11" s="91">
        <v>8.0402559084479766</v>
      </c>
      <c r="G11" s="91">
        <v>8.0265790892901592</v>
      </c>
      <c r="H11" s="91">
        <v>8.2881094782059126</v>
      </c>
      <c r="I11" s="91">
        <v>7.9864831499959292</v>
      </c>
      <c r="J11" s="91">
        <v>8.2298415507641618</v>
      </c>
      <c r="K11" s="91">
        <v>7.753321664741577</v>
      </c>
      <c r="L11" s="91">
        <v>7.2782513028584184</v>
      </c>
      <c r="M11" s="91">
        <v>7.4656350968823899</v>
      </c>
      <c r="N11" s="91">
        <v>6.4093035632800435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9.2414738846394471</v>
      </c>
      <c r="C12" s="91">
        <v>8.7669438646370761</v>
      </c>
      <c r="D12" s="91">
        <v>9.0315578064369806</v>
      </c>
      <c r="E12" s="91">
        <v>9.7757108881117123</v>
      </c>
      <c r="F12" s="91">
        <v>9.09745865879378</v>
      </c>
      <c r="G12" s="91">
        <v>9.0913160284625807</v>
      </c>
      <c r="H12" s="91">
        <v>9.3972270139937777</v>
      </c>
      <c r="I12" s="91">
        <v>9.0328523713404483</v>
      </c>
      <c r="J12" s="91">
        <v>9.3236252370139248</v>
      </c>
      <c r="K12" s="91">
        <v>8.7874520610220923</v>
      </c>
      <c r="L12" s="91">
        <v>8.2007137838149013</v>
      </c>
      <c r="M12" s="91">
        <v>8.3716289584756929</v>
      </c>
      <c r="N12" s="91">
        <v>7.5307861227278323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263</v>
      </c>
      <c r="B15" s="204">
        <v>50.746525916214296</v>
      </c>
      <c r="C15" s="204">
        <v>55.821009543382878</v>
      </c>
      <c r="D15" s="204">
        <v>57.526706039125017</v>
      </c>
      <c r="E15" s="204">
        <v>61.541741993560755</v>
      </c>
      <c r="F15" s="204">
        <v>54.615292819456556</v>
      </c>
      <c r="G15" s="204">
        <v>53.942819344878671</v>
      </c>
      <c r="H15" s="204">
        <v>55.303116407738067</v>
      </c>
      <c r="I15" s="204">
        <v>54.241475257363945</v>
      </c>
      <c r="J15" s="204">
        <v>55.484520283954026</v>
      </c>
      <c r="K15" s="204">
        <v>51.776644160955577</v>
      </c>
      <c r="L15" s="204">
        <v>48.420816423976163</v>
      </c>
      <c r="M15" s="204">
        <v>48.441746358166462</v>
      </c>
      <c r="N15" s="204">
        <v>45.985831939426028</v>
      </c>
      <c r="O15" s="204">
        <v>40.941278211300386</v>
      </c>
      <c r="P15" s="204">
        <v>45.509477444342117</v>
      </c>
      <c r="Q15" s="204">
        <v>45.527431129869186</v>
      </c>
    </row>
    <row r="16" spans="1:17" x14ac:dyDescent="0.25">
      <c r="A16" s="152" t="s">
        <v>277</v>
      </c>
      <c r="B16" s="264">
        <v>50.746525916214296</v>
      </c>
      <c r="C16" s="264">
        <v>55.821009543382878</v>
      </c>
      <c r="D16" s="264">
        <v>57.526706039125017</v>
      </c>
      <c r="E16" s="264">
        <v>61.541741993560755</v>
      </c>
      <c r="F16" s="264">
        <v>54.615292819456556</v>
      </c>
      <c r="G16" s="264">
        <v>53.942819344878671</v>
      </c>
      <c r="H16" s="264">
        <v>55.303116407738067</v>
      </c>
      <c r="I16" s="264">
        <v>54.241475257363945</v>
      </c>
      <c r="J16" s="264">
        <v>55.484520283954026</v>
      </c>
      <c r="K16" s="264">
        <v>51.776644160955577</v>
      </c>
      <c r="L16" s="264">
        <v>48.420816423976163</v>
      </c>
      <c r="M16" s="264">
        <v>48.441746358166462</v>
      </c>
      <c r="N16" s="264">
        <v>45.985831939426028</v>
      </c>
      <c r="O16" s="264">
        <v>40.941278211300386</v>
      </c>
      <c r="P16" s="264">
        <v>45.509477444342117</v>
      </c>
      <c r="Q16" s="264">
        <v>45.527431129869186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27.283238744156606</v>
      </c>
      <c r="C18" s="83">
        <v>32.865708392515224</v>
      </c>
      <c r="D18" s="83">
        <v>30.937846284439747</v>
      </c>
      <c r="E18" s="83">
        <v>32.86431005905937</v>
      </c>
      <c r="F18" s="83">
        <v>28.999562634570964</v>
      </c>
      <c r="G18" s="83">
        <v>27.054759028248302</v>
      </c>
      <c r="H18" s="83">
        <v>25.133627945827641</v>
      </c>
      <c r="I18" s="83">
        <v>24.157529631814281</v>
      </c>
      <c r="J18" s="83">
        <v>24.168610764860428</v>
      </c>
      <c r="K18" s="83">
        <v>26.106217234376388</v>
      </c>
      <c r="L18" s="83">
        <v>21.258736645864314</v>
      </c>
      <c r="M18" s="83">
        <v>13.527427938104911</v>
      </c>
      <c r="N18" s="83">
        <v>35.751202472069075</v>
      </c>
      <c r="O18" s="83">
        <v>40.941278211300386</v>
      </c>
      <c r="P18" s="83">
        <v>45.509477444342117</v>
      </c>
      <c r="Q18" s="83">
        <v>45.527431129869186</v>
      </c>
    </row>
    <row r="19" spans="1:17" x14ac:dyDescent="0.25">
      <c r="A19" s="154" t="s">
        <v>125</v>
      </c>
      <c r="B19" s="83">
        <v>15.387172032140533</v>
      </c>
      <c r="C19" s="83">
        <v>16.666944121744926</v>
      </c>
      <c r="D19" s="83">
        <v>18.714818129279269</v>
      </c>
      <c r="E19" s="83">
        <v>18.060014974767171</v>
      </c>
      <c r="F19" s="83">
        <v>7.5465124455701451</v>
      </c>
      <c r="G19" s="83">
        <v>5.9680681084327185</v>
      </c>
      <c r="H19" s="83">
        <v>5.7334757811225767</v>
      </c>
      <c r="I19" s="83">
        <v>9.656027559113662</v>
      </c>
      <c r="J19" s="83">
        <v>8.467371528028421</v>
      </c>
      <c r="K19" s="83">
        <v>4.3753394172136737</v>
      </c>
      <c r="L19" s="83">
        <v>5.3797259185684965</v>
      </c>
      <c r="M19" s="83">
        <v>5.0904624986334364</v>
      </c>
      <c r="N19" s="83">
        <v>1.78381167756436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8.0761151399171567</v>
      </c>
      <c r="C21" s="83">
        <v>6.288357029122726</v>
      </c>
      <c r="D21" s="83">
        <v>7.8740416254059991</v>
      </c>
      <c r="E21" s="83">
        <v>10.617416959734214</v>
      </c>
      <c r="F21" s="83">
        <v>18.069217739315448</v>
      </c>
      <c r="G21" s="83">
        <v>20.919992208197645</v>
      </c>
      <c r="H21" s="83">
        <v>24.436012680787847</v>
      </c>
      <c r="I21" s="83">
        <v>20.427918066436</v>
      </c>
      <c r="J21" s="83">
        <v>22.848537991065179</v>
      </c>
      <c r="K21" s="83">
        <v>21.295087509365516</v>
      </c>
      <c r="L21" s="83">
        <v>21.782353859543353</v>
      </c>
      <c r="M21" s="83">
        <v>29.823855921428116</v>
      </c>
      <c r="N21" s="83">
        <v>8.4508177897925947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276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2" t="s">
        <v>275</v>
      </c>
      <c r="B23" s="264">
        <v>0</v>
      </c>
      <c r="C23" s="264">
        <v>0</v>
      </c>
      <c r="D23" s="264">
        <v>0</v>
      </c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>
        <v>0</v>
      </c>
      <c r="K23" s="26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</row>
    <row r="24" spans="1:17" x14ac:dyDescent="0.25">
      <c r="A24" s="156" t="s">
        <v>262</v>
      </c>
      <c r="B24" s="204">
        <v>65.037126313350825</v>
      </c>
      <c r="C24" s="204">
        <v>62.386826485781739</v>
      </c>
      <c r="D24" s="204">
        <v>64.29315158071914</v>
      </c>
      <c r="E24" s="204">
        <v>68.780446838768469</v>
      </c>
      <c r="F24" s="204">
        <v>61.039290125155361</v>
      </c>
      <c r="G24" s="204">
        <v>60.287718515864114</v>
      </c>
      <c r="H24" s="204">
        <v>61.808017369717234</v>
      </c>
      <c r="I24" s="204">
        <v>60.621503138241678</v>
      </c>
      <c r="J24" s="204">
        <v>62.010758456664661</v>
      </c>
      <c r="K24" s="204">
        <v>57.866751993712867</v>
      </c>
      <c r="L24" s="204">
        <v>54.116202792692036</v>
      </c>
      <c r="M24" s="204">
        <v>54.139594561908815</v>
      </c>
      <c r="N24" s="204">
        <v>51.394808898603969</v>
      </c>
      <c r="O24" s="204">
        <v>58.310305331246084</v>
      </c>
      <c r="P24" s="204">
        <v>64.816528481335794</v>
      </c>
      <c r="Q24" s="204">
        <v>64.842098881934675</v>
      </c>
    </row>
    <row r="25" spans="1:17" x14ac:dyDescent="0.25">
      <c r="A25" s="152" t="s">
        <v>274</v>
      </c>
      <c r="B25" s="264">
        <v>65.037126313350825</v>
      </c>
      <c r="C25" s="264">
        <v>62.386826485781739</v>
      </c>
      <c r="D25" s="264">
        <v>64.29315158071914</v>
      </c>
      <c r="E25" s="264">
        <v>68.780446838768469</v>
      </c>
      <c r="F25" s="264">
        <v>61.039290125155361</v>
      </c>
      <c r="G25" s="264">
        <v>60.287718515864114</v>
      </c>
      <c r="H25" s="264">
        <v>61.808017369717234</v>
      </c>
      <c r="I25" s="264">
        <v>60.621503138241678</v>
      </c>
      <c r="J25" s="264">
        <v>62.010758456664661</v>
      </c>
      <c r="K25" s="264">
        <v>57.866751993712867</v>
      </c>
      <c r="L25" s="264">
        <v>54.116202792692036</v>
      </c>
      <c r="M25" s="264">
        <v>54.139594561908815</v>
      </c>
      <c r="N25" s="264">
        <v>51.394808898603969</v>
      </c>
      <c r="O25" s="264">
        <v>58.310305331246084</v>
      </c>
      <c r="P25" s="264">
        <v>64.816528481335794</v>
      </c>
      <c r="Q25" s="264">
        <v>64.842098881934675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34.966402377390409</v>
      </c>
      <c r="C27" s="83">
        <v>36.731461211260097</v>
      </c>
      <c r="D27" s="83">
        <v>34.576838788469026</v>
      </c>
      <c r="E27" s="83">
        <v>36.729898402070731</v>
      </c>
      <c r="F27" s="83">
        <v>32.410569014171678</v>
      </c>
      <c r="G27" s="83">
        <v>30.237012388645581</v>
      </c>
      <c r="H27" s="83">
        <v>28.08991271280987</v>
      </c>
      <c r="I27" s="83">
        <v>26.999003095668517</v>
      </c>
      <c r="J27" s="83">
        <v>27.011387621320566</v>
      </c>
      <c r="K27" s="83">
        <v>29.176900563494733</v>
      </c>
      <c r="L27" s="83">
        <v>23.759246299580596</v>
      </c>
      <c r="M27" s="83">
        <v>15.118560314062107</v>
      </c>
      <c r="N27" s="83">
        <v>39.956354847893216</v>
      </c>
      <c r="O27" s="83">
        <v>58.310305331246084</v>
      </c>
      <c r="P27" s="83">
        <v>64.816528481335794</v>
      </c>
      <c r="Q27" s="83">
        <v>64.842098881934675</v>
      </c>
    </row>
    <row r="28" spans="1:17" x14ac:dyDescent="0.25">
      <c r="A28" s="154" t="s">
        <v>125</v>
      </c>
      <c r="B28" s="83">
        <v>19.720314504127114</v>
      </c>
      <c r="C28" s="83">
        <v>18.627354816351222</v>
      </c>
      <c r="D28" s="83">
        <v>20.916105260276851</v>
      </c>
      <c r="E28" s="83">
        <v>20.18428240151713</v>
      </c>
      <c r="F28" s="83">
        <v>8.4341534910557545</v>
      </c>
      <c r="G28" s="83">
        <v>6.6700482951093081</v>
      </c>
      <c r="H28" s="83">
        <v>6.4078625887146705</v>
      </c>
      <c r="I28" s="83">
        <v>10.791795433297821</v>
      </c>
      <c r="J28" s="83">
        <v>9.4633264899878426</v>
      </c>
      <c r="K28" s="83">
        <v>4.8899785810210208</v>
      </c>
      <c r="L28" s="83">
        <v>6.012503718012435</v>
      </c>
      <c r="M28" s="83">
        <v>5.6892163583643134</v>
      </c>
      <c r="N28" s="83">
        <v>1.9936283940732096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10.350409431833292</v>
      </c>
      <c r="C30" s="83">
        <v>7.0280104581704181</v>
      </c>
      <c r="D30" s="83">
        <v>8.8002075319732693</v>
      </c>
      <c r="E30" s="83">
        <v>11.866266035180603</v>
      </c>
      <c r="F30" s="83">
        <v>20.194567619927927</v>
      </c>
      <c r="G30" s="83">
        <v>23.380657832109222</v>
      </c>
      <c r="H30" s="83">
        <v>27.310242068192693</v>
      </c>
      <c r="I30" s="83">
        <v>22.830704609275347</v>
      </c>
      <c r="J30" s="83">
        <v>25.536044345356249</v>
      </c>
      <c r="K30" s="83">
        <v>23.799872849197115</v>
      </c>
      <c r="L30" s="83">
        <v>24.344452775099008</v>
      </c>
      <c r="M30" s="83">
        <v>33.331817889482394</v>
      </c>
      <c r="N30" s="83">
        <v>9.4448256566375424</v>
      </c>
      <c r="O30" s="83">
        <v>0</v>
      </c>
      <c r="P30" s="83">
        <v>0</v>
      </c>
      <c r="Q30" s="83">
        <v>0</v>
      </c>
    </row>
    <row r="31" spans="1:17" x14ac:dyDescent="0.25">
      <c r="A31" s="152" t="s">
        <v>273</v>
      </c>
      <c r="B31" s="264">
        <v>0</v>
      </c>
      <c r="C31" s="264">
        <v>0</v>
      </c>
      <c r="D31" s="264">
        <v>0</v>
      </c>
      <c r="E31" s="264">
        <v>0</v>
      </c>
      <c r="F31" s="264">
        <v>0</v>
      </c>
      <c r="G31" s="264">
        <v>0</v>
      </c>
      <c r="H31" s="264">
        <v>0</v>
      </c>
      <c r="I31" s="264">
        <v>0</v>
      </c>
      <c r="J31" s="264">
        <v>0</v>
      </c>
      <c r="K31" s="264">
        <v>0</v>
      </c>
      <c r="L31" s="264">
        <v>0</v>
      </c>
      <c r="M31" s="264">
        <v>0</v>
      </c>
      <c r="N31" s="264">
        <v>0</v>
      </c>
      <c r="O31" s="264">
        <v>0</v>
      </c>
      <c r="P31" s="264">
        <v>0</v>
      </c>
      <c r="Q31" s="264">
        <v>0</v>
      </c>
    </row>
    <row r="32" spans="1:17" x14ac:dyDescent="0.25">
      <c r="A32" s="152" t="s">
        <v>272</v>
      </c>
      <c r="B32" s="264">
        <v>0</v>
      </c>
      <c r="C32" s="264">
        <v>0</v>
      </c>
      <c r="D32" s="264">
        <v>0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>
        <v>0</v>
      </c>
      <c r="K32" s="264">
        <v>0</v>
      </c>
      <c r="L32" s="264">
        <v>0</v>
      </c>
      <c r="M32" s="264">
        <v>0</v>
      </c>
      <c r="N32" s="264">
        <v>0</v>
      </c>
      <c r="O32" s="264">
        <v>0</v>
      </c>
      <c r="P32" s="264">
        <v>0</v>
      </c>
      <c r="Q32" s="264">
        <v>0</v>
      </c>
    </row>
    <row r="33" spans="1:17" x14ac:dyDescent="0.25">
      <c r="A33" s="156" t="s">
        <v>261</v>
      </c>
      <c r="B33" s="204">
        <v>778.21482434609925</v>
      </c>
      <c r="C33" s="204">
        <v>703.16244448594568</v>
      </c>
      <c r="D33" s="204">
        <v>694.6398850546758</v>
      </c>
      <c r="E33" s="204">
        <v>768.96234491696805</v>
      </c>
      <c r="F33" s="204">
        <v>599.68935132578565</v>
      </c>
      <c r="G33" s="204">
        <v>483.27622635754574</v>
      </c>
      <c r="H33" s="204">
        <v>569.7646845895224</v>
      </c>
      <c r="I33" s="204">
        <v>440.10242660658258</v>
      </c>
      <c r="J33" s="204">
        <v>395.0773576920825</v>
      </c>
      <c r="K33" s="204">
        <v>341.52986339156826</v>
      </c>
      <c r="L33" s="204">
        <v>269.05286021649783</v>
      </c>
      <c r="M33" s="204">
        <v>184.62472573033764</v>
      </c>
      <c r="N33" s="204">
        <v>302.71277991587385</v>
      </c>
      <c r="O33" s="204">
        <v>360.73785808082778</v>
      </c>
      <c r="P33" s="204">
        <v>414.60694937474364</v>
      </c>
      <c r="Q33" s="204">
        <v>391.56379238206785</v>
      </c>
    </row>
    <row r="34" spans="1:17" x14ac:dyDescent="0.25">
      <c r="A34" s="150" t="s">
        <v>33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14.367187923070617</v>
      </c>
      <c r="P36" s="87">
        <v>16.579308357043889</v>
      </c>
      <c r="Q36" s="87">
        <v>19.368010303441274</v>
      </c>
    </row>
    <row r="37" spans="1:17" x14ac:dyDescent="0.25">
      <c r="A37" s="150" t="s">
        <v>125</v>
      </c>
      <c r="B37" s="87">
        <v>98.59147987961201</v>
      </c>
      <c r="C37" s="87">
        <v>99.600120935261188</v>
      </c>
      <c r="D37" s="87">
        <v>90.292818521317614</v>
      </c>
      <c r="E37" s="87">
        <v>97.275489694848403</v>
      </c>
      <c r="F37" s="87">
        <v>37.128886980574741</v>
      </c>
      <c r="G37" s="87">
        <v>44.721855174392736</v>
      </c>
      <c r="H37" s="87">
        <v>45.198557691885306</v>
      </c>
      <c r="I37" s="87">
        <v>28.002120445640109</v>
      </c>
      <c r="J37" s="87">
        <v>28.277882141447439</v>
      </c>
      <c r="K37" s="87">
        <v>30.900175053165391</v>
      </c>
      <c r="L37" s="87">
        <v>22.517716865636107</v>
      </c>
      <c r="M37" s="87">
        <v>5.2458274512895366</v>
      </c>
      <c r="N37" s="87">
        <v>33.374733237210592</v>
      </c>
      <c r="O37" s="87">
        <v>50.083517763008402</v>
      </c>
      <c r="P37" s="87">
        <v>68.069622321947108</v>
      </c>
      <c r="Q37" s="87">
        <v>44.663432114115572</v>
      </c>
    </row>
    <row r="38" spans="1:17" x14ac:dyDescent="0.25">
      <c r="A38" s="150" t="s">
        <v>29</v>
      </c>
      <c r="B38" s="87">
        <v>615.16161601362751</v>
      </c>
      <c r="C38" s="87">
        <v>552.37906984988751</v>
      </c>
      <c r="D38" s="87">
        <v>555.39475067753062</v>
      </c>
      <c r="E38" s="87">
        <v>602.75171593479513</v>
      </c>
      <c r="F38" s="87">
        <v>481.31448901942815</v>
      </c>
      <c r="G38" s="87">
        <v>305.2120588170672</v>
      </c>
      <c r="H38" s="87">
        <v>366.52481568090241</v>
      </c>
      <c r="I38" s="87">
        <v>356.29775231808685</v>
      </c>
      <c r="J38" s="87">
        <v>298.06958591975797</v>
      </c>
      <c r="K38" s="87">
        <v>195.66338946832229</v>
      </c>
      <c r="L38" s="87">
        <v>172.03177033808362</v>
      </c>
      <c r="M38" s="87">
        <v>156.07090638339258</v>
      </c>
      <c r="N38" s="87">
        <v>165.5425504264426</v>
      </c>
      <c r="O38" s="87">
        <v>187.85066067781872</v>
      </c>
      <c r="P38" s="87">
        <v>214.74539633743024</v>
      </c>
      <c r="Q38" s="87">
        <v>216.1034328705183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64.461728452859674</v>
      </c>
      <c r="C40" s="87">
        <v>51.183253700796939</v>
      </c>
      <c r="D40" s="87">
        <v>48.952315855827578</v>
      </c>
      <c r="E40" s="87">
        <v>68.935139287324574</v>
      </c>
      <c r="F40" s="87">
        <v>81.245975325782737</v>
      </c>
      <c r="G40" s="87">
        <v>133.34231236608579</v>
      </c>
      <c r="H40" s="87">
        <v>158.0413112167347</v>
      </c>
      <c r="I40" s="87">
        <v>55.80255384285563</v>
      </c>
      <c r="J40" s="87">
        <v>68.729889630877068</v>
      </c>
      <c r="K40" s="87">
        <v>114.96629887008061</v>
      </c>
      <c r="L40" s="87">
        <v>74.503373012778098</v>
      </c>
      <c r="M40" s="87">
        <v>23.307991895655537</v>
      </c>
      <c r="N40" s="87">
        <v>103.79549625222069</v>
      </c>
      <c r="O40" s="87">
        <v>108.43649171693006</v>
      </c>
      <c r="P40" s="87">
        <v>115.21262235832239</v>
      </c>
      <c r="Q40" s="87">
        <v>111.42891709399268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82.862178610575185</v>
      </c>
      <c r="C44" s="204">
        <v>78.36791433344942</v>
      </c>
      <c r="D44" s="204">
        <v>79.634082353748994</v>
      </c>
      <c r="E44" s="204">
        <v>89.466950459657227</v>
      </c>
      <c r="F44" s="204">
        <v>76.673128343473294</v>
      </c>
      <c r="G44" s="204">
        <v>70.593949207354825</v>
      </c>
      <c r="H44" s="204">
        <v>76.175097181982522</v>
      </c>
      <c r="I44" s="204">
        <v>70.711573998233106</v>
      </c>
      <c r="J44" s="204">
        <v>69.096300602763051</v>
      </c>
      <c r="K44" s="204">
        <v>63.489439422687816</v>
      </c>
      <c r="L44" s="204">
        <v>57.203252271945267</v>
      </c>
      <c r="M44" s="204">
        <v>54.224361482699535</v>
      </c>
      <c r="N44" s="204">
        <v>57.912259056932854</v>
      </c>
      <c r="O44" s="204">
        <v>58.33562872187342</v>
      </c>
      <c r="P44" s="204">
        <v>64.144932179252166</v>
      </c>
      <c r="Q44" s="204">
        <v>60.560758101965561</v>
      </c>
    </row>
    <row r="45" spans="1:17" x14ac:dyDescent="0.25">
      <c r="A45" s="299" t="s">
        <v>271</v>
      </c>
      <c r="B45" s="298">
        <v>51.579611460021418</v>
      </c>
      <c r="C45" s="298">
        <v>49.477713004362109</v>
      </c>
      <c r="D45" s="298">
        <v>50.989580352860827</v>
      </c>
      <c r="E45" s="298">
        <v>54.548362221565228</v>
      </c>
      <c r="F45" s="298">
        <v>48.409009544518327</v>
      </c>
      <c r="G45" s="298">
        <v>47.812953510233378</v>
      </c>
      <c r="H45" s="298">
        <v>49.018671361404202</v>
      </c>
      <c r="I45" s="298">
        <v>48.07767125084532</v>
      </c>
      <c r="J45" s="298">
        <v>49.179461160777443</v>
      </c>
      <c r="K45" s="298">
        <v>45.892934597210626</v>
      </c>
      <c r="L45" s="298">
        <v>42.918450921251605</v>
      </c>
      <c r="M45" s="298">
        <v>42.937002453829365</v>
      </c>
      <c r="N45" s="298">
        <v>40.760169219036719</v>
      </c>
      <c r="O45" s="298">
        <v>36.288860232743531</v>
      </c>
      <c r="P45" s="298">
        <v>40.337945916575968</v>
      </c>
      <c r="Q45" s="298">
        <v>40.353859410565875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27.731136829308731</v>
      </c>
      <c r="C47" s="83">
        <v>29.130968802456685</v>
      </c>
      <c r="D47" s="83">
        <v>27.422181933935239</v>
      </c>
      <c r="E47" s="83">
        <v>29.129729370529901</v>
      </c>
      <c r="F47" s="83">
        <v>25.704157789733358</v>
      </c>
      <c r="G47" s="83">
        <v>23.980354593220095</v>
      </c>
      <c r="H47" s="83">
        <v>22.277533861074506</v>
      </c>
      <c r="I47" s="83">
        <v>21.41235581001721</v>
      </c>
      <c r="J47" s="83">
        <v>21.42217772339902</v>
      </c>
      <c r="K47" s="83">
        <v>23.13960163956089</v>
      </c>
      <c r="L47" s="83">
        <v>18.842971117925185</v>
      </c>
      <c r="M47" s="83">
        <v>11.990220217865717</v>
      </c>
      <c r="N47" s="83">
        <v>31.688565827515781</v>
      </c>
      <c r="O47" s="83">
        <v>36.288860232743531</v>
      </c>
      <c r="P47" s="83">
        <v>40.337945916575968</v>
      </c>
      <c r="Q47" s="83">
        <v>40.353859410565875</v>
      </c>
    </row>
    <row r="48" spans="1:17" x14ac:dyDescent="0.25">
      <c r="A48" s="154" t="s">
        <v>125</v>
      </c>
      <c r="B48" s="83">
        <v>15.639777118865371</v>
      </c>
      <c r="C48" s="83">
        <v>14.77297319881937</v>
      </c>
      <c r="D48" s="83">
        <v>16.588134250952084</v>
      </c>
      <c r="E48" s="83">
        <v>16.007740545816358</v>
      </c>
      <c r="F48" s="83">
        <v>6.6889542131189943</v>
      </c>
      <c r="G48" s="83">
        <v>5.2898785506562742</v>
      </c>
      <c r="H48" s="83">
        <v>5.0819444423586484</v>
      </c>
      <c r="I48" s="83">
        <v>8.558751700123473</v>
      </c>
      <c r="J48" s="83">
        <v>7.5051702180251922</v>
      </c>
      <c r="K48" s="83">
        <v>3.878141756166666</v>
      </c>
      <c r="L48" s="83">
        <v>4.7683934278220761</v>
      </c>
      <c r="M48" s="83">
        <v>4.5120008510614547</v>
      </c>
      <c r="N48" s="83">
        <v>1.5811058051138651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8.208697511847312</v>
      </c>
      <c r="C50" s="83">
        <v>5.5737710030860539</v>
      </c>
      <c r="D50" s="83">
        <v>6.9792641679735015</v>
      </c>
      <c r="E50" s="83">
        <v>9.4108923052189652</v>
      </c>
      <c r="F50" s="83">
        <v>16.015897541665968</v>
      </c>
      <c r="G50" s="83">
        <v>18.54272036635701</v>
      </c>
      <c r="H50" s="83">
        <v>21.659193057971052</v>
      </c>
      <c r="I50" s="83">
        <v>18.106563740704637</v>
      </c>
      <c r="J50" s="83">
        <v>20.25211321935323</v>
      </c>
      <c r="K50" s="83">
        <v>18.875191201483069</v>
      </c>
      <c r="L50" s="83">
        <v>19.30708637550434</v>
      </c>
      <c r="M50" s="83">
        <v>26.434781384902198</v>
      </c>
      <c r="N50" s="83">
        <v>7.4904975864070753</v>
      </c>
      <c r="O50" s="83">
        <v>0</v>
      </c>
      <c r="P50" s="83">
        <v>0</v>
      </c>
      <c r="Q50" s="83">
        <v>0</v>
      </c>
    </row>
    <row r="51" spans="1:17" x14ac:dyDescent="0.25">
      <c r="A51" s="299" t="s">
        <v>270</v>
      </c>
      <c r="B51" s="298">
        <v>31.282567150553767</v>
      </c>
      <c r="C51" s="298">
        <v>28.890201329087319</v>
      </c>
      <c r="D51" s="298">
        <v>28.644502000888171</v>
      </c>
      <c r="E51" s="298">
        <v>34.918588238091992</v>
      </c>
      <c r="F51" s="298">
        <v>28.264118798954968</v>
      </c>
      <c r="G51" s="298">
        <v>22.780995697121448</v>
      </c>
      <c r="H51" s="298">
        <v>27.156425820578324</v>
      </c>
      <c r="I51" s="298">
        <v>22.63390274738779</v>
      </c>
      <c r="J51" s="298">
        <v>19.916839441985601</v>
      </c>
      <c r="K51" s="298">
        <v>17.59650482547719</v>
      </c>
      <c r="L51" s="298">
        <v>14.284801350693661</v>
      </c>
      <c r="M51" s="298">
        <v>11.287359028870172</v>
      </c>
      <c r="N51" s="298">
        <v>17.152089837896138</v>
      </c>
      <c r="O51" s="298">
        <v>22.046768489129892</v>
      </c>
      <c r="P51" s="298">
        <v>23.806986262676201</v>
      </c>
      <c r="Q51" s="298">
        <v>20.206898691399683</v>
      </c>
    </row>
    <row r="52" spans="1:17" x14ac:dyDescent="0.25">
      <c r="A52" s="150" t="s">
        <v>33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0.87806161422843798</v>
      </c>
      <c r="P54" s="87">
        <v>0.95199409198532969</v>
      </c>
      <c r="Q54" s="87">
        <v>0.99949849723016981</v>
      </c>
    </row>
    <row r="55" spans="1:17" x14ac:dyDescent="0.25">
      <c r="A55" s="150" t="s">
        <v>125</v>
      </c>
      <c r="B55" s="87">
        <v>3.9631660735812257</v>
      </c>
      <c r="C55" s="87">
        <v>4.0921803614309118</v>
      </c>
      <c r="D55" s="87">
        <v>3.7233577806954425</v>
      </c>
      <c r="E55" s="87">
        <v>4.4172810187213365</v>
      </c>
      <c r="F55" s="87">
        <v>1.7499314773088814</v>
      </c>
      <c r="G55" s="87">
        <v>2.1081285085630861</v>
      </c>
      <c r="H55" s="87">
        <v>2.1542775681878137</v>
      </c>
      <c r="I55" s="87">
        <v>1.440113102247953</v>
      </c>
      <c r="J55" s="87">
        <v>1.425558887152311</v>
      </c>
      <c r="K55" s="87">
        <v>1.5920572041096022</v>
      </c>
      <c r="L55" s="87">
        <v>1.1955312871899826</v>
      </c>
      <c r="M55" s="87">
        <v>0.32071293599478201</v>
      </c>
      <c r="N55" s="87">
        <v>1.8910546920402285</v>
      </c>
      <c r="O55" s="87">
        <v>3.0608922698511609</v>
      </c>
      <c r="P55" s="87">
        <v>3.908599616981888</v>
      </c>
      <c r="Q55" s="87">
        <v>2.3048848374098854</v>
      </c>
    </row>
    <row r="56" spans="1:17" x14ac:dyDescent="0.25">
      <c r="A56" s="150" t="s">
        <v>29</v>
      </c>
      <c r="B56" s="87">
        <v>24.728177823596781</v>
      </c>
      <c r="C56" s="87">
        <v>22.695100773767507</v>
      </c>
      <c r="D56" s="87">
        <v>22.902523148110188</v>
      </c>
      <c r="E56" s="87">
        <v>27.370961813225286</v>
      </c>
      <c r="F56" s="87">
        <v>22.684961584240288</v>
      </c>
      <c r="G56" s="87">
        <v>14.387288716902603</v>
      </c>
      <c r="H56" s="87">
        <v>17.46949966828921</v>
      </c>
      <c r="I56" s="87">
        <v>18.323935946595896</v>
      </c>
      <c r="J56" s="87">
        <v>15.026434620254433</v>
      </c>
      <c r="K56" s="87">
        <v>10.081085568207317</v>
      </c>
      <c r="L56" s="87">
        <v>9.1336686155659486</v>
      </c>
      <c r="M56" s="87">
        <v>9.5416707991949412</v>
      </c>
      <c r="N56" s="87">
        <v>9.3798507538990776</v>
      </c>
      <c r="O56" s="87">
        <v>11.48063596243345</v>
      </c>
      <c r="P56" s="87">
        <v>12.330812853687274</v>
      </c>
      <c r="Q56" s="87">
        <v>11.152155178376084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2.5912232533757606</v>
      </c>
      <c r="C58" s="87">
        <v>2.1029201938888988</v>
      </c>
      <c r="D58" s="87">
        <v>2.0186210720825413</v>
      </c>
      <c r="E58" s="87">
        <v>3.130345406145373</v>
      </c>
      <c r="F58" s="87">
        <v>3.8292257374058001</v>
      </c>
      <c r="G58" s="87">
        <v>6.2855784716557555</v>
      </c>
      <c r="H58" s="87">
        <v>7.532648584101298</v>
      </c>
      <c r="I58" s="87">
        <v>2.8698536985439431</v>
      </c>
      <c r="J58" s="87">
        <v>3.4648459345788583</v>
      </c>
      <c r="K58" s="87">
        <v>5.9233620531602682</v>
      </c>
      <c r="L58" s="87">
        <v>3.9556014479377293</v>
      </c>
      <c r="M58" s="87">
        <v>1.4249752936804494</v>
      </c>
      <c r="N58" s="87">
        <v>5.8811843919568325</v>
      </c>
      <c r="O58" s="87">
        <v>6.6271786426168449</v>
      </c>
      <c r="P58" s="87">
        <v>6.6155797000217085</v>
      </c>
      <c r="Q58" s="87">
        <v>5.7503601783835441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0</v>
      </c>
      <c r="C62" s="302">
        <v>0</v>
      </c>
      <c r="D62" s="302">
        <v>0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2">
        <v>0</v>
      </c>
      <c r="L62" s="302">
        <v>0</v>
      </c>
      <c r="M62" s="302">
        <v>0</v>
      </c>
      <c r="N62" s="302">
        <v>0</v>
      </c>
      <c r="O62" s="302">
        <v>0</v>
      </c>
      <c r="P62" s="302">
        <v>0</v>
      </c>
      <c r="Q62" s="302">
        <v>0</v>
      </c>
    </row>
    <row r="63" spans="1:17" x14ac:dyDescent="0.25">
      <c r="A63" s="152" t="s">
        <v>268</v>
      </c>
      <c r="B63" s="151">
        <v>0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</v>
      </c>
      <c r="K63" s="151">
        <v>0</v>
      </c>
      <c r="L63" s="151">
        <v>0</v>
      </c>
      <c r="M63" s="151">
        <v>0</v>
      </c>
      <c r="N63" s="151">
        <v>0</v>
      </c>
      <c r="O63" s="151">
        <v>0</v>
      </c>
      <c r="P63" s="151">
        <v>0</v>
      </c>
      <c r="Q63" s="151">
        <v>0</v>
      </c>
    </row>
    <row r="64" spans="1:17" x14ac:dyDescent="0.25">
      <c r="A64" s="301" t="s">
        <v>267</v>
      </c>
      <c r="B64" s="300">
        <v>0</v>
      </c>
      <c r="C64" s="300">
        <v>0</v>
      </c>
      <c r="D64" s="300">
        <v>0</v>
      </c>
      <c r="E64" s="300">
        <v>0</v>
      </c>
      <c r="F64" s="300">
        <v>0</v>
      </c>
      <c r="G64" s="300">
        <v>0</v>
      </c>
      <c r="H64" s="300">
        <v>0</v>
      </c>
      <c r="I64" s="300">
        <v>0</v>
      </c>
      <c r="J64" s="300">
        <v>0</v>
      </c>
      <c r="K64" s="300">
        <v>0</v>
      </c>
      <c r="L64" s="300">
        <v>0</v>
      </c>
      <c r="M64" s="300">
        <v>0</v>
      </c>
      <c r="N64" s="300">
        <v>0</v>
      </c>
      <c r="O64" s="300">
        <v>0</v>
      </c>
      <c r="P64" s="300">
        <v>0</v>
      </c>
      <c r="Q64" s="300">
        <v>0</v>
      </c>
    </row>
    <row r="65" spans="1:17" x14ac:dyDescent="0.25">
      <c r="A65" s="156" t="s">
        <v>259</v>
      </c>
      <c r="B65" s="204">
        <v>49.48500671151367</v>
      </c>
      <c r="C65" s="204">
        <v>46.814443179781655</v>
      </c>
      <c r="D65" s="204">
        <v>48.04315587696528</v>
      </c>
      <c r="E65" s="204">
        <v>52.647019368386985</v>
      </c>
      <c r="F65" s="204">
        <v>48.296529966123444</v>
      </c>
      <c r="G65" s="204">
        <v>47.36296693243326</v>
      </c>
      <c r="H65" s="204">
        <v>49.551729247820198</v>
      </c>
      <c r="I65" s="204">
        <v>47.058291130674355</v>
      </c>
      <c r="J65" s="204">
        <v>48.004977943733707</v>
      </c>
      <c r="K65" s="204">
        <v>45.050618974539873</v>
      </c>
      <c r="L65" s="204">
        <v>41.690259018544083</v>
      </c>
      <c r="M65" s="204">
        <v>42.015815209294196</v>
      </c>
      <c r="N65" s="204">
        <v>38.949719738522134</v>
      </c>
      <c r="O65" s="204">
        <v>34.575024576398128</v>
      </c>
      <c r="P65" s="204">
        <v>38.822805305615944</v>
      </c>
      <c r="Q65" s="204">
        <v>38.117982646039394</v>
      </c>
    </row>
    <row r="66" spans="1:17" x14ac:dyDescent="0.25">
      <c r="A66" s="299" t="s">
        <v>266</v>
      </c>
      <c r="B66" s="298">
        <v>44.326894792688464</v>
      </c>
      <c r="C66" s="298">
        <v>42.050803063686288</v>
      </c>
      <c r="D66" s="298">
        <v>43.320028568758474</v>
      </c>
      <c r="E66" s="298">
        <v>46.889372135900707</v>
      </c>
      <c r="F66" s="298">
        <v>43.63612318587618</v>
      </c>
      <c r="G66" s="298">
        <v>43.606659949617509</v>
      </c>
      <c r="H66" s="298">
        <v>45.073967463639448</v>
      </c>
      <c r="I66" s="298">
        <v>43.326237972474232</v>
      </c>
      <c r="J66" s="298">
        <v>44.720935223818529</v>
      </c>
      <c r="K66" s="298">
        <v>42.149170994483271</v>
      </c>
      <c r="L66" s="298">
        <v>39.33487035269544</v>
      </c>
      <c r="M66" s="298">
        <v>40.154668045166908</v>
      </c>
      <c r="N66" s="298">
        <v>36.121550343094285</v>
      </c>
      <c r="O66" s="298">
        <v>30.939782661370451</v>
      </c>
      <c r="P66" s="298">
        <v>34.897325053249752</v>
      </c>
      <c r="Q66" s="298">
        <v>34.786112710909819</v>
      </c>
    </row>
    <row r="67" spans="1:17" x14ac:dyDescent="0.25">
      <c r="A67" s="299" t="s">
        <v>265</v>
      </c>
      <c r="B67" s="298">
        <v>5.1581119188252069</v>
      </c>
      <c r="C67" s="298">
        <v>4.7636401160953685</v>
      </c>
      <c r="D67" s="298">
        <v>4.7231273082068084</v>
      </c>
      <c r="E67" s="298">
        <v>5.757647232486276</v>
      </c>
      <c r="F67" s="298">
        <v>4.660406780247266</v>
      </c>
      <c r="G67" s="298">
        <v>3.756306982815754</v>
      </c>
      <c r="H67" s="298">
        <v>4.4777617841807471</v>
      </c>
      <c r="I67" s="298">
        <v>3.7320531582001206</v>
      </c>
      <c r="J67" s="298">
        <v>3.2840427199151812</v>
      </c>
      <c r="K67" s="298">
        <v>2.9014479800565991</v>
      </c>
      <c r="L67" s="298">
        <v>2.3553886658486416</v>
      </c>
      <c r="M67" s="298">
        <v>1.8611471641272859</v>
      </c>
      <c r="N67" s="298">
        <v>2.8281693954278504</v>
      </c>
      <c r="O67" s="298">
        <v>3.6352419150276742</v>
      </c>
      <c r="P67" s="298">
        <v>3.9254802523661891</v>
      </c>
      <c r="Q67" s="298">
        <v>3.3318699351295757</v>
      </c>
    </row>
    <row r="68" spans="1:17" x14ac:dyDescent="0.25">
      <c r="A68" s="150" t="s">
        <v>33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0.1447815985183438</v>
      </c>
      <c r="P70" s="87">
        <v>0.15697215797181732</v>
      </c>
      <c r="Q70" s="87">
        <v>0.16480505217486788</v>
      </c>
    </row>
    <row r="71" spans="1:17" x14ac:dyDescent="0.25">
      <c r="A71" s="150" t="s">
        <v>125</v>
      </c>
      <c r="B71" s="87">
        <v>0.65347751231666884</v>
      </c>
      <c r="C71" s="87">
        <v>0.67475038716269709</v>
      </c>
      <c r="D71" s="87">
        <v>0.61393606394978217</v>
      </c>
      <c r="E71" s="87">
        <v>0.72835550106262725</v>
      </c>
      <c r="F71" s="87">
        <v>0.28854225315950632</v>
      </c>
      <c r="G71" s="87">
        <v>0.34760455349144731</v>
      </c>
      <c r="H71" s="87">
        <v>0.35521396781308084</v>
      </c>
      <c r="I71" s="87">
        <v>0.23745700029704925</v>
      </c>
      <c r="J71" s="87">
        <v>0.23505718860663791</v>
      </c>
      <c r="K71" s="87">
        <v>0.26251072044206913</v>
      </c>
      <c r="L71" s="87">
        <v>0.19712845662904385</v>
      </c>
      <c r="M71" s="87">
        <v>5.2881632434914352E-2</v>
      </c>
      <c r="N71" s="87">
        <v>0.31181174163931624</v>
      </c>
      <c r="O71" s="87">
        <v>0.50470362049809336</v>
      </c>
      <c r="P71" s="87">
        <v>0.6444801723989273</v>
      </c>
      <c r="Q71" s="87">
        <v>0.3800472606402755</v>
      </c>
    </row>
    <row r="72" spans="1:17" x14ac:dyDescent="0.25">
      <c r="A72" s="150" t="s">
        <v>29</v>
      </c>
      <c r="B72" s="87">
        <v>4.0773734504863297</v>
      </c>
      <c r="C72" s="87">
        <v>3.7421439626970341</v>
      </c>
      <c r="D72" s="87">
        <v>3.7763453700233209</v>
      </c>
      <c r="E72" s="87">
        <v>4.5131361399797303</v>
      </c>
      <c r="F72" s="87">
        <v>3.7404721346115735</v>
      </c>
      <c r="G72" s="87">
        <v>2.3722875764344362</v>
      </c>
      <c r="H72" s="87">
        <v>2.88050638623245</v>
      </c>
      <c r="I72" s="87">
        <v>3.0213924564133086</v>
      </c>
      <c r="J72" s="87">
        <v>2.4776749024195746</v>
      </c>
      <c r="K72" s="87">
        <v>1.6622474547504151</v>
      </c>
      <c r="L72" s="87">
        <v>1.5060300109582425</v>
      </c>
      <c r="M72" s="87">
        <v>1.5733045704966258</v>
      </c>
      <c r="N72" s="87">
        <v>1.5466224283204957</v>
      </c>
      <c r="O72" s="87">
        <v>1.893016161637904</v>
      </c>
      <c r="P72" s="87">
        <v>2.0331999110974963</v>
      </c>
      <c r="Q72" s="87">
        <v>1.8388537062614962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0.42726095602220865</v>
      </c>
      <c r="C74" s="87">
        <v>0.3467457662356373</v>
      </c>
      <c r="D74" s="87">
        <v>0.33284587423370565</v>
      </c>
      <c r="E74" s="87">
        <v>0.51615559144391854</v>
      </c>
      <c r="F74" s="87">
        <v>0.63139239247618628</v>
      </c>
      <c r="G74" s="87">
        <v>1.0364148528898705</v>
      </c>
      <c r="H74" s="87">
        <v>1.2420414301352161</v>
      </c>
      <c r="I74" s="87">
        <v>0.47320370148976298</v>
      </c>
      <c r="J74" s="87">
        <v>0.57131062888896889</v>
      </c>
      <c r="K74" s="87">
        <v>0.97668980486411494</v>
      </c>
      <c r="L74" s="87">
        <v>0.65223019826135531</v>
      </c>
      <c r="M74" s="87">
        <v>0.23496096119574572</v>
      </c>
      <c r="N74" s="87">
        <v>0.96973522546803859</v>
      </c>
      <c r="O74" s="87">
        <v>1.0927405343733332</v>
      </c>
      <c r="P74" s="87">
        <v>1.090828010897948</v>
      </c>
      <c r="Q74" s="87">
        <v>0.94816391605293604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0</v>
      </c>
      <c r="C78" s="298">
        <v>0</v>
      </c>
      <c r="D78" s="298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298">
        <v>0</v>
      </c>
      <c r="L78" s="298">
        <v>0</v>
      </c>
      <c r="M78" s="298">
        <v>0</v>
      </c>
      <c r="N78" s="298">
        <v>0</v>
      </c>
      <c r="O78" s="298">
        <v>0</v>
      </c>
      <c r="P78" s="298">
        <v>0</v>
      </c>
      <c r="Q78" s="298">
        <v>0</v>
      </c>
    </row>
    <row r="79" spans="1:17" x14ac:dyDescent="0.25">
      <c r="A79" s="243" t="s">
        <v>258</v>
      </c>
      <c r="B79" s="278">
        <v>0</v>
      </c>
      <c r="C79" s="278">
        <v>0</v>
      </c>
      <c r="D79" s="278">
        <v>0</v>
      </c>
      <c r="E79" s="278">
        <v>0</v>
      </c>
      <c r="F79" s="278">
        <v>0</v>
      </c>
      <c r="G79" s="278">
        <v>0</v>
      </c>
      <c r="H79" s="278">
        <v>0</v>
      </c>
      <c r="I79" s="278">
        <v>0</v>
      </c>
      <c r="J79" s="278">
        <v>0</v>
      </c>
      <c r="K79" s="278">
        <v>0</v>
      </c>
      <c r="L79" s="278">
        <v>0</v>
      </c>
      <c r="M79" s="278">
        <v>0</v>
      </c>
      <c r="N79" s="278">
        <v>0</v>
      </c>
      <c r="O79" s="278">
        <v>0</v>
      </c>
      <c r="P79" s="278">
        <v>0</v>
      </c>
      <c r="Q79" s="278">
        <v>0</v>
      </c>
    </row>
    <row r="81" spans="1:17" ht="12.75" x14ac:dyDescent="0.25">
      <c r="A81" s="80" t="s">
        <v>134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</v>
      </c>
      <c r="C83" s="77">
        <f t="shared" si="0"/>
        <v>1</v>
      </c>
      <c r="D83" s="77">
        <f t="shared" si="0"/>
        <v>0.99999999999999989</v>
      </c>
      <c r="E83" s="77">
        <f t="shared" si="0"/>
        <v>0.99999999999999989</v>
      </c>
      <c r="F83" s="77">
        <f t="shared" si="0"/>
        <v>1</v>
      </c>
      <c r="G83" s="77">
        <f t="shared" si="0"/>
        <v>1</v>
      </c>
      <c r="H83" s="77">
        <f t="shared" si="0"/>
        <v>1</v>
      </c>
      <c r="I83" s="77">
        <f t="shared" si="0"/>
        <v>1.0000000000000002</v>
      </c>
      <c r="J83" s="77">
        <f t="shared" si="0"/>
        <v>1</v>
      </c>
      <c r="K83" s="77">
        <f t="shared" si="0"/>
        <v>1</v>
      </c>
      <c r="L83" s="77">
        <f t="shared" si="0"/>
        <v>1.0000000000000002</v>
      </c>
      <c r="M83" s="77">
        <f t="shared" si="0"/>
        <v>1</v>
      </c>
      <c r="N83" s="77">
        <f t="shared" si="0"/>
        <v>1.0000000000000002</v>
      </c>
      <c r="O83" s="77">
        <f t="shared" si="0"/>
        <v>0.99999999999999967</v>
      </c>
      <c r="P83" s="77">
        <f t="shared" si="0"/>
        <v>1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0</v>
      </c>
      <c r="C84" s="203">
        <f t="shared" si="1"/>
        <v>0</v>
      </c>
      <c r="D84" s="203">
        <f t="shared" si="1"/>
        <v>0</v>
      </c>
      <c r="E84" s="203">
        <f t="shared" si="1"/>
        <v>0</v>
      </c>
      <c r="F84" s="203">
        <f t="shared" si="1"/>
        <v>0</v>
      </c>
      <c r="G84" s="203">
        <f t="shared" si="1"/>
        <v>0</v>
      </c>
      <c r="H84" s="203">
        <f t="shared" si="1"/>
        <v>0</v>
      </c>
      <c r="I84" s="203">
        <f t="shared" si="1"/>
        <v>0</v>
      </c>
      <c r="J84" s="203">
        <f t="shared" si="1"/>
        <v>0</v>
      </c>
      <c r="K84" s="203">
        <f t="shared" si="1"/>
        <v>0</v>
      </c>
      <c r="L84" s="203">
        <f t="shared" si="1"/>
        <v>0</v>
      </c>
      <c r="M84" s="203">
        <f t="shared" si="1"/>
        <v>0</v>
      </c>
      <c r="N84" s="203">
        <f t="shared" si="1"/>
        <v>0</v>
      </c>
      <c r="O84" s="203">
        <f t="shared" si="1"/>
        <v>0</v>
      </c>
      <c r="P84" s="203">
        <f t="shared" si="1"/>
        <v>0</v>
      </c>
      <c r="Q84" s="203">
        <f t="shared" si="1"/>
        <v>0</v>
      </c>
    </row>
    <row r="85" spans="1:17" x14ac:dyDescent="0.25">
      <c r="A85" s="76" t="s">
        <v>82</v>
      </c>
      <c r="B85" s="202">
        <f t="shared" ref="B85:Q85" si="2">IF(B$7=0,0,B$7/B$5)</f>
        <v>0</v>
      </c>
      <c r="C85" s="202">
        <f t="shared" si="2"/>
        <v>0</v>
      </c>
      <c r="D85" s="202">
        <f t="shared" si="2"/>
        <v>0</v>
      </c>
      <c r="E85" s="202">
        <f t="shared" si="2"/>
        <v>0</v>
      </c>
      <c r="F85" s="202">
        <f t="shared" si="2"/>
        <v>0</v>
      </c>
      <c r="G85" s="202">
        <f t="shared" si="2"/>
        <v>0</v>
      </c>
      <c r="H85" s="202">
        <f t="shared" si="2"/>
        <v>0</v>
      </c>
      <c r="I85" s="202">
        <f t="shared" si="2"/>
        <v>0</v>
      </c>
      <c r="J85" s="202">
        <f t="shared" si="2"/>
        <v>0</v>
      </c>
      <c r="K85" s="202">
        <f t="shared" si="2"/>
        <v>0</v>
      </c>
      <c r="L85" s="202">
        <f t="shared" si="2"/>
        <v>0</v>
      </c>
      <c r="M85" s="202">
        <f t="shared" si="2"/>
        <v>0</v>
      </c>
      <c r="N85" s="202">
        <f t="shared" si="2"/>
        <v>0</v>
      </c>
      <c r="O85" s="202">
        <f t="shared" si="2"/>
        <v>0</v>
      </c>
      <c r="P85" s="202">
        <f t="shared" si="2"/>
        <v>0</v>
      </c>
      <c r="Q85" s="202">
        <f t="shared" si="2"/>
        <v>0</v>
      </c>
    </row>
    <row r="86" spans="1:17" x14ac:dyDescent="0.25">
      <c r="A86" s="76" t="s">
        <v>81</v>
      </c>
      <c r="B86" s="202">
        <f t="shared" ref="B86:Q86" si="3">IF(B$8=0,0,B$8/B$5)</f>
        <v>0</v>
      </c>
      <c r="C86" s="202">
        <f t="shared" si="3"/>
        <v>0</v>
      </c>
      <c r="D86" s="202">
        <f t="shared" si="3"/>
        <v>0</v>
      </c>
      <c r="E86" s="202">
        <f t="shared" si="3"/>
        <v>0</v>
      </c>
      <c r="F86" s="202">
        <f t="shared" si="3"/>
        <v>0</v>
      </c>
      <c r="G86" s="202">
        <f t="shared" si="3"/>
        <v>0</v>
      </c>
      <c r="H86" s="202">
        <f t="shared" si="3"/>
        <v>0</v>
      </c>
      <c r="I86" s="202">
        <f t="shared" si="3"/>
        <v>0</v>
      </c>
      <c r="J86" s="202">
        <f t="shared" si="3"/>
        <v>0</v>
      </c>
      <c r="K86" s="202">
        <f t="shared" si="3"/>
        <v>0</v>
      </c>
      <c r="L86" s="202">
        <f t="shared" si="3"/>
        <v>0</v>
      </c>
      <c r="M86" s="202">
        <f t="shared" si="3"/>
        <v>0</v>
      </c>
      <c r="N86" s="202">
        <f t="shared" si="3"/>
        <v>0</v>
      </c>
      <c r="O86" s="202">
        <f t="shared" si="3"/>
        <v>0</v>
      </c>
      <c r="P86" s="202">
        <f t="shared" si="3"/>
        <v>0</v>
      </c>
      <c r="Q86" s="202">
        <f t="shared" si="3"/>
        <v>0</v>
      </c>
    </row>
    <row r="87" spans="1:17" x14ac:dyDescent="0.25">
      <c r="A87" s="76" t="s">
        <v>80</v>
      </c>
      <c r="B87" s="202">
        <f t="shared" ref="B87:Q87" si="4">IF(B$9=0,0,B$9/B$5)</f>
        <v>0</v>
      </c>
      <c r="C87" s="202">
        <f t="shared" si="4"/>
        <v>0</v>
      </c>
      <c r="D87" s="202">
        <f t="shared" si="4"/>
        <v>0</v>
      </c>
      <c r="E87" s="202">
        <f t="shared" si="4"/>
        <v>0</v>
      </c>
      <c r="F87" s="202">
        <f t="shared" si="4"/>
        <v>0</v>
      </c>
      <c r="G87" s="202">
        <f t="shared" si="4"/>
        <v>0</v>
      </c>
      <c r="H87" s="202">
        <f t="shared" si="4"/>
        <v>0</v>
      </c>
      <c r="I87" s="202">
        <f t="shared" si="4"/>
        <v>0</v>
      </c>
      <c r="J87" s="202">
        <f t="shared" si="4"/>
        <v>0</v>
      </c>
      <c r="K87" s="202">
        <f t="shared" si="4"/>
        <v>0</v>
      </c>
      <c r="L87" s="202">
        <f t="shared" si="4"/>
        <v>0</v>
      </c>
      <c r="M87" s="202">
        <f t="shared" si="4"/>
        <v>0</v>
      </c>
      <c r="N87" s="202">
        <f t="shared" si="4"/>
        <v>0</v>
      </c>
      <c r="O87" s="202">
        <f t="shared" si="4"/>
        <v>0</v>
      </c>
      <c r="P87" s="202">
        <f t="shared" si="4"/>
        <v>0</v>
      </c>
      <c r="Q87" s="202">
        <f t="shared" si="4"/>
        <v>0</v>
      </c>
    </row>
    <row r="88" spans="1:17" x14ac:dyDescent="0.25">
      <c r="A88" s="129" t="s">
        <v>79</v>
      </c>
      <c r="B88" s="201">
        <f t="shared" ref="B88:Q88" si="5">IF(B$10=0,0,B$10/B$5)</f>
        <v>1.6689031762293218E-2</v>
      </c>
      <c r="C88" s="201">
        <f t="shared" si="5"/>
        <v>1.7209627757695259E-2</v>
      </c>
      <c r="D88" s="201">
        <f t="shared" si="5"/>
        <v>1.7761527464192035E-2</v>
      </c>
      <c r="E88" s="201">
        <f t="shared" si="5"/>
        <v>1.7416681402829585E-2</v>
      </c>
      <c r="F88" s="201">
        <f t="shared" si="5"/>
        <v>1.9986807908963837E-2</v>
      </c>
      <c r="G88" s="201">
        <f t="shared" si="5"/>
        <v>2.3366537858441571E-2</v>
      </c>
      <c r="H88" s="201">
        <f t="shared" si="5"/>
        <v>2.1300243880134333E-2</v>
      </c>
      <c r="I88" s="201">
        <f t="shared" si="5"/>
        <v>2.4674478984069929E-2</v>
      </c>
      <c r="J88" s="201">
        <f t="shared" si="5"/>
        <v>2.7121020034498376E-2</v>
      </c>
      <c r="K88" s="201">
        <f t="shared" si="5"/>
        <v>2.8703958834982356E-2</v>
      </c>
      <c r="L88" s="201">
        <f t="shared" si="5"/>
        <v>3.1852189581356723E-2</v>
      </c>
      <c r="M88" s="201">
        <f t="shared" si="5"/>
        <v>3.9664207917260802E-2</v>
      </c>
      <c r="N88" s="201">
        <f t="shared" si="5"/>
        <v>2.7285599461587252E-2</v>
      </c>
      <c r="O88" s="201">
        <f t="shared" si="5"/>
        <v>0</v>
      </c>
      <c r="P88" s="201">
        <f t="shared" si="5"/>
        <v>0</v>
      </c>
      <c r="Q88" s="201">
        <f t="shared" si="5"/>
        <v>0</v>
      </c>
    </row>
    <row r="89" spans="1:17" x14ac:dyDescent="0.25">
      <c r="A89" s="127" t="s">
        <v>263</v>
      </c>
      <c r="B89" s="200">
        <f t="shared" ref="B89:Q89" si="6">IF(B$15=0,0,B$15/B$5)</f>
        <v>4.8618723092867397E-2</v>
      </c>
      <c r="C89" s="200">
        <f t="shared" si="6"/>
        <v>5.7958055943255309E-2</v>
      </c>
      <c r="D89" s="200">
        <f t="shared" si="6"/>
        <v>5.9848247672398033E-2</v>
      </c>
      <c r="E89" s="200">
        <f t="shared" si="6"/>
        <v>5.8066041839470388E-2</v>
      </c>
      <c r="F89" s="200">
        <f t="shared" si="6"/>
        <v>6.3694920474450176E-2</v>
      </c>
      <c r="G89" s="200">
        <f t="shared" si="6"/>
        <v>7.3633873892940196E-2</v>
      </c>
      <c r="H89" s="200">
        <f t="shared" si="6"/>
        <v>6.6607150355088574E-2</v>
      </c>
      <c r="I89" s="200">
        <f t="shared" si="6"/>
        <v>7.8638801122694169E-2</v>
      </c>
      <c r="J89" s="200">
        <f t="shared" si="6"/>
        <v>8.5726472406772114E-2</v>
      </c>
      <c r="K89" s="200">
        <f t="shared" si="6"/>
        <v>8.9850371406430832E-2</v>
      </c>
      <c r="L89" s="200">
        <f t="shared" si="6"/>
        <v>9.9639027272463945E-2</v>
      </c>
      <c r="M89" s="200">
        <f t="shared" si="6"/>
        <v>0.12132168111293656</v>
      </c>
      <c r="N89" s="200">
        <f t="shared" si="6"/>
        <v>9.0010252406516389E-2</v>
      </c>
      <c r="O89" s="200">
        <f t="shared" si="6"/>
        <v>7.4048238709567185E-2</v>
      </c>
      <c r="P89" s="200">
        <f t="shared" si="6"/>
        <v>7.2478782022787264E-2</v>
      </c>
      <c r="Q89" s="200">
        <f t="shared" si="6"/>
        <v>7.5801726145341655E-2</v>
      </c>
    </row>
    <row r="90" spans="1:17" x14ac:dyDescent="0.25">
      <c r="A90" s="142" t="s">
        <v>277</v>
      </c>
      <c r="B90" s="199">
        <f t="shared" ref="B90:Q90" si="7">IF(B$16=0,0,B$16/B$5)</f>
        <v>4.8618723092867397E-2</v>
      </c>
      <c r="C90" s="199">
        <f t="shared" si="7"/>
        <v>5.7958055943255309E-2</v>
      </c>
      <c r="D90" s="199">
        <f t="shared" si="7"/>
        <v>5.9848247672398033E-2</v>
      </c>
      <c r="E90" s="199">
        <f t="shared" si="7"/>
        <v>5.8066041839470388E-2</v>
      </c>
      <c r="F90" s="199">
        <f t="shared" si="7"/>
        <v>6.3694920474450176E-2</v>
      </c>
      <c r="G90" s="199">
        <f t="shared" si="7"/>
        <v>7.3633873892940196E-2</v>
      </c>
      <c r="H90" s="199">
        <f t="shared" si="7"/>
        <v>6.6607150355088574E-2</v>
      </c>
      <c r="I90" s="199">
        <f t="shared" si="7"/>
        <v>7.8638801122694169E-2</v>
      </c>
      <c r="J90" s="199">
        <f t="shared" si="7"/>
        <v>8.5726472406772114E-2</v>
      </c>
      <c r="K90" s="199">
        <f t="shared" si="7"/>
        <v>8.9850371406430832E-2</v>
      </c>
      <c r="L90" s="199">
        <f t="shared" si="7"/>
        <v>9.9639027272463945E-2</v>
      </c>
      <c r="M90" s="199">
        <f t="shared" si="7"/>
        <v>0.12132168111293656</v>
      </c>
      <c r="N90" s="199">
        <f t="shared" si="7"/>
        <v>9.0010252406516389E-2</v>
      </c>
      <c r="O90" s="199">
        <f t="shared" si="7"/>
        <v>7.4048238709567185E-2</v>
      </c>
      <c r="P90" s="199">
        <f t="shared" si="7"/>
        <v>7.2478782022787264E-2</v>
      </c>
      <c r="Q90" s="199">
        <f t="shared" si="7"/>
        <v>7.5801726145341655E-2</v>
      </c>
    </row>
    <row r="91" spans="1:17" x14ac:dyDescent="0.25">
      <c r="A91" s="142" t="s">
        <v>276</v>
      </c>
      <c r="B91" s="199">
        <f t="shared" ref="B91:Q91" si="8">IF(B$22=0,0,B$22/B$5)</f>
        <v>0</v>
      </c>
      <c r="C91" s="199">
        <f t="shared" si="8"/>
        <v>0</v>
      </c>
      <c r="D91" s="199">
        <f t="shared" si="8"/>
        <v>0</v>
      </c>
      <c r="E91" s="199">
        <f t="shared" si="8"/>
        <v>0</v>
      </c>
      <c r="F91" s="199">
        <f t="shared" si="8"/>
        <v>0</v>
      </c>
      <c r="G91" s="199">
        <f t="shared" si="8"/>
        <v>0</v>
      </c>
      <c r="H91" s="199">
        <f t="shared" si="8"/>
        <v>0</v>
      </c>
      <c r="I91" s="199">
        <f t="shared" si="8"/>
        <v>0</v>
      </c>
      <c r="J91" s="199">
        <f t="shared" si="8"/>
        <v>0</v>
      </c>
      <c r="K91" s="199">
        <f t="shared" si="8"/>
        <v>0</v>
      </c>
      <c r="L91" s="199">
        <f t="shared" si="8"/>
        <v>0</v>
      </c>
      <c r="M91" s="199">
        <f t="shared" si="8"/>
        <v>0</v>
      </c>
      <c r="N91" s="199">
        <f t="shared" si="8"/>
        <v>0</v>
      </c>
      <c r="O91" s="199">
        <f t="shared" si="8"/>
        <v>0</v>
      </c>
      <c r="P91" s="199">
        <f t="shared" si="8"/>
        <v>0</v>
      </c>
      <c r="Q91" s="199">
        <f t="shared" si="8"/>
        <v>0</v>
      </c>
    </row>
    <row r="92" spans="1:17" x14ac:dyDescent="0.25">
      <c r="A92" s="142" t="s">
        <v>275</v>
      </c>
      <c r="B92" s="199">
        <f t="shared" ref="B92:Q92" si="9">IF(B$23=0,0,B$23/B$5)</f>
        <v>0</v>
      </c>
      <c r="C92" s="199">
        <f t="shared" si="9"/>
        <v>0</v>
      </c>
      <c r="D92" s="199">
        <f t="shared" si="9"/>
        <v>0</v>
      </c>
      <c r="E92" s="199">
        <f t="shared" si="9"/>
        <v>0</v>
      </c>
      <c r="F92" s="199">
        <f t="shared" si="9"/>
        <v>0</v>
      </c>
      <c r="G92" s="199">
        <f t="shared" si="9"/>
        <v>0</v>
      </c>
      <c r="H92" s="199">
        <f t="shared" si="9"/>
        <v>0</v>
      </c>
      <c r="I92" s="199">
        <f t="shared" si="9"/>
        <v>0</v>
      </c>
      <c r="J92" s="199">
        <f t="shared" si="9"/>
        <v>0</v>
      </c>
      <c r="K92" s="199">
        <f t="shared" si="9"/>
        <v>0</v>
      </c>
      <c r="L92" s="199">
        <f t="shared" si="9"/>
        <v>0</v>
      </c>
      <c r="M92" s="199">
        <f t="shared" si="9"/>
        <v>0</v>
      </c>
      <c r="N92" s="199">
        <f t="shared" si="9"/>
        <v>0</v>
      </c>
      <c r="O92" s="199">
        <f t="shared" si="9"/>
        <v>0</v>
      </c>
      <c r="P92" s="199">
        <f t="shared" si="9"/>
        <v>0</v>
      </c>
      <c r="Q92" s="199">
        <f t="shared" si="9"/>
        <v>0</v>
      </c>
    </row>
    <row r="93" spans="1:17" x14ac:dyDescent="0.25">
      <c r="A93" s="127" t="s">
        <v>262</v>
      </c>
      <c r="B93" s="200">
        <f t="shared" ref="B93:Q93" si="10">IF(B$24=0,0,B$24/B$5)</f>
        <v>6.2310118336087489E-2</v>
      </c>
      <c r="C93" s="200">
        <f t="shared" si="10"/>
        <v>6.4775238018133008E-2</v>
      </c>
      <c r="D93" s="200">
        <f t="shared" si="10"/>
        <v>6.6887759170930511E-2</v>
      </c>
      <c r="E93" s="200">
        <f t="shared" si="10"/>
        <v>6.4895925505249419E-2</v>
      </c>
      <c r="F93" s="200">
        <f t="shared" si="10"/>
        <v>7.118688795079775E-2</v>
      </c>
      <c r="G93" s="200">
        <f t="shared" si="10"/>
        <v>8.2294887742304729E-2</v>
      </c>
      <c r="H93" s="200">
        <f t="shared" si="10"/>
        <v>7.444166212518627E-2</v>
      </c>
      <c r="I93" s="200">
        <f t="shared" si="10"/>
        <v>8.7888507943923624E-2</v>
      </c>
      <c r="J93" s="200">
        <f t="shared" si="10"/>
        <v>9.5809850144737321E-2</v>
      </c>
      <c r="K93" s="200">
        <f t="shared" si="10"/>
        <v>0.10041881321153134</v>
      </c>
      <c r="L93" s="200">
        <f t="shared" si="10"/>
        <v>0.11135883704912654</v>
      </c>
      <c r="M93" s="200">
        <f t="shared" si="10"/>
        <v>0.13559186282135904</v>
      </c>
      <c r="N93" s="200">
        <f t="shared" si="10"/>
        <v>0.10059749984389992</v>
      </c>
      <c r="O93" s="200">
        <f t="shared" si="10"/>
        <v>0.10546264301059582</v>
      </c>
      <c r="P93" s="200">
        <f t="shared" si="10"/>
        <v>0.10322735621427286</v>
      </c>
      <c r="Q93" s="200">
        <f t="shared" si="10"/>
        <v>0.10796003420700137</v>
      </c>
    </row>
    <row r="94" spans="1:17" x14ac:dyDescent="0.25">
      <c r="A94" s="142" t="s">
        <v>274</v>
      </c>
      <c r="B94" s="199">
        <f t="shared" ref="B94:Q94" si="11">IF(B$25=0,0,B$25/B$5)</f>
        <v>6.2310118336087489E-2</v>
      </c>
      <c r="C94" s="199">
        <f t="shared" si="11"/>
        <v>6.4775238018133008E-2</v>
      </c>
      <c r="D94" s="199">
        <f t="shared" si="11"/>
        <v>6.6887759170930511E-2</v>
      </c>
      <c r="E94" s="199">
        <f t="shared" si="11"/>
        <v>6.4895925505249419E-2</v>
      </c>
      <c r="F94" s="199">
        <f t="shared" si="11"/>
        <v>7.118688795079775E-2</v>
      </c>
      <c r="G94" s="199">
        <f t="shared" si="11"/>
        <v>8.2294887742304729E-2</v>
      </c>
      <c r="H94" s="199">
        <f t="shared" si="11"/>
        <v>7.444166212518627E-2</v>
      </c>
      <c r="I94" s="199">
        <f t="shared" si="11"/>
        <v>8.7888507943923624E-2</v>
      </c>
      <c r="J94" s="199">
        <f t="shared" si="11"/>
        <v>9.5809850144737321E-2</v>
      </c>
      <c r="K94" s="199">
        <f t="shared" si="11"/>
        <v>0.10041881321153134</v>
      </c>
      <c r="L94" s="199">
        <f t="shared" si="11"/>
        <v>0.11135883704912654</v>
      </c>
      <c r="M94" s="199">
        <f t="shared" si="11"/>
        <v>0.13559186282135904</v>
      </c>
      <c r="N94" s="199">
        <f t="shared" si="11"/>
        <v>0.10059749984389992</v>
      </c>
      <c r="O94" s="199">
        <f t="shared" si="11"/>
        <v>0.10546264301059582</v>
      </c>
      <c r="P94" s="199">
        <f t="shared" si="11"/>
        <v>0.10322735621427286</v>
      </c>
      <c r="Q94" s="199">
        <f t="shared" si="11"/>
        <v>0.10796003420700137</v>
      </c>
    </row>
    <row r="95" spans="1:17" x14ac:dyDescent="0.25">
      <c r="A95" s="142" t="s">
        <v>273</v>
      </c>
      <c r="B95" s="199">
        <f t="shared" ref="B95:Q95" si="12">IF(B$31=0,0,B$31/B$5)</f>
        <v>0</v>
      </c>
      <c r="C95" s="199">
        <f t="shared" si="12"/>
        <v>0</v>
      </c>
      <c r="D95" s="199">
        <f t="shared" si="12"/>
        <v>0</v>
      </c>
      <c r="E95" s="199">
        <f t="shared" si="12"/>
        <v>0</v>
      </c>
      <c r="F95" s="199">
        <f t="shared" si="12"/>
        <v>0</v>
      </c>
      <c r="G95" s="199">
        <f t="shared" si="12"/>
        <v>0</v>
      </c>
      <c r="H95" s="199">
        <f t="shared" si="12"/>
        <v>0</v>
      </c>
      <c r="I95" s="199">
        <f t="shared" si="12"/>
        <v>0</v>
      </c>
      <c r="J95" s="199">
        <f t="shared" si="12"/>
        <v>0</v>
      </c>
      <c r="K95" s="199">
        <f t="shared" si="12"/>
        <v>0</v>
      </c>
      <c r="L95" s="199">
        <f t="shared" si="12"/>
        <v>0</v>
      </c>
      <c r="M95" s="199">
        <f t="shared" si="12"/>
        <v>0</v>
      </c>
      <c r="N95" s="199">
        <f t="shared" si="12"/>
        <v>0</v>
      </c>
      <c r="O95" s="199">
        <f t="shared" si="12"/>
        <v>0</v>
      </c>
      <c r="P95" s="199">
        <f t="shared" si="12"/>
        <v>0</v>
      </c>
      <c r="Q95" s="199">
        <f t="shared" si="12"/>
        <v>0</v>
      </c>
    </row>
    <row r="96" spans="1:17" x14ac:dyDescent="0.25">
      <c r="A96" s="142" t="s">
        <v>272</v>
      </c>
      <c r="B96" s="199">
        <f t="shared" ref="B96:Q96" si="13">IF(B$32=0,0,B$32/B$5)</f>
        <v>0</v>
      </c>
      <c r="C96" s="199">
        <f t="shared" si="13"/>
        <v>0</v>
      </c>
      <c r="D96" s="199">
        <f t="shared" si="13"/>
        <v>0</v>
      </c>
      <c r="E96" s="199">
        <f t="shared" si="13"/>
        <v>0</v>
      </c>
      <c r="F96" s="199">
        <f t="shared" si="13"/>
        <v>0</v>
      </c>
      <c r="G96" s="199">
        <f t="shared" si="13"/>
        <v>0</v>
      </c>
      <c r="H96" s="199">
        <f t="shared" si="13"/>
        <v>0</v>
      </c>
      <c r="I96" s="199">
        <f t="shared" si="13"/>
        <v>0</v>
      </c>
      <c r="J96" s="199">
        <f t="shared" si="13"/>
        <v>0</v>
      </c>
      <c r="K96" s="199">
        <f t="shared" si="13"/>
        <v>0</v>
      </c>
      <c r="L96" s="199">
        <f t="shared" si="13"/>
        <v>0</v>
      </c>
      <c r="M96" s="199">
        <f t="shared" si="13"/>
        <v>0</v>
      </c>
      <c r="N96" s="199">
        <f t="shared" si="13"/>
        <v>0</v>
      </c>
      <c r="O96" s="199">
        <f t="shared" si="13"/>
        <v>0</v>
      </c>
      <c r="P96" s="199">
        <f t="shared" si="13"/>
        <v>0</v>
      </c>
      <c r="Q96" s="199">
        <f t="shared" si="13"/>
        <v>0</v>
      </c>
    </row>
    <row r="97" spans="1:17" x14ac:dyDescent="0.25">
      <c r="A97" s="127" t="s">
        <v>261</v>
      </c>
      <c r="B97" s="200">
        <f t="shared" ref="B97:Q97" si="14">IF(B$33=0,0,B$33/B$5)</f>
        <v>0.74558426155352464</v>
      </c>
      <c r="C97" s="200">
        <f t="shared" si="14"/>
        <v>0.73008225089586609</v>
      </c>
      <c r="D97" s="200">
        <f t="shared" si="14"/>
        <v>0.72267269840904425</v>
      </c>
      <c r="E97" s="200">
        <f t="shared" si="14"/>
        <v>0.72553356870525076</v>
      </c>
      <c r="F97" s="200">
        <f t="shared" si="14"/>
        <v>0.69938589670003359</v>
      </c>
      <c r="G97" s="200">
        <f t="shared" si="14"/>
        <v>0.65968929950722033</v>
      </c>
      <c r="H97" s="200">
        <f t="shared" si="14"/>
        <v>0.68622537894019808</v>
      </c>
      <c r="I97" s="200">
        <f t="shared" si="14"/>
        <v>0.63805652474084473</v>
      </c>
      <c r="J97" s="200">
        <f t="shared" si="14"/>
        <v>0.61041508567436331</v>
      </c>
      <c r="K97" s="200">
        <f t="shared" si="14"/>
        <v>0.5926723442470716</v>
      </c>
      <c r="L97" s="200">
        <f t="shared" si="14"/>
        <v>0.5536495924007524</v>
      </c>
      <c r="M97" s="200">
        <f t="shared" si="14"/>
        <v>0.46239006197272048</v>
      </c>
      <c r="N97" s="200">
        <f t="shared" si="14"/>
        <v>0.59251409788121223</v>
      </c>
      <c r="O97" s="200">
        <f t="shared" si="14"/>
        <v>0.65244672843101914</v>
      </c>
      <c r="P97" s="200">
        <f t="shared" si="14"/>
        <v>0.66030656461867976</v>
      </c>
      <c r="Q97" s="200">
        <f t="shared" si="14"/>
        <v>0.65194127193141738</v>
      </c>
    </row>
    <row r="98" spans="1:17" x14ac:dyDescent="0.25">
      <c r="A98" s="127" t="s">
        <v>260</v>
      </c>
      <c r="B98" s="200">
        <f t="shared" ref="B98:Q98" si="15">IF(B$44=0,0,B$44/B$5)</f>
        <v>7.9387765842155067E-2</v>
      </c>
      <c r="C98" s="200">
        <f t="shared" si="15"/>
        <v>8.1368144364431752E-2</v>
      </c>
      <c r="D98" s="200">
        <f t="shared" si="15"/>
        <v>8.2847786915348332E-2</v>
      </c>
      <c r="E98" s="200">
        <f t="shared" si="15"/>
        <v>8.4414115043799767E-2</v>
      </c>
      <c r="F98" s="200">
        <f t="shared" si="15"/>
        <v>8.9419804605076508E-2</v>
      </c>
      <c r="G98" s="200">
        <f t="shared" si="15"/>
        <v>9.6363260516758642E-2</v>
      </c>
      <c r="H98" s="200">
        <f t="shared" si="15"/>
        <v>9.1745393042694107E-2</v>
      </c>
      <c r="I98" s="200">
        <f t="shared" si="15"/>
        <v>0.10251700158108801</v>
      </c>
      <c r="J98" s="200">
        <f t="shared" si="15"/>
        <v>0.10675738163939437</v>
      </c>
      <c r="K98" s="200">
        <f t="shared" si="15"/>
        <v>0.11017611907757349</v>
      </c>
      <c r="L98" s="200">
        <f t="shared" si="15"/>
        <v>0.11771128275267422</v>
      </c>
      <c r="M98" s="200">
        <f t="shared" si="15"/>
        <v>0.13580416039744267</v>
      </c>
      <c r="N98" s="200">
        <f t="shared" si="15"/>
        <v>0.11335441450776443</v>
      </c>
      <c r="O98" s="200">
        <f t="shared" si="15"/>
        <v>0.10550844403479519</v>
      </c>
      <c r="P98" s="200">
        <f t="shared" si="15"/>
        <v>0.10215776621413364</v>
      </c>
      <c r="Q98" s="200">
        <f t="shared" si="15"/>
        <v>0.10083173785282414</v>
      </c>
    </row>
    <row r="99" spans="1:17" x14ac:dyDescent="0.25">
      <c r="A99" s="142" t="s">
        <v>271</v>
      </c>
      <c r="B99" s="199">
        <f t="shared" ref="B99:Q99" si="16">IF(B$45=0,0,B$45/B$5)</f>
        <v>4.9416877343542664E-2</v>
      </c>
      <c r="C99" s="199">
        <f t="shared" si="16"/>
        <v>5.137191322243085E-2</v>
      </c>
      <c r="D99" s="199">
        <f t="shared" si="16"/>
        <v>5.3047310436898275E-2</v>
      </c>
      <c r="E99" s="199">
        <f t="shared" si="16"/>
        <v>5.1467627994076039E-2</v>
      </c>
      <c r="F99" s="199">
        <f t="shared" si="16"/>
        <v>5.6456861329626309E-2</v>
      </c>
      <c r="G99" s="199">
        <f t="shared" si="16"/>
        <v>6.5266388223287911E-2</v>
      </c>
      <c r="H99" s="199">
        <f t="shared" si="16"/>
        <v>5.9038155996555791E-2</v>
      </c>
      <c r="I99" s="199">
        <f t="shared" si="16"/>
        <v>6.9702573722388014E-2</v>
      </c>
      <c r="J99" s="199">
        <f t="shared" si="16"/>
        <v>7.598482781509347E-2</v>
      </c>
      <c r="K99" s="199">
        <f t="shared" si="16"/>
        <v>7.9640101928427326E-2</v>
      </c>
      <c r="L99" s="199">
        <f t="shared" si="16"/>
        <v>8.8316410536956685E-2</v>
      </c>
      <c r="M99" s="199">
        <f t="shared" si="16"/>
        <v>0.10753512644101196</v>
      </c>
      <c r="N99" s="199">
        <f t="shared" si="16"/>
        <v>7.9781814633048634E-2</v>
      </c>
      <c r="O99" s="199">
        <f t="shared" si="16"/>
        <v>6.5633666128934565E-2</v>
      </c>
      <c r="P99" s="199">
        <f t="shared" si="16"/>
        <v>6.4242556792925079E-2</v>
      </c>
      <c r="Q99" s="199">
        <f t="shared" si="16"/>
        <v>6.7187893628825573E-2</v>
      </c>
    </row>
    <row r="100" spans="1:17" x14ac:dyDescent="0.25">
      <c r="A100" s="142" t="s">
        <v>270</v>
      </c>
      <c r="B100" s="199">
        <f t="shared" ref="B100:Q100" si="17">IF(B$51=0,0,B$51/B$5)</f>
        <v>2.9970888498612406E-2</v>
      </c>
      <c r="C100" s="199">
        <f t="shared" si="17"/>
        <v>2.9996231142000913E-2</v>
      </c>
      <c r="D100" s="199">
        <f t="shared" si="17"/>
        <v>2.9800476478450064E-2</v>
      </c>
      <c r="E100" s="199">
        <f t="shared" si="17"/>
        <v>3.2946487049723729E-2</v>
      </c>
      <c r="F100" s="199">
        <f t="shared" si="17"/>
        <v>3.2962943275450199E-2</v>
      </c>
      <c r="G100" s="199">
        <f t="shared" si="17"/>
        <v>3.1096872293470721E-2</v>
      </c>
      <c r="H100" s="199">
        <f t="shared" si="17"/>
        <v>3.2707237046138316E-2</v>
      </c>
      <c r="I100" s="199">
        <f t="shared" si="17"/>
        <v>3.2814427858699986E-2</v>
      </c>
      <c r="J100" s="199">
        <f t="shared" si="17"/>
        <v>3.0772553824300879E-2</v>
      </c>
      <c r="K100" s="199">
        <f t="shared" si="17"/>
        <v>3.0536017149146159E-2</v>
      </c>
      <c r="L100" s="199">
        <f t="shared" si="17"/>
        <v>2.9394872215717519E-2</v>
      </c>
      <c r="M100" s="199">
        <f t="shared" si="17"/>
        <v>2.8269033956430729E-2</v>
      </c>
      <c r="N100" s="199">
        <f t="shared" si="17"/>
        <v>3.3572599874715801E-2</v>
      </c>
      <c r="O100" s="199">
        <f t="shared" si="17"/>
        <v>3.9874777905860637E-2</v>
      </c>
      <c r="P100" s="199">
        <f t="shared" si="17"/>
        <v>3.7915209421208573E-2</v>
      </c>
      <c r="Q100" s="199">
        <f t="shared" si="17"/>
        <v>3.3643844223998555E-2</v>
      </c>
    </row>
    <row r="101" spans="1:17" x14ac:dyDescent="0.25">
      <c r="A101" s="142" t="s">
        <v>269</v>
      </c>
      <c r="B101" s="199">
        <f t="shared" ref="B101:Q101" si="18">IF(B$62=0,0,B$62/B$5)</f>
        <v>0</v>
      </c>
      <c r="C101" s="199">
        <f t="shared" si="18"/>
        <v>0</v>
      </c>
      <c r="D101" s="199">
        <f t="shared" si="18"/>
        <v>0</v>
      </c>
      <c r="E101" s="199">
        <f t="shared" si="18"/>
        <v>0</v>
      </c>
      <c r="F101" s="199">
        <f t="shared" si="18"/>
        <v>0</v>
      </c>
      <c r="G101" s="199">
        <f t="shared" si="18"/>
        <v>0</v>
      </c>
      <c r="H101" s="199">
        <f t="shared" si="18"/>
        <v>0</v>
      </c>
      <c r="I101" s="199">
        <f t="shared" si="18"/>
        <v>0</v>
      </c>
      <c r="J101" s="199">
        <f t="shared" si="18"/>
        <v>0</v>
      </c>
      <c r="K101" s="199">
        <f t="shared" si="18"/>
        <v>0</v>
      </c>
      <c r="L101" s="199">
        <f t="shared" si="18"/>
        <v>0</v>
      </c>
      <c r="M101" s="199">
        <f t="shared" si="18"/>
        <v>0</v>
      </c>
      <c r="N101" s="199">
        <f t="shared" si="18"/>
        <v>0</v>
      </c>
      <c r="O101" s="199">
        <f t="shared" si="18"/>
        <v>0</v>
      </c>
      <c r="P101" s="199">
        <f t="shared" si="18"/>
        <v>0</v>
      </c>
      <c r="Q101" s="199">
        <f t="shared" si="18"/>
        <v>0</v>
      </c>
    </row>
    <row r="102" spans="1:17" x14ac:dyDescent="0.25">
      <c r="A102" s="142" t="s">
        <v>268</v>
      </c>
      <c r="B102" s="199">
        <f t="shared" ref="B102:Q102" si="19">IF(B$63=0,0,B$63/B$5)</f>
        <v>0</v>
      </c>
      <c r="C102" s="199">
        <f t="shared" si="19"/>
        <v>0</v>
      </c>
      <c r="D102" s="199">
        <f t="shared" si="19"/>
        <v>0</v>
      </c>
      <c r="E102" s="199">
        <f t="shared" si="19"/>
        <v>0</v>
      </c>
      <c r="F102" s="199">
        <f t="shared" si="19"/>
        <v>0</v>
      </c>
      <c r="G102" s="199">
        <f t="shared" si="19"/>
        <v>0</v>
      </c>
      <c r="H102" s="199">
        <f t="shared" si="19"/>
        <v>0</v>
      </c>
      <c r="I102" s="199">
        <f t="shared" si="19"/>
        <v>0</v>
      </c>
      <c r="J102" s="199">
        <f t="shared" si="19"/>
        <v>0</v>
      </c>
      <c r="K102" s="199">
        <f t="shared" si="19"/>
        <v>0</v>
      </c>
      <c r="L102" s="199">
        <f t="shared" si="19"/>
        <v>0</v>
      </c>
      <c r="M102" s="199">
        <f t="shared" si="19"/>
        <v>0</v>
      </c>
      <c r="N102" s="199">
        <f t="shared" si="19"/>
        <v>0</v>
      </c>
      <c r="O102" s="199">
        <f t="shared" si="19"/>
        <v>0</v>
      </c>
      <c r="P102" s="199">
        <f t="shared" si="19"/>
        <v>0</v>
      </c>
      <c r="Q102" s="199">
        <f t="shared" si="19"/>
        <v>0</v>
      </c>
    </row>
    <row r="103" spans="1:17" x14ac:dyDescent="0.25">
      <c r="A103" s="142" t="s">
        <v>267</v>
      </c>
      <c r="B103" s="199">
        <f t="shared" ref="B103:Q103" si="20">IF(B$64=0,0,B$64/B$5)</f>
        <v>0</v>
      </c>
      <c r="C103" s="199">
        <f t="shared" si="20"/>
        <v>0</v>
      </c>
      <c r="D103" s="199">
        <f t="shared" si="20"/>
        <v>0</v>
      </c>
      <c r="E103" s="199">
        <f t="shared" si="20"/>
        <v>0</v>
      </c>
      <c r="F103" s="199">
        <f t="shared" si="20"/>
        <v>0</v>
      </c>
      <c r="G103" s="199">
        <f t="shared" si="20"/>
        <v>0</v>
      </c>
      <c r="H103" s="199">
        <f t="shared" si="20"/>
        <v>0</v>
      </c>
      <c r="I103" s="199">
        <f t="shared" si="20"/>
        <v>0</v>
      </c>
      <c r="J103" s="199">
        <f t="shared" si="20"/>
        <v>0</v>
      </c>
      <c r="K103" s="199">
        <f t="shared" si="20"/>
        <v>0</v>
      </c>
      <c r="L103" s="199">
        <f t="shared" si="20"/>
        <v>0</v>
      </c>
      <c r="M103" s="199">
        <f t="shared" si="20"/>
        <v>0</v>
      </c>
      <c r="N103" s="199">
        <f t="shared" si="20"/>
        <v>0</v>
      </c>
      <c r="O103" s="199">
        <f t="shared" si="20"/>
        <v>0</v>
      </c>
      <c r="P103" s="199">
        <f t="shared" si="20"/>
        <v>0</v>
      </c>
      <c r="Q103" s="199">
        <f t="shared" si="20"/>
        <v>0</v>
      </c>
    </row>
    <row r="104" spans="1:17" x14ac:dyDescent="0.25">
      <c r="A104" s="127" t="s">
        <v>259</v>
      </c>
      <c r="B104" s="200">
        <f t="shared" ref="B104:Q104" si="21">IF(B$65=0,0,B$65/B$5)</f>
        <v>4.7410099413072261E-2</v>
      </c>
      <c r="C104" s="200">
        <f t="shared" si="21"/>
        <v>4.8606683020618505E-2</v>
      </c>
      <c r="D104" s="200">
        <f t="shared" si="21"/>
        <v>4.9981980368086737E-2</v>
      </c>
      <c r="E104" s="200">
        <f t="shared" si="21"/>
        <v>4.9673667503400014E-2</v>
      </c>
      <c r="F104" s="200">
        <f t="shared" si="21"/>
        <v>5.6325682360678087E-2</v>
      </c>
      <c r="G104" s="200">
        <f t="shared" si="21"/>
        <v>6.4652140482334503E-2</v>
      </c>
      <c r="H104" s="200">
        <f t="shared" si="21"/>
        <v>5.9680171656698734E-2</v>
      </c>
      <c r="I104" s="200">
        <f t="shared" si="21"/>
        <v>6.8224685627379586E-2</v>
      </c>
      <c r="J104" s="200">
        <f t="shared" si="21"/>
        <v>7.4170190100234568E-2</v>
      </c>
      <c r="K104" s="200">
        <f t="shared" si="21"/>
        <v>7.8178393222410464E-2</v>
      </c>
      <c r="L104" s="200">
        <f t="shared" si="21"/>
        <v>8.5789070943626367E-2</v>
      </c>
      <c r="M104" s="200">
        <f t="shared" si="21"/>
        <v>0.10522802577828039</v>
      </c>
      <c r="N104" s="200">
        <f t="shared" si="21"/>
        <v>7.6238135899019885E-2</v>
      </c>
      <c r="O104" s="200">
        <f t="shared" si="21"/>
        <v>6.2533945814022551E-2</v>
      </c>
      <c r="P104" s="200">
        <f t="shared" si="21"/>
        <v>6.1829530930126539E-2</v>
      </c>
      <c r="Q104" s="200">
        <f t="shared" si="21"/>
        <v>6.3465229863415448E-2</v>
      </c>
    </row>
    <row r="105" spans="1:17" x14ac:dyDescent="0.25">
      <c r="A105" s="142" t="s">
        <v>266</v>
      </c>
      <c r="B105" s="199">
        <f t="shared" ref="B105:Q105" si="22">IF(B$66=0,0,B$66/B$5)</f>
        <v>4.2468267227802343E-2</v>
      </c>
      <c r="C105" s="199">
        <f t="shared" si="22"/>
        <v>4.3660672144057444E-2</v>
      </c>
      <c r="D105" s="199">
        <f t="shared" si="22"/>
        <v>4.5068247036343774E-2</v>
      </c>
      <c r="E105" s="199">
        <f t="shared" si="22"/>
        <v>4.4241195586478321E-2</v>
      </c>
      <c r="F105" s="199">
        <f t="shared" si="22"/>
        <v>5.0890497013824323E-2</v>
      </c>
      <c r="G105" s="199">
        <f t="shared" si="22"/>
        <v>5.9524647369535513E-2</v>
      </c>
      <c r="H105" s="199">
        <f t="shared" si="22"/>
        <v>5.4287149133080782E-2</v>
      </c>
      <c r="I105" s="199">
        <f t="shared" si="22"/>
        <v>6.2813988652518485E-2</v>
      </c>
      <c r="J105" s="199">
        <f t="shared" si="22"/>
        <v>6.9096173128101054E-2</v>
      </c>
      <c r="K105" s="199">
        <f t="shared" si="22"/>
        <v>7.3143378248977445E-2</v>
      </c>
      <c r="L105" s="199">
        <f t="shared" si="22"/>
        <v>8.0942216783655277E-2</v>
      </c>
      <c r="M105" s="199">
        <f t="shared" si="22"/>
        <v>0.10056680854880634</v>
      </c>
      <c r="N105" s="199">
        <f t="shared" si="22"/>
        <v>7.0702425650999032E-2</v>
      </c>
      <c r="O105" s="199">
        <f t="shared" si="22"/>
        <v>5.5959083649199007E-2</v>
      </c>
      <c r="P105" s="199">
        <f t="shared" si="22"/>
        <v>5.5577777591627658E-2</v>
      </c>
      <c r="Q105" s="199">
        <f t="shared" si="22"/>
        <v>5.7917772295380351E-2</v>
      </c>
    </row>
    <row r="106" spans="1:17" x14ac:dyDescent="0.25">
      <c r="A106" s="142" t="s">
        <v>265</v>
      </c>
      <c r="B106" s="199">
        <f t="shared" ref="B106:Q106" si="23">IF(B$67=0,0,B$67/B$5)</f>
        <v>4.9418321852699142E-3</v>
      </c>
      <c r="C106" s="199">
        <f t="shared" si="23"/>
        <v>4.9460108765610623E-3</v>
      </c>
      <c r="D106" s="199">
        <f t="shared" si="23"/>
        <v>4.9137333317429612E-3</v>
      </c>
      <c r="E106" s="199">
        <f t="shared" si="23"/>
        <v>5.4324719169216891E-3</v>
      </c>
      <c r="F106" s="199">
        <f t="shared" si="23"/>
        <v>5.4351853468537666E-3</v>
      </c>
      <c r="G106" s="199">
        <f t="shared" si="23"/>
        <v>5.1274931127989979E-3</v>
      </c>
      <c r="H106" s="199">
        <f t="shared" si="23"/>
        <v>5.3930225236179484E-3</v>
      </c>
      <c r="I106" s="199">
        <f t="shared" si="23"/>
        <v>5.4106969748610942E-3</v>
      </c>
      <c r="J106" s="199">
        <f t="shared" si="23"/>
        <v>5.0740169721335254E-3</v>
      </c>
      <c r="K106" s="199">
        <f t="shared" si="23"/>
        <v>5.0350149734330061E-3</v>
      </c>
      <c r="L106" s="199">
        <f t="shared" si="23"/>
        <v>4.8468541599710887E-3</v>
      </c>
      <c r="M106" s="199">
        <f t="shared" si="23"/>
        <v>4.6612172294740383E-3</v>
      </c>
      <c r="N106" s="199">
        <f t="shared" si="23"/>
        <v>5.5357102480208609E-3</v>
      </c>
      <c r="O106" s="199">
        <f t="shared" si="23"/>
        <v>6.5748621648235419E-3</v>
      </c>
      <c r="P106" s="199">
        <f t="shared" si="23"/>
        <v>6.2517533384988727E-3</v>
      </c>
      <c r="Q106" s="199">
        <f t="shared" si="23"/>
        <v>5.5474575680350942E-3</v>
      </c>
    </row>
    <row r="107" spans="1:17" x14ac:dyDescent="0.25">
      <c r="A107" s="142" t="s">
        <v>264</v>
      </c>
      <c r="B107" s="199">
        <f t="shared" ref="B107:Q107" si="24">IF(B$78=0,0,B$78/B$5)</f>
        <v>0</v>
      </c>
      <c r="C107" s="199">
        <f t="shared" si="24"/>
        <v>0</v>
      </c>
      <c r="D107" s="199">
        <f t="shared" si="24"/>
        <v>0</v>
      </c>
      <c r="E107" s="199">
        <f t="shared" si="24"/>
        <v>0</v>
      </c>
      <c r="F107" s="199">
        <f t="shared" si="24"/>
        <v>0</v>
      </c>
      <c r="G107" s="199">
        <f t="shared" si="24"/>
        <v>0</v>
      </c>
      <c r="H107" s="199">
        <f t="shared" si="24"/>
        <v>0</v>
      </c>
      <c r="I107" s="199">
        <f t="shared" si="24"/>
        <v>0</v>
      </c>
      <c r="J107" s="199">
        <f t="shared" si="24"/>
        <v>0</v>
      </c>
      <c r="K107" s="199">
        <f t="shared" si="24"/>
        <v>0</v>
      </c>
      <c r="L107" s="199">
        <f t="shared" si="24"/>
        <v>0</v>
      </c>
      <c r="M107" s="199">
        <f t="shared" si="24"/>
        <v>0</v>
      </c>
      <c r="N107" s="199">
        <f t="shared" si="24"/>
        <v>0</v>
      </c>
      <c r="O107" s="199">
        <f t="shared" si="24"/>
        <v>0</v>
      </c>
      <c r="P107" s="199">
        <f t="shared" si="24"/>
        <v>0</v>
      </c>
      <c r="Q107" s="199">
        <f t="shared" si="24"/>
        <v>0</v>
      </c>
    </row>
    <row r="108" spans="1:17" x14ac:dyDescent="0.25">
      <c r="A108" s="72" t="s">
        <v>258</v>
      </c>
      <c r="B108" s="71">
        <f t="shared" ref="B108:Q108" si="25">IF(B$79=0,0,B$79/B$5)</f>
        <v>0</v>
      </c>
      <c r="C108" s="71">
        <f t="shared" si="25"/>
        <v>0</v>
      </c>
      <c r="D108" s="71">
        <f t="shared" si="25"/>
        <v>0</v>
      </c>
      <c r="E108" s="71">
        <f t="shared" si="25"/>
        <v>0</v>
      </c>
      <c r="F108" s="71">
        <f t="shared" si="25"/>
        <v>0</v>
      </c>
      <c r="G108" s="71">
        <f t="shared" si="25"/>
        <v>0</v>
      </c>
      <c r="H108" s="71">
        <f t="shared" si="25"/>
        <v>0</v>
      </c>
      <c r="I108" s="71">
        <f t="shared" si="25"/>
        <v>0</v>
      </c>
      <c r="J108" s="71">
        <f t="shared" si="25"/>
        <v>0</v>
      </c>
      <c r="K108" s="71">
        <f t="shared" si="25"/>
        <v>0</v>
      </c>
      <c r="L108" s="71">
        <f t="shared" si="25"/>
        <v>0</v>
      </c>
      <c r="M108" s="71">
        <f t="shared" si="25"/>
        <v>0</v>
      </c>
      <c r="N108" s="71">
        <f t="shared" si="25"/>
        <v>0</v>
      </c>
      <c r="O108" s="71">
        <f t="shared" si="25"/>
        <v>0</v>
      </c>
      <c r="P108" s="71">
        <f t="shared" si="25"/>
        <v>0</v>
      </c>
      <c r="Q108" s="71">
        <f t="shared" si="25"/>
        <v>0</v>
      </c>
    </row>
    <row r="110" spans="1:17" ht="12.75" x14ac:dyDescent="0.25">
      <c r="A110" s="266" t="s">
        <v>133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>IF(B$5=0,0,B$5/FBT_fec!B$5)</f>
        <v>1.6003051660664509</v>
      </c>
      <c r="C112" s="230">
        <f>IF(C$5=0,0,C$5/FBT_fec!C$5)</f>
        <v>1.5466136644437309</v>
      </c>
      <c r="D112" s="230">
        <f>IF(D$5=0,0,D$5/FBT_fec!D$5)</f>
        <v>1.4988328576673875</v>
      </c>
      <c r="E112" s="230">
        <f>IF(E$5=0,0,E$5/FBT_fec!E$5)</f>
        <v>1.5303749422429653</v>
      </c>
      <c r="F112" s="230">
        <f>IF(F$5=0,0,F$5/FBT_fec!F$5)</f>
        <v>1.337162978401488</v>
      </c>
      <c r="G112" s="230">
        <f>IF(G$5=0,0,G$5/FBT_fec!G$5)</f>
        <v>1.1443799800735299</v>
      </c>
      <c r="H112" s="230">
        <f>IF(H$5=0,0,H$5/FBT_fec!H$5)</f>
        <v>1.2560820846758927</v>
      </c>
      <c r="I112" s="230">
        <f>IF(I$5=0,0,I$5/FBT_fec!I$5)</f>
        <v>1.0828885915680506</v>
      </c>
      <c r="J112" s="230">
        <f>IF(J$5=0,0,J$5/FBT_fec!J$5)</f>
        <v>0.98607547528819317</v>
      </c>
      <c r="K112" s="230">
        <f>IF(K$5=0,0,K$5/FBT_fec!K$5)</f>
        <v>0.93190355627433796</v>
      </c>
      <c r="L112" s="230">
        <f>IF(L$5=0,0,L$5/FBT_fec!L$5)</f>
        <v>0.83718286522923091</v>
      </c>
      <c r="M112" s="230">
        <f>IF(M$5=0,0,M$5/FBT_fec!M$5)</f>
        <v>0.6705935347781421</v>
      </c>
      <c r="N112" s="230">
        <f>IF(N$5=0,0,N$5/FBT_fec!N$5)</f>
        <v>0.94475205039981891</v>
      </c>
      <c r="O112" s="230">
        <f>IF(O$5=0,0,O$5/FBT_fec!O$5)</f>
        <v>1.1756581639479671</v>
      </c>
      <c r="P112" s="230">
        <f>IF(P$5=0,0,P$5/FBT_fec!P$5)</f>
        <v>1.2011158843356446</v>
      </c>
      <c r="Q112" s="230">
        <f>IF(Q$5=0,0,Q$5/FBT_fec!Q$5)</f>
        <v>1.1484621893431701</v>
      </c>
    </row>
    <row r="113" spans="1:17" x14ac:dyDescent="0.25">
      <c r="A113" s="132" t="s">
        <v>83</v>
      </c>
      <c r="B113" s="275">
        <f>IF(B$6=0,0,B$6/FBT_fec!B$6)</f>
        <v>0</v>
      </c>
      <c r="C113" s="275">
        <f>IF(C$6=0,0,C$6/FBT_fec!C$6)</f>
        <v>0</v>
      </c>
      <c r="D113" s="275">
        <f>IF(D$6=0,0,D$6/FBT_fec!D$6)</f>
        <v>0</v>
      </c>
      <c r="E113" s="275">
        <f>IF(E$6=0,0,E$6/FBT_fec!E$6)</f>
        <v>0</v>
      </c>
      <c r="F113" s="275">
        <f>IF(F$6=0,0,F$6/FBT_fec!F$6)</f>
        <v>0</v>
      </c>
      <c r="G113" s="275">
        <f>IF(G$6=0,0,G$6/FBT_fec!G$6)</f>
        <v>0</v>
      </c>
      <c r="H113" s="275">
        <f>IF(H$6=0,0,H$6/FBT_fec!H$6)</f>
        <v>0</v>
      </c>
      <c r="I113" s="275">
        <f>IF(I$6=0,0,I$6/FBT_fec!I$6)</f>
        <v>0</v>
      </c>
      <c r="J113" s="275">
        <f>IF(J$6=0,0,J$6/FBT_fec!J$6)</f>
        <v>0</v>
      </c>
      <c r="K113" s="275">
        <f>IF(K$6=0,0,K$6/FBT_fec!K$6)</f>
        <v>0</v>
      </c>
      <c r="L113" s="275">
        <f>IF(L$6=0,0,L$6/FBT_fec!L$6)</f>
        <v>0</v>
      </c>
      <c r="M113" s="275">
        <f>IF(M$6=0,0,M$6/FBT_fec!M$6)</f>
        <v>0</v>
      </c>
      <c r="N113" s="275">
        <f>IF(N$6=0,0,N$6/FBT_fec!N$6)</f>
        <v>0</v>
      </c>
      <c r="O113" s="275">
        <f>IF(O$6=0,0,O$6/FBT_fec!O$6)</f>
        <v>0</v>
      </c>
      <c r="P113" s="275">
        <f>IF(P$6=0,0,P$6/FBT_fec!P$6)</f>
        <v>0</v>
      </c>
      <c r="Q113" s="275">
        <f>IF(Q$6=0,0,Q$6/FBT_fec!Q$6)</f>
        <v>0</v>
      </c>
    </row>
    <row r="114" spans="1:17" x14ac:dyDescent="0.25">
      <c r="A114" s="76" t="s">
        <v>82</v>
      </c>
      <c r="B114" s="274">
        <f>IF(B$7=0,0,B$7/FBT_fec!B$7)</f>
        <v>0</v>
      </c>
      <c r="C114" s="274">
        <f>IF(C$7=0,0,C$7/FBT_fec!C$7)</f>
        <v>0</v>
      </c>
      <c r="D114" s="274">
        <f>IF(D$7=0,0,D$7/FBT_fec!D$7)</f>
        <v>0</v>
      </c>
      <c r="E114" s="274">
        <f>IF(E$7=0,0,E$7/FBT_fec!E$7)</f>
        <v>0</v>
      </c>
      <c r="F114" s="274">
        <f>IF(F$7=0,0,F$7/FBT_fec!F$7)</f>
        <v>0</v>
      </c>
      <c r="G114" s="274">
        <f>IF(G$7=0,0,G$7/FBT_fec!G$7)</f>
        <v>0</v>
      </c>
      <c r="H114" s="274">
        <f>IF(H$7=0,0,H$7/FBT_fec!H$7)</f>
        <v>0</v>
      </c>
      <c r="I114" s="274">
        <f>IF(I$7=0,0,I$7/FBT_fec!I$7)</f>
        <v>0</v>
      </c>
      <c r="J114" s="274">
        <f>IF(J$7=0,0,J$7/FBT_fec!J$7)</f>
        <v>0</v>
      </c>
      <c r="K114" s="274">
        <f>IF(K$7=0,0,K$7/FBT_fec!K$7)</f>
        <v>0</v>
      </c>
      <c r="L114" s="274">
        <f>IF(L$7=0,0,L$7/FBT_fec!L$7)</f>
        <v>0</v>
      </c>
      <c r="M114" s="274">
        <f>IF(M$7=0,0,M$7/FBT_fec!M$7)</f>
        <v>0</v>
      </c>
      <c r="N114" s="274">
        <f>IF(N$7=0,0,N$7/FBT_fec!N$7)</f>
        <v>0</v>
      </c>
      <c r="O114" s="274">
        <f>IF(O$7=0,0,O$7/FBT_fec!O$7)</f>
        <v>0</v>
      </c>
      <c r="P114" s="274">
        <f>IF(P$7=0,0,P$7/FBT_fec!P$7)</f>
        <v>0</v>
      </c>
      <c r="Q114" s="274">
        <f>IF(Q$7=0,0,Q$7/FBT_fec!Q$7)</f>
        <v>0</v>
      </c>
    </row>
    <row r="115" spans="1:17" x14ac:dyDescent="0.25">
      <c r="A115" s="76" t="s">
        <v>81</v>
      </c>
      <c r="B115" s="274">
        <f>IF(B$8=0,0,B$8/FBT_fec!B$8)</f>
        <v>0</v>
      </c>
      <c r="C115" s="274">
        <f>IF(C$8=0,0,C$8/FBT_fec!C$8)</f>
        <v>0</v>
      </c>
      <c r="D115" s="274">
        <f>IF(D$8=0,0,D$8/FBT_fec!D$8)</f>
        <v>0</v>
      </c>
      <c r="E115" s="274">
        <f>IF(E$8=0,0,E$8/FBT_fec!E$8)</f>
        <v>0</v>
      </c>
      <c r="F115" s="274">
        <f>IF(F$8=0,0,F$8/FBT_fec!F$8)</f>
        <v>0</v>
      </c>
      <c r="G115" s="274">
        <f>IF(G$8=0,0,G$8/FBT_fec!G$8)</f>
        <v>0</v>
      </c>
      <c r="H115" s="274">
        <f>IF(H$8=0,0,H$8/FBT_fec!H$8)</f>
        <v>0</v>
      </c>
      <c r="I115" s="274">
        <f>IF(I$8=0,0,I$8/FBT_fec!I$8)</f>
        <v>0</v>
      </c>
      <c r="J115" s="274">
        <f>IF(J$8=0,0,J$8/FBT_fec!J$8)</f>
        <v>0</v>
      </c>
      <c r="K115" s="274">
        <f>IF(K$8=0,0,K$8/FBT_fec!K$8)</f>
        <v>0</v>
      </c>
      <c r="L115" s="274">
        <f>IF(L$8=0,0,L$8/FBT_fec!L$8)</f>
        <v>0</v>
      </c>
      <c r="M115" s="274">
        <f>IF(M$8=0,0,M$8/FBT_fec!M$8)</f>
        <v>0</v>
      </c>
      <c r="N115" s="274">
        <f>IF(N$8=0,0,N$8/FBT_fec!N$8)</f>
        <v>0</v>
      </c>
      <c r="O115" s="274">
        <f>IF(O$8=0,0,O$8/FBT_fec!O$8)</f>
        <v>0</v>
      </c>
      <c r="P115" s="274">
        <f>IF(P$8=0,0,P$8/FBT_fec!P$8)</f>
        <v>0</v>
      </c>
      <c r="Q115" s="274">
        <f>IF(Q$8=0,0,Q$8/FBT_fec!Q$8)</f>
        <v>0</v>
      </c>
    </row>
    <row r="116" spans="1:17" x14ac:dyDescent="0.25">
      <c r="A116" s="76" t="s">
        <v>80</v>
      </c>
      <c r="B116" s="274">
        <f>IF(B$9=0,0,B$9/FBT_fec!B$9)</f>
        <v>0</v>
      </c>
      <c r="C116" s="274">
        <f>IF(C$9=0,0,C$9/FBT_fec!C$9)</f>
        <v>0</v>
      </c>
      <c r="D116" s="274">
        <f>IF(D$9=0,0,D$9/FBT_fec!D$9)</f>
        <v>0</v>
      </c>
      <c r="E116" s="274">
        <f>IF(E$9=0,0,E$9/FBT_fec!E$9)</f>
        <v>0</v>
      </c>
      <c r="F116" s="274">
        <f>IF(F$9=0,0,F$9/FBT_fec!F$9)</f>
        <v>0</v>
      </c>
      <c r="G116" s="274">
        <f>IF(G$9=0,0,G$9/FBT_fec!G$9)</f>
        <v>0</v>
      </c>
      <c r="H116" s="274">
        <f>IF(H$9=0,0,H$9/FBT_fec!H$9)</f>
        <v>0</v>
      </c>
      <c r="I116" s="274">
        <f>IF(I$9=0,0,I$9/FBT_fec!I$9)</f>
        <v>0</v>
      </c>
      <c r="J116" s="274">
        <f>IF(J$9=0,0,J$9/FBT_fec!J$9)</f>
        <v>0</v>
      </c>
      <c r="K116" s="274">
        <f>IF(K$9=0,0,K$9/FBT_fec!K$9)</f>
        <v>0</v>
      </c>
      <c r="L116" s="274">
        <f>IF(L$9=0,0,L$9/FBT_fec!L$9)</f>
        <v>0</v>
      </c>
      <c r="M116" s="274">
        <f>IF(M$9=0,0,M$9/FBT_fec!M$9)</f>
        <v>0</v>
      </c>
      <c r="N116" s="274">
        <f>IF(N$9=0,0,N$9/FBT_fec!N$9)</f>
        <v>0</v>
      </c>
      <c r="O116" s="274">
        <f>IF(O$9=0,0,O$9/FBT_fec!O$9)</f>
        <v>0</v>
      </c>
      <c r="P116" s="274">
        <f>IF(P$9=0,0,P$9/FBT_fec!P$9)</f>
        <v>0</v>
      </c>
      <c r="Q116" s="274">
        <f>IF(Q$9=0,0,Q$9/FBT_fec!Q$9)</f>
        <v>0</v>
      </c>
    </row>
    <row r="117" spans="1:17" x14ac:dyDescent="0.25">
      <c r="A117" s="129" t="s">
        <v>79</v>
      </c>
      <c r="B117" s="273">
        <f>IF(B$10=0,0,B$10/FBT_fec!B$10)</f>
        <v>1.321659611193978</v>
      </c>
      <c r="C117" s="273">
        <f>IF(C$10=0,0,C$10/FBT_fec!C$10)</f>
        <v>1.3171613837480984</v>
      </c>
      <c r="D117" s="273">
        <f>IF(D$10=0,0,D$10/FBT_fec!D$10)</f>
        <v>1.3174046348147672</v>
      </c>
      <c r="E117" s="273">
        <f>IF(E$10=0,0,E$10/FBT_fec!E$10)</f>
        <v>1.3190125378144992</v>
      </c>
      <c r="F117" s="273">
        <f>IF(F$10=0,0,F$10/FBT_fec!F$10)</f>
        <v>1.3225541193677723</v>
      </c>
      <c r="G117" s="273">
        <f>IF(G$10=0,0,G$10/FBT_fec!G$10)</f>
        <v>1.3232755583410289</v>
      </c>
      <c r="H117" s="273">
        <f>IF(H$10=0,0,H$10/FBT_fec!H$10)</f>
        <v>1.3240008607995182</v>
      </c>
      <c r="I117" s="273">
        <f>IF(I$10=0,0,I$10/FBT_fec!I$10)</f>
        <v>1.3222617638635772</v>
      </c>
      <c r="J117" s="273">
        <f>IF(J$10=0,0,J$10/FBT_fec!J$10)</f>
        <v>1.3234326574008406</v>
      </c>
      <c r="K117" s="273">
        <f>IF(K$10=0,0,K$10/FBT_fec!K$10)</f>
        <v>1.3237270319047356</v>
      </c>
      <c r="L117" s="273">
        <f>IF(L$10=0,0,L$10/FBT_fec!L$10)</f>
        <v>1.3196090734206709</v>
      </c>
      <c r="M117" s="273">
        <f>IF(M$10=0,0,M$10/FBT_fec!M$10)</f>
        <v>1.3162664691829151</v>
      </c>
      <c r="N117" s="273">
        <f>IF(N$10=0,0,N$10/FBT_fec!N$10)</f>
        <v>1.2756660949633942</v>
      </c>
      <c r="O117" s="273">
        <f>IF(O$10=0,0,O$10/FBT_fec!O$10)</f>
        <v>0</v>
      </c>
      <c r="P117" s="273">
        <f>IF(P$10=0,0,P$10/FBT_fec!P$10)</f>
        <v>0</v>
      </c>
      <c r="Q117" s="273">
        <f>IF(Q$10=0,0,Q$10/FBT_fec!Q$10)</f>
        <v>0</v>
      </c>
    </row>
    <row r="118" spans="1:17" x14ac:dyDescent="0.25">
      <c r="A118" s="127" t="s">
        <v>263</v>
      </c>
      <c r="B118" s="296">
        <f>IF(B$15=0,0,B$15/FBT_fec!B$15)</f>
        <v>1.489171248761973</v>
      </c>
      <c r="C118" s="296">
        <f>IF(C$15=0,0,C$15/FBT_fec!C$15)</f>
        <v>1.4961464962487943</v>
      </c>
      <c r="D118" s="296">
        <f>IF(D$15=0,0,D$15/FBT_fec!D$15)</f>
        <v>1.4972113524613704</v>
      </c>
      <c r="E118" s="296">
        <f>IF(E$15=0,0,E$15/FBT_fec!E$15)</f>
        <v>1.4831959675340687</v>
      </c>
      <c r="F118" s="296">
        <f>IF(F$15=0,0,F$15/FBT_fec!F$15)</f>
        <v>1.4215679086692488</v>
      </c>
      <c r="G118" s="296">
        <f>IF(G$15=0,0,G$15/FBT_fec!G$15)</f>
        <v>1.4064567064239657</v>
      </c>
      <c r="H118" s="296">
        <f>IF(H$15=0,0,H$15/FBT_fec!H$15)</f>
        <v>1.39642412216781</v>
      </c>
      <c r="I118" s="296">
        <f>IF(I$15=0,0,I$15/FBT_fec!I$15)</f>
        <v>1.4213437675665337</v>
      </c>
      <c r="J118" s="296">
        <f>IF(J$15=0,0,J$15/FBT_fec!J$15)</f>
        <v>1.4109238604230583</v>
      </c>
      <c r="K118" s="296">
        <f>IF(K$15=0,0,K$15/FBT_fec!K$15)</f>
        <v>1.3975563021795314</v>
      </c>
      <c r="L118" s="296">
        <f>IF(L$15=0,0,L$15/FBT_fec!L$15)</f>
        <v>1.3922854266350086</v>
      </c>
      <c r="M118" s="296">
        <f>IF(M$15=0,0,M$15/FBT_fec!M$15)</f>
        <v>1.3579264536686817</v>
      </c>
      <c r="N118" s="296">
        <f>IF(N$15=0,0,N$15/FBT_fec!N$15)</f>
        <v>1.4193460384632333</v>
      </c>
      <c r="O118" s="296">
        <f>IF(O$15=0,0,O$15/FBT_fec!O$15)</f>
        <v>1.4530289400000003</v>
      </c>
      <c r="P118" s="296">
        <f>IF(P$15=0,0,P$15/FBT_fec!P$15)</f>
        <v>1.4530289400000005</v>
      </c>
      <c r="Q118" s="296">
        <f>IF(Q$15=0,0,Q$15/FBT_fec!Q$15)</f>
        <v>1.4530289400000003</v>
      </c>
    </row>
    <row r="119" spans="1:17" x14ac:dyDescent="0.25">
      <c r="A119" s="127" t="s">
        <v>262</v>
      </c>
      <c r="B119" s="296">
        <f>IF(B$24=0,0,B$24/FBT_fec!B$24)</f>
        <v>1.9971978808142179</v>
      </c>
      <c r="C119" s="296">
        <f>IF(C$24=0,0,C$24/FBT_fec!C$24)</f>
        <v>2.006552714591995</v>
      </c>
      <c r="D119" s="296">
        <f>IF(D$24=0,0,D$24/FBT_fec!D$24)</f>
        <v>2.0079808435415125</v>
      </c>
      <c r="E119" s="296">
        <f>IF(E$24=0,0,E$24/FBT_fec!E$24)</f>
        <v>1.9891841490049502</v>
      </c>
      <c r="F119" s="296">
        <f>IF(F$24=0,0,F$24/FBT_fec!F$24)</f>
        <v>1.9065318491664784</v>
      </c>
      <c r="G119" s="296">
        <f>IF(G$24=0,0,G$24/FBT_fec!G$24)</f>
        <v>1.886265502279963</v>
      </c>
      <c r="H119" s="296">
        <f>IF(H$24=0,0,H$24/FBT_fec!H$24)</f>
        <v>1.872810329792485</v>
      </c>
      <c r="I119" s="296">
        <f>IF(I$24=0,0,I$24/FBT_fec!I$24)</f>
        <v>1.9062312429496191</v>
      </c>
      <c r="J119" s="296">
        <f>IF(J$24=0,0,J$24/FBT_fec!J$24)</f>
        <v>1.8922566134484546</v>
      </c>
      <c r="K119" s="296">
        <f>IF(K$24=0,0,K$24/FBT_fec!K$24)</f>
        <v>1.8743287498680756</v>
      </c>
      <c r="L119" s="296">
        <f>IF(L$24=0,0,L$24/FBT_fec!L$24)</f>
        <v>1.8672597297830393</v>
      </c>
      <c r="M119" s="296">
        <f>IF(M$24=0,0,M$24/FBT_fec!M$24)</f>
        <v>1.8211792886971985</v>
      </c>
      <c r="N119" s="296">
        <f>IF(N$24=0,0,N$24/FBT_fec!N$24)</f>
        <v>1.9035519941158359</v>
      </c>
      <c r="O119" s="296">
        <f>IF(O$24=0,0,O$24/FBT_fec!O$24)</f>
        <v>2.4833585520000039</v>
      </c>
      <c r="P119" s="296">
        <f>IF(P$24=0,0,P$24/FBT_fec!P$24)</f>
        <v>2.4833585520000021</v>
      </c>
      <c r="Q119" s="296">
        <f>IF(Q$24=0,0,Q$24/FBT_fec!Q$24)</f>
        <v>2.4833585519999906</v>
      </c>
    </row>
    <row r="120" spans="1:17" x14ac:dyDescent="0.25">
      <c r="A120" s="127" t="s">
        <v>261</v>
      </c>
      <c r="B120" s="296">
        <f>IF(B$33=0,0,B$33/FBT_fec!B$33)</f>
        <v>1.7678381607811999</v>
      </c>
      <c r="C120" s="296">
        <f>IF(C$33=0,0,C$33/FBT_fec!C$33)</f>
        <v>1.709970482164977</v>
      </c>
      <c r="D120" s="296">
        <f>IF(D$33=0,0,D$33/FBT_fec!D$33)</f>
        <v>1.6463284849693964</v>
      </c>
      <c r="E120" s="296">
        <f>IF(E$33=0,0,E$33/FBT_fec!E$33)</f>
        <v>1.8584335609359508</v>
      </c>
      <c r="F120" s="296">
        <f>IF(F$33=0,0,F$33/FBT_fec!F$33)</f>
        <v>1.6246148035776187</v>
      </c>
      <c r="G120" s="296">
        <f>IF(G$33=0,0,G$33/FBT_fec!G$33)</f>
        <v>1.311677415564273</v>
      </c>
      <c r="H120" s="296">
        <f>IF(H$33=0,0,H$33/FBT_fec!H$33)</f>
        <v>1.5142652605130307</v>
      </c>
      <c r="I120" s="296">
        <f>IF(I$33=0,0,I$33/FBT_fec!I$33)</f>
        <v>1.3097508652608636</v>
      </c>
      <c r="J120" s="296">
        <f>IF(J$33=0,0,J$33/FBT_fec!J$33)</f>
        <v>1.1184427966664949</v>
      </c>
      <c r="K120" s="296">
        <f>IF(K$33=0,0,K$33/FBT_fec!K$33)</f>
        <v>1.0488742875988737</v>
      </c>
      <c r="L120" s="296">
        <f>IF(L$33=0,0,L$33/FBT_fec!L$33)</f>
        <v>0.90705158544900444</v>
      </c>
      <c r="M120" s="296">
        <f>IF(M$33=0,0,M$33/FBT_fec!M$33)</f>
        <v>0.69873163894020329</v>
      </c>
      <c r="N120" s="296">
        <f>IF(N$33=0,0,N$33/FBT_fec!N$33)</f>
        <v>1.1690764088387677</v>
      </c>
      <c r="O120" s="296">
        <f>IF(O$33=0,0,O$33/FBT_fec!O$33)</f>
        <v>1.7279032455168404</v>
      </c>
      <c r="P120" s="296">
        <f>IF(P$33=0,0,P$33/FBT_fec!P$33)</f>
        <v>1.6785661030703358</v>
      </c>
      <c r="Q120" s="296">
        <f>IF(Q$33=0,0,Q$33/FBT_fec!Q$33)</f>
        <v>1.4241718398953731</v>
      </c>
    </row>
    <row r="121" spans="1:17" x14ac:dyDescent="0.25">
      <c r="A121" s="127" t="s">
        <v>260</v>
      </c>
      <c r="B121" s="296">
        <f>IF(B$44=0,0,B$44/FBT_fec!B$44)</f>
        <v>1.9573691911027014</v>
      </c>
      <c r="C121" s="296">
        <f>IF(C$44=0,0,C$44/FBT_fec!C$44)</f>
        <v>1.9388875221121558</v>
      </c>
      <c r="D121" s="296">
        <f>IF(D$44=0,0,D$44/FBT_fec!D$44)</f>
        <v>1.9131564132765111</v>
      </c>
      <c r="E121" s="296">
        <f>IF(E$44=0,0,E$44/FBT_fec!E$44)</f>
        <v>1.9903492019081932</v>
      </c>
      <c r="F121" s="296">
        <f>IF(F$44=0,0,F$44/FBT_fec!F$44)</f>
        <v>1.8421900040793757</v>
      </c>
      <c r="G121" s="296">
        <f>IF(G$44=0,0,G$44/FBT_fec!G$44)</f>
        <v>1.6990184649618383</v>
      </c>
      <c r="H121" s="296">
        <f>IF(H$44=0,0,H$44/FBT_fec!H$44)</f>
        <v>1.7754917061226547</v>
      </c>
      <c r="I121" s="296">
        <f>IF(I$44=0,0,I$44/FBT_fec!I$44)</f>
        <v>1.7103934896880229</v>
      </c>
      <c r="J121" s="296">
        <f>IF(J$44=0,0,J$44/FBT_fec!J$44)</f>
        <v>1.6219013384436434</v>
      </c>
      <c r="K121" s="296">
        <f>IF(K$44=0,0,K$44/FBT_fec!K$44)</f>
        <v>1.5818846085450369</v>
      </c>
      <c r="L121" s="296">
        <f>IF(L$44=0,0,L$44/FBT_fec!L$44)</f>
        <v>1.5182901845099634</v>
      </c>
      <c r="M121" s="296">
        <f>IF(M$44=0,0,M$44/FBT_fec!M$44)</f>
        <v>1.4031005598968356</v>
      </c>
      <c r="N121" s="296">
        <f>IF(N$44=0,0,N$44/FBT_fec!N$44)</f>
        <v>1.6499570612736139</v>
      </c>
      <c r="O121" s="296">
        <f>IF(O$44=0,0,O$44/FBT_fec!O$44)</f>
        <v>1.9111054166260397</v>
      </c>
      <c r="P121" s="296">
        <f>IF(P$44=0,0,P$44/FBT_fec!P$44)</f>
        <v>1.8904824910834004</v>
      </c>
      <c r="Q121" s="296">
        <f>IF(Q$44=0,0,Q$44/FBT_fec!Q$44)</f>
        <v>1.7841456890762661</v>
      </c>
    </row>
    <row r="122" spans="1:17" x14ac:dyDescent="0.25">
      <c r="A122" s="127" t="s">
        <v>259</v>
      </c>
      <c r="B122" s="296">
        <f>IF(B$65=0,0,B$65/FBT_fec!B$65)</f>
        <v>1.3567985282653909</v>
      </c>
      <c r="C122" s="296">
        <f>IF(C$65=0,0,C$65/FBT_fec!C$65)</f>
        <v>1.3443721864032354</v>
      </c>
      <c r="D122" s="296">
        <f>IF(D$65=0,0,D$65/FBT_fec!D$65)</f>
        <v>1.3397024618098146</v>
      </c>
      <c r="E122" s="296">
        <f>IF(E$65=0,0,E$65/FBT_fec!E$65)</f>
        <v>1.3594578997533415</v>
      </c>
      <c r="F122" s="296">
        <f>IF(F$65=0,0,F$65/FBT_fec!F$65)</f>
        <v>1.3468911405236812</v>
      </c>
      <c r="G122" s="296">
        <f>IF(G$65=0,0,G$65/FBT_fec!G$65)</f>
        <v>1.3231066437029253</v>
      </c>
      <c r="H122" s="296">
        <f>IF(H$65=0,0,H$65/FBT_fec!H$65)</f>
        <v>1.3405708622268742</v>
      </c>
      <c r="I122" s="296">
        <f>IF(I$65=0,0,I$65/FBT_fec!I$65)</f>
        <v>1.3211952759177366</v>
      </c>
      <c r="J122" s="296">
        <f>IF(J$65=0,0,J$65/FBT_fec!J$65)</f>
        <v>1.3079201792281103</v>
      </c>
      <c r="K122" s="296">
        <f>IF(K$65=0,0,K$65/FBT_fec!K$65)</f>
        <v>1.3028649476427849</v>
      </c>
      <c r="L122" s="296">
        <f>IF(L$65=0,0,L$65/FBT_fec!L$65)</f>
        <v>1.2843813367650836</v>
      </c>
      <c r="M122" s="296">
        <f>IF(M$65=0,0,M$65/FBT_fec!M$65)</f>
        <v>1.2619218936989356</v>
      </c>
      <c r="N122" s="296">
        <f>IF(N$65=0,0,N$65/FBT_fec!N$65)</f>
        <v>1.2880472732871584</v>
      </c>
      <c r="O122" s="296">
        <f>IF(O$65=0,0,O$65/FBT_fec!O$65)</f>
        <v>1.3147360990181154</v>
      </c>
      <c r="P122" s="296">
        <f>IF(P$65=0,0,P$65/FBT_fec!P$65)</f>
        <v>1.3280748509245492</v>
      </c>
      <c r="Q122" s="296">
        <f>IF(Q$65=0,0,Q$65/FBT_fec!Q$65)</f>
        <v>1.3034496192240741</v>
      </c>
    </row>
    <row r="123" spans="1:17" x14ac:dyDescent="0.25">
      <c r="A123" s="72" t="s">
        <v>258</v>
      </c>
      <c r="B123" s="295">
        <f>IF(B$79=0,0,B$79/FBT_fec!B$79)</f>
        <v>0</v>
      </c>
      <c r="C123" s="295">
        <f>IF(C$79=0,0,C$79/FBT_fec!C$79)</f>
        <v>0</v>
      </c>
      <c r="D123" s="295">
        <f>IF(D$79=0,0,D$79/FBT_fec!D$79)</f>
        <v>0</v>
      </c>
      <c r="E123" s="295">
        <f>IF(E$79=0,0,E$79/FBT_fec!E$79)</f>
        <v>0</v>
      </c>
      <c r="F123" s="295">
        <f>IF(F$79=0,0,F$79/FBT_fec!F$79)</f>
        <v>0</v>
      </c>
      <c r="G123" s="295">
        <f>IF(G$79=0,0,G$79/FBT_fec!G$79)</f>
        <v>0</v>
      </c>
      <c r="H123" s="295">
        <f>IF(H$79=0,0,H$79/FBT_fec!H$79)</f>
        <v>0</v>
      </c>
      <c r="I123" s="295">
        <f>IF(I$79=0,0,I$79/FBT_fec!I$79)</f>
        <v>0</v>
      </c>
      <c r="J123" s="295">
        <f>IF(J$79=0,0,J$79/FBT_fec!J$79)</f>
        <v>0</v>
      </c>
      <c r="K123" s="295">
        <f>IF(K$79=0,0,K$79/FBT_fec!K$79)</f>
        <v>0</v>
      </c>
      <c r="L123" s="295">
        <f>IF(L$79=0,0,L$79/FBT_fec!L$79)</f>
        <v>0</v>
      </c>
      <c r="M123" s="295">
        <f>IF(M$79=0,0,M$79/FBT_fec!M$79)</f>
        <v>0</v>
      </c>
      <c r="N123" s="295">
        <f>IF(N$79=0,0,N$79/FBT_fec!N$79)</f>
        <v>0</v>
      </c>
      <c r="O123" s="295">
        <f>IF(O$79=0,0,O$79/FBT_fec!O$79)</f>
        <v>0</v>
      </c>
      <c r="P123" s="295">
        <f>IF(P$79=0,0,P$79/FBT_fec!P$79)</f>
        <v>0</v>
      </c>
      <c r="Q123" s="295">
        <f>IF(Q$79=0,0,Q$79/FBT_fec!Q$79)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518.20190818986623</v>
      </c>
      <c r="C3" s="46">
        <v>506.6573773029881</v>
      </c>
      <c r="D3" s="46">
        <v>557.76942043784709</v>
      </c>
      <c r="E3" s="46">
        <v>664.84954732115</v>
      </c>
      <c r="F3" s="46">
        <v>674.68838989776384</v>
      </c>
      <c r="G3" s="46">
        <v>672.42287520326147</v>
      </c>
      <c r="H3" s="46">
        <v>732.1582781603596</v>
      </c>
      <c r="I3" s="46">
        <v>707.04478378031558</v>
      </c>
      <c r="J3" s="46">
        <v>595.94438125685247</v>
      </c>
      <c r="K3" s="46">
        <v>626.40155479144869</v>
      </c>
      <c r="L3" s="46">
        <v>351.8</v>
      </c>
      <c r="M3" s="46">
        <v>271.0449311402063</v>
      </c>
      <c r="N3" s="46">
        <v>268.16069524633366</v>
      </c>
      <c r="O3" s="46">
        <v>207.75251430105527</v>
      </c>
      <c r="P3" s="46">
        <v>160.52124669747272</v>
      </c>
      <c r="Q3" s="46">
        <v>282.66598656805235</v>
      </c>
    </row>
    <row r="5" spans="1:17" x14ac:dyDescent="0.25">
      <c r="A5" s="31" t="s">
        <v>257</v>
      </c>
      <c r="B5" s="46">
        <v>646.3717386430867</v>
      </c>
      <c r="C5" s="46">
        <v>638.71626890480115</v>
      </c>
      <c r="D5" s="46">
        <v>625.42322135638619</v>
      </c>
      <c r="E5" s="46">
        <v>658.78638948309481</v>
      </c>
      <c r="F5" s="46">
        <v>620.09713533764921</v>
      </c>
      <c r="G5" s="46">
        <v>579.877493724121</v>
      </c>
      <c r="H5" s="46">
        <v>617.30547684834187</v>
      </c>
      <c r="I5" s="46">
        <v>644.21637631459635</v>
      </c>
      <c r="J5" s="46">
        <v>643.07168041103409</v>
      </c>
      <c r="K5" s="46">
        <v>630.43024212797673</v>
      </c>
      <c r="L5" s="46">
        <v>479.11063260232885</v>
      </c>
      <c r="M5" s="46">
        <v>665.07815663655117</v>
      </c>
      <c r="N5" s="46">
        <v>303.73709552231037</v>
      </c>
      <c r="O5" s="46">
        <v>219.78078068390957</v>
      </c>
      <c r="P5" s="46">
        <v>372.98377195112073</v>
      </c>
      <c r="Q5" s="46">
        <v>393.05302537207859</v>
      </c>
    </row>
    <row r="6" spans="1:17" x14ac:dyDescent="0.25">
      <c r="A6" s="294" t="s">
        <v>256</v>
      </c>
      <c r="B6" s="293">
        <v>807.96467330385826</v>
      </c>
      <c r="C6" s="293">
        <v>752.3996185705106</v>
      </c>
      <c r="D6" s="293">
        <v>699.48957904357496</v>
      </c>
      <c r="E6" s="293">
        <v>722.08117750258032</v>
      </c>
      <c r="F6" s="293">
        <v>698.99824697446513</v>
      </c>
      <c r="G6" s="293">
        <v>619.32475256032433</v>
      </c>
      <c r="H6" s="293">
        <v>683.36072020194854</v>
      </c>
      <c r="I6" s="293">
        <v>699.88368927680153</v>
      </c>
      <c r="J6" s="293">
        <v>744.08553784020251</v>
      </c>
      <c r="K6" s="293">
        <v>689.45965617986769</v>
      </c>
      <c r="L6" s="293">
        <v>763.42771493966688</v>
      </c>
      <c r="M6" s="293">
        <v>883.28303348573547</v>
      </c>
      <c r="N6" s="293">
        <v>619.07938434242283</v>
      </c>
      <c r="O6" s="293">
        <v>558.29398825834789</v>
      </c>
      <c r="P6" s="293">
        <v>799.49374117706566</v>
      </c>
      <c r="Q6" s="293">
        <v>594.26865536074251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101.9716995326539</v>
      </c>
      <c r="F7" s="291">
        <v>0</v>
      </c>
      <c r="G7" s="291">
        <v>0</v>
      </c>
      <c r="H7" s="291">
        <v>90.138955064516097</v>
      </c>
      <c r="I7" s="291">
        <v>46.159211784565102</v>
      </c>
      <c r="J7" s="291">
        <v>44.201848563400972</v>
      </c>
      <c r="K7" s="291">
        <v>0</v>
      </c>
      <c r="L7" s="291">
        <v>73.968058759799192</v>
      </c>
      <c r="M7" s="291">
        <v>119.85531854606859</v>
      </c>
      <c r="N7" s="291">
        <v>0</v>
      </c>
      <c r="O7" s="291">
        <v>0</v>
      </c>
      <c r="P7" s="291">
        <v>241.19975291871776</v>
      </c>
      <c r="Q7" s="291">
        <v>0</v>
      </c>
    </row>
    <row r="8" spans="1:17" x14ac:dyDescent="0.25">
      <c r="A8" s="290" t="s">
        <v>254</v>
      </c>
      <c r="B8" s="289"/>
      <c r="C8" s="289">
        <f>B6+C7-C6</f>
        <v>55.565054733347665</v>
      </c>
      <c r="D8" s="289">
        <f t="shared" ref="D8:Q8" si="0">C6+D7-D6</f>
        <v>52.910039526935634</v>
      </c>
      <c r="E8" s="289">
        <f t="shared" si="0"/>
        <v>79.380101073648575</v>
      </c>
      <c r="F8" s="289">
        <f t="shared" si="0"/>
        <v>23.082930528115185</v>
      </c>
      <c r="G8" s="289">
        <f t="shared" si="0"/>
        <v>79.673494414140805</v>
      </c>
      <c r="H8" s="289">
        <f t="shared" si="0"/>
        <v>26.102987422891943</v>
      </c>
      <c r="I8" s="289">
        <f t="shared" si="0"/>
        <v>29.636242709712064</v>
      </c>
      <c r="J8" s="289">
        <f t="shared" si="0"/>
        <v>0</v>
      </c>
      <c r="K8" s="289">
        <f t="shared" si="0"/>
        <v>54.625881660334812</v>
      </c>
      <c r="L8" s="289">
        <f t="shared" si="0"/>
        <v>0</v>
      </c>
      <c r="M8" s="289">
        <f t="shared" si="0"/>
        <v>0</v>
      </c>
      <c r="N8" s="289">
        <f t="shared" si="0"/>
        <v>264.20364914331265</v>
      </c>
      <c r="O8" s="289">
        <f t="shared" si="0"/>
        <v>60.785396084074932</v>
      </c>
      <c r="P8" s="289">
        <f t="shared" si="0"/>
        <v>0</v>
      </c>
      <c r="Q8" s="289">
        <f t="shared" si="0"/>
        <v>205.22508581632314</v>
      </c>
    </row>
    <row r="9" spans="1:17" x14ac:dyDescent="0.25">
      <c r="A9" s="288" t="s">
        <v>253</v>
      </c>
      <c r="B9" s="287">
        <f>B6-B5</f>
        <v>161.59293466077156</v>
      </c>
      <c r="C9" s="287">
        <f t="shared" ref="C9:Q9" si="1">C6-C5</f>
        <v>113.68334966570944</v>
      </c>
      <c r="D9" s="287">
        <f t="shared" si="1"/>
        <v>74.06635768718877</v>
      </c>
      <c r="E9" s="287">
        <f t="shared" si="1"/>
        <v>63.294788019485509</v>
      </c>
      <c r="F9" s="287">
        <f t="shared" si="1"/>
        <v>78.901111636815926</v>
      </c>
      <c r="G9" s="287">
        <f t="shared" si="1"/>
        <v>39.447258836203332</v>
      </c>
      <c r="H9" s="287">
        <f t="shared" si="1"/>
        <v>66.05524335360667</v>
      </c>
      <c r="I9" s="287">
        <f t="shared" si="1"/>
        <v>55.667312962205187</v>
      </c>
      <c r="J9" s="287">
        <f t="shared" si="1"/>
        <v>101.01385742916841</v>
      </c>
      <c r="K9" s="287">
        <f t="shared" si="1"/>
        <v>59.029414051890967</v>
      </c>
      <c r="L9" s="287">
        <f t="shared" si="1"/>
        <v>284.31708233733804</v>
      </c>
      <c r="M9" s="287">
        <f t="shared" si="1"/>
        <v>218.2048768491843</v>
      </c>
      <c r="N9" s="287">
        <f t="shared" si="1"/>
        <v>315.34228882011246</v>
      </c>
      <c r="O9" s="287">
        <f t="shared" si="1"/>
        <v>338.5132075744383</v>
      </c>
      <c r="P9" s="287">
        <f t="shared" si="1"/>
        <v>426.50996922594493</v>
      </c>
      <c r="Q9" s="287">
        <f t="shared" si="1"/>
        <v>201.21562998866392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36.472096380553779</v>
      </c>
      <c r="C12" s="38">
        <v>36.003520000000002</v>
      </c>
      <c r="D12" s="38">
        <v>35.303609999999999</v>
      </c>
      <c r="E12" s="38">
        <v>36.705420000000004</v>
      </c>
      <c r="F12" s="38">
        <v>34.515299999999996</v>
      </c>
      <c r="G12" s="38">
        <v>32.124554540654728</v>
      </c>
      <c r="H12" s="38">
        <v>33.500819999999997</v>
      </c>
      <c r="I12" s="38">
        <v>34.70261</v>
      </c>
      <c r="J12" s="38">
        <v>34.799590000000002</v>
      </c>
      <c r="K12" s="38">
        <v>34.09592</v>
      </c>
      <c r="L12" s="38">
        <v>25.579437719245362</v>
      </c>
      <c r="M12" s="38">
        <v>37.473817603892336</v>
      </c>
      <c r="N12" s="38">
        <v>16.957838054210576</v>
      </c>
      <c r="O12" s="38">
        <v>12.085408636165317</v>
      </c>
      <c r="P12" s="38">
        <v>20.157568535621177</v>
      </c>
      <c r="Q12" s="38">
        <v>21.183910512965596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20.349925750689092</v>
      </c>
      <c r="C14" s="51">
        <v>19.303640000000001</v>
      </c>
      <c r="D14" s="51">
        <v>19.304119999999998</v>
      </c>
      <c r="E14" s="51">
        <v>20.405090000000001</v>
      </c>
      <c r="F14" s="51">
        <v>19.317799999999998</v>
      </c>
      <c r="G14" s="51">
        <v>21.376305826015059</v>
      </c>
      <c r="H14" s="51">
        <v>23.399269999999998</v>
      </c>
      <c r="I14" s="51">
        <v>23.402650000000001</v>
      </c>
      <c r="J14" s="51">
        <v>21.399980000000003</v>
      </c>
      <c r="K14" s="51">
        <v>20.296250000000001</v>
      </c>
      <c r="L14" s="51">
        <v>18.270892816940076</v>
      </c>
      <c r="M14" s="51">
        <v>9.0990168464869647</v>
      </c>
      <c r="N14" s="51">
        <v>5.0869393810749166</v>
      </c>
      <c r="O14" s="51">
        <v>2.0303202368147573</v>
      </c>
      <c r="P14" s="51">
        <v>10.247090606595609</v>
      </c>
      <c r="Q14" s="51">
        <v>11.273211078227551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1.0986932973218009</v>
      </c>
      <c r="C16" s="51">
        <v>1.09388</v>
      </c>
      <c r="D16" s="51">
        <v>1.0936600000000001</v>
      </c>
      <c r="E16" s="51">
        <v>1.0994699999999999</v>
      </c>
      <c r="F16" s="51">
        <v>1.09365</v>
      </c>
      <c r="G16" s="51">
        <v>1.098723007182457</v>
      </c>
      <c r="H16" s="51">
        <v>1.10389</v>
      </c>
      <c r="I16" s="51">
        <v>1.1041300000000001</v>
      </c>
      <c r="J16" s="51">
        <v>1.0992500000000001</v>
      </c>
      <c r="K16" s="51">
        <v>1.09961</v>
      </c>
      <c r="L16" s="51">
        <v>1.0987105059499738</v>
      </c>
      <c r="M16" s="51">
        <v>0</v>
      </c>
      <c r="N16" s="51">
        <v>0</v>
      </c>
      <c r="O16" s="51">
        <v>0</v>
      </c>
      <c r="P16" s="51">
        <v>1.0987004337807391</v>
      </c>
      <c r="Q16" s="51">
        <v>1.0987059013495211</v>
      </c>
    </row>
    <row r="17" spans="1:17" x14ac:dyDescent="0.25">
      <c r="A17" s="53" t="s">
        <v>76</v>
      </c>
      <c r="B17" s="51">
        <v>16.385085400044737</v>
      </c>
      <c r="C17" s="51">
        <v>15.325010000000001</v>
      </c>
      <c r="D17" s="51">
        <v>15.325089999999999</v>
      </c>
      <c r="E17" s="51">
        <v>16.4055</v>
      </c>
      <c r="F17" s="51">
        <v>15.338990000000001</v>
      </c>
      <c r="G17" s="51">
        <v>17.411435187931776</v>
      </c>
      <c r="H17" s="51">
        <v>18.479569999999999</v>
      </c>
      <c r="I17" s="51">
        <v>18.482019999999999</v>
      </c>
      <c r="J17" s="51">
        <v>17.40127</v>
      </c>
      <c r="K17" s="51">
        <v>17.296250000000001</v>
      </c>
      <c r="L17" s="51">
        <v>15.261415631107722</v>
      </c>
      <c r="M17" s="51">
        <v>8.143622506579467</v>
      </c>
      <c r="N17" s="51">
        <v>5.0869393810749166</v>
      </c>
      <c r="O17" s="51">
        <v>2.0303202368147573</v>
      </c>
      <c r="P17" s="51">
        <v>9.1483901728148709</v>
      </c>
      <c r="Q17" s="51">
        <v>10.174505176878029</v>
      </c>
    </row>
    <row r="18" spans="1:17" x14ac:dyDescent="0.25">
      <c r="A18" s="53" t="s">
        <v>29</v>
      </c>
      <c r="B18" s="51">
        <v>2.8661470533225533</v>
      </c>
      <c r="C18" s="51">
        <v>2.8847499999999999</v>
      </c>
      <c r="D18" s="51">
        <v>2.88537</v>
      </c>
      <c r="E18" s="51">
        <v>2.9001199999999998</v>
      </c>
      <c r="F18" s="51">
        <v>2.8851599999999999</v>
      </c>
      <c r="G18" s="51">
        <v>2.8661476309008265</v>
      </c>
      <c r="H18" s="51">
        <v>3.8158099999999999</v>
      </c>
      <c r="I18" s="51">
        <v>3.8165</v>
      </c>
      <c r="J18" s="51">
        <v>2.8994599999999999</v>
      </c>
      <c r="K18" s="51">
        <v>1.90039</v>
      </c>
      <c r="L18" s="51">
        <v>1.910766679882383</v>
      </c>
      <c r="M18" s="51">
        <v>0.955394339907497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0.97945787773456527</v>
      </c>
      <c r="C20" s="51">
        <v>1.7003999999999999</v>
      </c>
      <c r="D20" s="51">
        <v>1.20004</v>
      </c>
      <c r="E20" s="51">
        <v>1.40012</v>
      </c>
      <c r="F20" s="51">
        <v>1.4993300000000001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</row>
    <row r="21" spans="1:17" x14ac:dyDescent="0.25">
      <c r="A21" s="53" t="s">
        <v>66</v>
      </c>
      <c r="B21" s="51">
        <v>0.97945787773456527</v>
      </c>
      <c r="C21" s="51">
        <v>1.7003999999999999</v>
      </c>
      <c r="D21" s="51">
        <v>1.20004</v>
      </c>
      <c r="E21" s="51">
        <v>1.40012</v>
      </c>
      <c r="F21" s="51">
        <v>1.4993300000000001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  <c r="P21" s="51">
        <v>0</v>
      </c>
      <c r="Q21" s="51">
        <v>0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0.88230484493921224</v>
      </c>
      <c r="Q23" s="51">
        <v>0.88209260703421599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0.88230484493921224</v>
      </c>
      <c r="Q26" s="51">
        <v>0.88209260703421599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15.142712752130125</v>
      </c>
      <c r="C30" s="62">
        <v>14.99948</v>
      </c>
      <c r="D30" s="62">
        <v>14.79945</v>
      </c>
      <c r="E30" s="62">
        <v>14.90021</v>
      </c>
      <c r="F30" s="62">
        <v>13.698169999999999</v>
      </c>
      <c r="G30" s="62">
        <v>10.748248714639665</v>
      </c>
      <c r="H30" s="62">
        <v>10.10155</v>
      </c>
      <c r="I30" s="62">
        <v>11.29996</v>
      </c>
      <c r="J30" s="62">
        <v>13.399609999999999</v>
      </c>
      <c r="K30" s="62">
        <v>13.799670000000001</v>
      </c>
      <c r="L30" s="62">
        <v>7.3085449023052869</v>
      </c>
      <c r="M30" s="62">
        <v>28.374800757405371</v>
      </c>
      <c r="N30" s="62">
        <v>11.870898673135661</v>
      </c>
      <c r="O30" s="62">
        <v>10.055088399350559</v>
      </c>
      <c r="P30" s="62">
        <v>9.0281730840863563</v>
      </c>
      <c r="Q30" s="62">
        <v>9.0286068277038272</v>
      </c>
    </row>
    <row r="32" spans="1:17" x14ac:dyDescent="0.25">
      <c r="A32" s="31" t="s">
        <v>63</v>
      </c>
      <c r="B32" s="70">
        <v>65.324536284823054</v>
      </c>
      <c r="C32" s="70">
        <v>63.776651829012003</v>
      </c>
      <c r="D32" s="70">
        <v>62.603085006396</v>
      </c>
      <c r="E32" s="70">
        <v>66.488064037236001</v>
      </c>
      <c r="F32" s="70">
        <v>63.348472482228011</v>
      </c>
      <c r="G32" s="70">
        <v>66.208237953401621</v>
      </c>
      <c r="H32" s="70">
        <v>72.613149921720009</v>
      </c>
      <c r="I32" s="70">
        <v>72.623620899179997</v>
      </c>
      <c r="J32" s="70">
        <v>66.286045033848012</v>
      </c>
      <c r="K32" s="70">
        <v>62.723610627336001</v>
      </c>
      <c r="L32" s="70">
        <v>56.441952373831555</v>
      </c>
      <c r="M32" s="70">
        <v>28.360962411794588</v>
      </c>
      <c r="N32" s="70">
        <v>15.781816370307187</v>
      </c>
      <c r="O32" s="70">
        <v>6.2989036727145553</v>
      </c>
      <c r="P32" s="70">
        <v>31.284762255828774</v>
      </c>
      <c r="Q32" s="70">
        <v>34.468215180006702</v>
      </c>
    </row>
    <row r="34" spans="1:17" x14ac:dyDescent="0.25">
      <c r="A34" s="184" t="s">
        <v>252</v>
      </c>
      <c r="B34" s="190">
        <f t="shared" ref="B34:Q34" si="2">IF(B$12=0,"",B$12/B$3*1000)</f>
        <v>70.382018676763749</v>
      </c>
      <c r="C34" s="190">
        <f t="shared" si="2"/>
        <v>71.060881796791449</v>
      </c>
      <c r="D34" s="190">
        <f t="shared" si="2"/>
        <v>63.294273056932361</v>
      </c>
      <c r="E34" s="190">
        <f t="shared" si="2"/>
        <v>55.208610952501346</v>
      </c>
      <c r="F34" s="190">
        <f t="shared" si="2"/>
        <v>51.157394312402694</v>
      </c>
      <c r="G34" s="190">
        <f t="shared" si="2"/>
        <v>47.774333273453919</v>
      </c>
      <c r="H34" s="190">
        <f t="shared" si="2"/>
        <v>45.756253803719943</v>
      </c>
      <c r="I34" s="190">
        <f t="shared" si="2"/>
        <v>49.081205032667881</v>
      </c>
      <c r="J34" s="190">
        <f t="shared" si="2"/>
        <v>58.394023158012381</v>
      </c>
      <c r="K34" s="190">
        <f t="shared" si="2"/>
        <v>54.431410233890212</v>
      </c>
      <c r="L34" s="190">
        <f t="shared" si="2"/>
        <v>72.710169753397849</v>
      </c>
      <c r="M34" s="190">
        <f t="shared" si="2"/>
        <v>138.25684710741871</v>
      </c>
      <c r="N34" s="190">
        <f t="shared" si="2"/>
        <v>63.237597287078287</v>
      </c>
      <c r="O34" s="190">
        <f t="shared" si="2"/>
        <v>58.172141390559958</v>
      </c>
      <c r="P34" s="190">
        <f t="shared" si="2"/>
        <v>125.5757038419422</v>
      </c>
      <c r="Q34" s="190">
        <f t="shared" si="2"/>
        <v>74.943259959102065</v>
      </c>
    </row>
    <row r="35" spans="1:17" x14ac:dyDescent="0.25">
      <c r="A35" s="286" t="s">
        <v>251</v>
      </c>
      <c r="B35" s="285">
        <f t="shared" ref="B35:Q35" si="3">IF(B$12=0,"",B$12/B$5*1000)</f>
        <v>56.425883435310482</v>
      </c>
      <c r="C35" s="285">
        <f t="shared" si="3"/>
        <v>56.368565751009896</v>
      </c>
      <c r="D35" s="285">
        <f t="shared" si="3"/>
        <v>56.447552304558378</v>
      </c>
      <c r="E35" s="285">
        <f t="shared" si="3"/>
        <v>55.716724853408508</v>
      </c>
      <c r="F35" s="285">
        <f t="shared" si="3"/>
        <v>55.66111828787286</v>
      </c>
      <c r="G35" s="285">
        <f t="shared" si="3"/>
        <v>55.398864222756181</v>
      </c>
      <c r="H35" s="285">
        <f t="shared" si="3"/>
        <v>54.269435889405528</v>
      </c>
      <c r="I35" s="285">
        <f t="shared" si="3"/>
        <v>53.867941387216987</v>
      </c>
      <c r="J35" s="285">
        <f t="shared" si="3"/>
        <v>54.114636144071902</v>
      </c>
      <c r="K35" s="285">
        <f t="shared" si="3"/>
        <v>54.083572965839039</v>
      </c>
      <c r="L35" s="285">
        <f t="shared" si="3"/>
        <v>53.389417764136311</v>
      </c>
      <c r="M35" s="285">
        <f t="shared" si="3"/>
        <v>56.344983262427085</v>
      </c>
      <c r="N35" s="285">
        <f t="shared" si="3"/>
        <v>55.8306453317783</v>
      </c>
      <c r="O35" s="285">
        <f t="shared" si="3"/>
        <v>54.988468957832332</v>
      </c>
      <c r="P35" s="285">
        <f t="shared" si="3"/>
        <v>54.044089988619703</v>
      </c>
      <c r="Q35" s="285">
        <f t="shared" si="3"/>
        <v>53.895808314697796</v>
      </c>
    </row>
    <row r="36" spans="1:17" x14ac:dyDescent="0.25">
      <c r="A36" s="286" t="s">
        <v>250</v>
      </c>
      <c r="B36" s="285">
        <f>IF(TRE_ued!B$5=0,"",TRE_ued!B$5/B$5*1000)</f>
        <v>17.035318416505646</v>
      </c>
      <c r="C36" s="285">
        <f>IF(TRE_ued!C$5=0,"",TRE_ued!C$5/C$5*1000)</f>
        <v>17.035318416505643</v>
      </c>
      <c r="D36" s="285">
        <f>IF(TRE_ued!D$5=0,"",TRE_ued!D$5/D$5*1000)</f>
        <v>17.035318416505646</v>
      </c>
      <c r="E36" s="285">
        <f>IF(TRE_ued!E$5=0,"",TRE_ued!E$5/E$5*1000)</f>
        <v>17.035318416505643</v>
      </c>
      <c r="F36" s="285">
        <f>IF(TRE_ued!F$5=0,"",TRE_ued!F$5/F$5*1000)</f>
        <v>17.035318416505646</v>
      </c>
      <c r="G36" s="285">
        <f>IF(TRE_ued!G$5=0,"",TRE_ued!G$5/G$5*1000)</f>
        <v>17.035318416505646</v>
      </c>
      <c r="H36" s="285">
        <f>IF(TRE_ued!H$5=0,"",TRE_ued!H$5/H$5*1000)</f>
        <v>17.035318416505646</v>
      </c>
      <c r="I36" s="285">
        <f>IF(TRE_ued!I$5=0,"",TRE_ued!I$5/I$5*1000)</f>
        <v>17.03531841650565</v>
      </c>
      <c r="J36" s="285">
        <f>IF(TRE_ued!J$5=0,"",TRE_ued!J$5/J$5*1000)</f>
        <v>17.035318416505646</v>
      </c>
      <c r="K36" s="285">
        <f>IF(TRE_ued!K$5=0,"",TRE_ued!K$5/K$5*1000)</f>
        <v>17.035318416505646</v>
      </c>
      <c r="L36" s="285">
        <f>IF(TRE_ued!L$5=0,"",TRE_ued!L$5/L$5*1000)</f>
        <v>17.035318416505646</v>
      </c>
      <c r="M36" s="285">
        <f>IF(TRE_ued!M$5=0,"",TRE_ued!M$5/M$5*1000)</f>
        <v>17.035318416505646</v>
      </c>
      <c r="N36" s="285">
        <f>IF(TRE_ued!N$5=0,"",TRE_ued!N$5/N$5*1000)</f>
        <v>17.035318416505646</v>
      </c>
      <c r="O36" s="285">
        <f>IF(TRE_ued!O$5=0,"",TRE_ued!O$5/O$5*1000)</f>
        <v>17.035318416505646</v>
      </c>
      <c r="P36" s="285">
        <f>IF(TRE_ued!P$5=0,"",TRE_ued!P$5/P$5*1000)</f>
        <v>17.035318416505643</v>
      </c>
      <c r="Q36" s="285">
        <f>IF(TRE_ued!Q$5=0,"",TRE_ued!Q$5/Q$5*1000)</f>
        <v>17.035318416505646</v>
      </c>
    </row>
    <row r="37" spans="1:17" x14ac:dyDescent="0.25">
      <c r="A37" s="284" t="s">
        <v>60</v>
      </c>
      <c r="B37" s="283">
        <f t="shared" ref="B37:Q37" si="4">IF(B$12=0,"",B$32/B$12)</f>
        <v>1.7910825745583641</v>
      </c>
      <c r="C37" s="283">
        <f t="shared" si="4"/>
        <v>1.7714004583166312</v>
      </c>
      <c r="D37" s="283">
        <f t="shared" si="4"/>
        <v>1.7732771522911113</v>
      </c>
      <c r="E37" s="283">
        <f t="shared" si="4"/>
        <v>1.8113963561031585</v>
      </c>
      <c r="F37" s="283">
        <f t="shared" si="4"/>
        <v>1.8353736598618009</v>
      </c>
      <c r="G37" s="283">
        <f t="shared" si="4"/>
        <v>2.0609854019800591</v>
      </c>
      <c r="H37" s="283">
        <f t="shared" si="4"/>
        <v>2.1675036587677559</v>
      </c>
      <c r="I37" s="283">
        <f t="shared" si="4"/>
        <v>2.0927423297319709</v>
      </c>
      <c r="J37" s="283">
        <f t="shared" si="4"/>
        <v>1.9047938505553659</v>
      </c>
      <c r="K37" s="283">
        <f t="shared" si="4"/>
        <v>1.8396221784699167</v>
      </c>
      <c r="L37" s="283">
        <f t="shared" si="4"/>
        <v>2.2065360854811118</v>
      </c>
      <c r="M37" s="283">
        <f t="shared" si="4"/>
        <v>0.75682074112589981</v>
      </c>
      <c r="N37" s="283">
        <f t="shared" si="4"/>
        <v>0.9306502585916967</v>
      </c>
      <c r="O37" s="283">
        <f t="shared" si="4"/>
        <v>0.52119906428858565</v>
      </c>
      <c r="P37" s="283">
        <f t="shared" si="4"/>
        <v>1.5520107100488993</v>
      </c>
      <c r="Q37" s="283">
        <f t="shared" si="4"/>
        <v>1.6270940702336547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36.472096380553779</v>
      </c>
      <c r="C5" s="96">
        <v>36.003520000000009</v>
      </c>
      <c r="D5" s="96">
        <v>35.303609999999992</v>
      </c>
      <c r="E5" s="96">
        <v>36.705420000000004</v>
      </c>
      <c r="F5" s="96">
        <v>34.515299999999982</v>
      </c>
      <c r="G5" s="96">
        <v>32.124554540654728</v>
      </c>
      <c r="H5" s="96">
        <v>33.500819999999997</v>
      </c>
      <c r="I5" s="96">
        <v>34.702610000000007</v>
      </c>
      <c r="J5" s="96">
        <v>34.799590000000009</v>
      </c>
      <c r="K5" s="96">
        <v>34.09592</v>
      </c>
      <c r="L5" s="96">
        <v>25.579437719245355</v>
      </c>
      <c r="M5" s="96">
        <v>37.473817603892329</v>
      </c>
      <c r="N5" s="96">
        <v>16.95783805421058</v>
      </c>
      <c r="O5" s="96">
        <v>12.085408636165317</v>
      </c>
      <c r="P5" s="96">
        <v>20.157568535621177</v>
      </c>
      <c r="Q5" s="96">
        <v>21.183910512965596</v>
      </c>
    </row>
    <row r="6" spans="1:17" x14ac:dyDescent="0.25">
      <c r="A6" s="132" t="s">
        <v>83</v>
      </c>
      <c r="B6" s="160">
        <v>0.52441379281403255</v>
      </c>
      <c r="C6" s="160">
        <v>0.51767637047380488</v>
      </c>
      <c r="D6" s="160">
        <v>0.50761271924030538</v>
      </c>
      <c r="E6" s="160">
        <v>0.52776863490893688</v>
      </c>
      <c r="F6" s="160">
        <v>0.49627800920061471</v>
      </c>
      <c r="G6" s="160">
        <v>0.46190269167275666</v>
      </c>
      <c r="H6" s="160">
        <v>0.48169131533517417</v>
      </c>
      <c r="I6" s="160">
        <v>0.49897124477739857</v>
      </c>
      <c r="J6" s="160">
        <v>0.50036567105595553</v>
      </c>
      <c r="K6" s="160">
        <v>0.49024795668771309</v>
      </c>
      <c r="L6" s="160">
        <v>0.36779377342158986</v>
      </c>
      <c r="M6" s="160">
        <v>0.5388170346949509</v>
      </c>
      <c r="N6" s="160">
        <v>0.24382816055169884</v>
      </c>
      <c r="O6" s="160">
        <v>0.17376996689387142</v>
      </c>
      <c r="P6" s="160">
        <v>0.28983546378513381</v>
      </c>
      <c r="Q6" s="160">
        <v>0.30459271501214069</v>
      </c>
    </row>
    <row r="7" spans="1:17" x14ac:dyDescent="0.25">
      <c r="A7" s="76" t="s">
        <v>82</v>
      </c>
      <c r="B7" s="159">
        <v>0.65551724101754072</v>
      </c>
      <c r="C7" s="159">
        <v>0.64709546309225618</v>
      </c>
      <c r="D7" s="159">
        <v>0.63451589905038186</v>
      </c>
      <c r="E7" s="159">
        <v>0.65971079363617124</v>
      </c>
      <c r="F7" s="159">
        <v>0.6203475115007685</v>
      </c>
      <c r="G7" s="159">
        <v>0.57737836459094583</v>
      </c>
      <c r="H7" s="159">
        <v>0.6021141441689678</v>
      </c>
      <c r="I7" s="159">
        <v>0.62371405597174834</v>
      </c>
      <c r="J7" s="159">
        <v>0.62545708881994444</v>
      </c>
      <c r="K7" s="159">
        <v>0.61280994585964144</v>
      </c>
      <c r="L7" s="159">
        <v>0.45974221677698746</v>
      </c>
      <c r="M7" s="159">
        <v>0.67352129336868871</v>
      </c>
      <c r="N7" s="159">
        <v>0.30478520068962361</v>
      </c>
      <c r="O7" s="159">
        <v>0.21721245861733929</v>
      </c>
      <c r="P7" s="159">
        <v>0.36229432973141729</v>
      </c>
      <c r="Q7" s="159">
        <v>0.38074089376517589</v>
      </c>
    </row>
    <row r="8" spans="1:17" x14ac:dyDescent="0.25">
      <c r="A8" s="76" t="s">
        <v>81</v>
      </c>
      <c r="B8" s="159">
        <v>0.90133620639911838</v>
      </c>
      <c r="C8" s="159">
        <v>0.88975626175185218</v>
      </c>
      <c r="D8" s="159">
        <v>0.87245936119427503</v>
      </c>
      <c r="E8" s="159">
        <v>0.90710234124973532</v>
      </c>
      <c r="F8" s="159">
        <v>0.85297782831355651</v>
      </c>
      <c r="G8" s="159">
        <v>0.79389525131255057</v>
      </c>
      <c r="H8" s="159">
        <v>0.82790694823233069</v>
      </c>
      <c r="I8" s="159">
        <v>0.85760682696115387</v>
      </c>
      <c r="J8" s="159">
        <v>0.86000349712742363</v>
      </c>
      <c r="K8" s="159">
        <v>0.84261367555700695</v>
      </c>
      <c r="L8" s="159">
        <v>0.63214554806835765</v>
      </c>
      <c r="M8" s="159">
        <v>0.9260917783819469</v>
      </c>
      <c r="N8" s="159">
        <v>0.41907965094823241</v>
      </c>
      <c r="O8" s="159">
        <v>0.29866713059884153</v>
      </c>
      <c r="P8" s="159">
        <v>0.49815470338069878</v>
      </c>
      <c r="Q8" s="159">
        <v>0.52351872892711682</v>
      </c>
    </row>
    <row r="9" spans="1:17" x14ac:dyDescent="0.25">
      <c r="A9" s="76" t="s">
        <v>80</v>
      </c>
      <c r="B9" s="159">
        <v>0.57357758589034802</v>
      </c>
      <c r="C9" s="159">
        <v>0.56620853020572415</v>
      </c>
      <c r="D9" s="159">
        <v>0.5552014116690841</v>
      </c>
      <c r="E9" s="159">
        <v>0.57724694443164981</v>
      </c>
      <c r="F9" s="159">
        <v>0.54280407256317231</v>
      </c>
      <c r="G9" s="159">
        <v>0.50520606901707754</v>
      </c>
      <c r="H9" s="159">
        <v>0.52684987614784673</v>
      </c>
      <c r="I9" s="159">
        <v>0.54574979897527975</v>
      </c>
      <c r="J9" s="159">
        <v>0.54727495271745141</v>
      </c>
      <c r="K9" s="159">
        <v>0.53620870262718623</v>
      </c>
      <c r="L9" s="159">
        <v>0.40227443967986398</v>
      </c>
      <c r="M9" s="159">
        <v>0.58933113169760254</v>
      </c>
      <c r="N9" s="159">
        <v>0.26668705060342063</v>
      </c>
      <c r="O9" s="159">
        <v>0.19006090129017186</v>
      </c>
      <c r="P9" s="159">
        <v>0.31700753851499008</v>
      </c>
      <c r="Q9" s="159">
        <v>0.3331482820445289</v>
      </c>
    </row>
    <row r="10" spans="1:17" x14ac:dyDescent="0.25">
      <c r="A10" s="129" t="s">
        <v>79</v>
      </c>
      <c r="B10" s="158">
        <v>0.44247413768683991</v>
      </c>
      <c r="C10" s="158">
        <v>0.43678943758727284</v>
      </c>
      <c r="D10" s="158">
        <v>0.42829823185900773</v>
      </c>
      <c r="E10" s="158">
        <v>0.44530478570441556</v>
      </c>
      <c r="F10" s="158">
        <v>0.41873457026301864</v>
      </c>
      <c r="G10" s="158">
        <v>0.38973039609888838</v>
      </c>
      <c r="H10" s="158">
        <v>0.40642704731405321</v>
      </c>
      <c r="I10" s="158">
        <v>0.42100698778093004</v>
      </c>
      <c r="J10" s="158">
        <v>0.42218353495346245</v>
      </c>
      <c r="K10" s="158">
        <v>0.41364671345525789</v>
      </c>
      <c r="L10" s="158">
        <v>0.31032599632446645</v>
      </c>
      <c r="M10" s="158">
        <v>0.45462687302386484</v>
      </c>
      <c r="N10" s="158">
        <v>0.20573001046549588</v>
      </c>
      <c r="O10" s="158">
        <v>0.14661840956670399</v>
      </c>
      <c r="P10" s="158">
        <v>0.24454867256870663</v>
      </c>
      <c r="Q10" s="158">
        <v>0.2570001032914937</v>
      </c>
    </row>
    <row r="11" spans="1:17" x14ac:dyDescent="0.25">
      <c r="A11" s="92" t="s">
        <v>125</v>
      </c>
      <c r="B11" s="91">
        <v>8.8494827537367982E-2</v>
      </c>
      <c r="C11" s="91">
        <v>8.7357887517454574E-2</v>
      </c>
      <c r="D11" s="91">
        <v>8.565964637180154E-2</v>
      </c>
      <c r="E11" s="91">
        <v>8.9060957140883107E-2</v>
      </c>
      <c r="F11" s="91">
        <v>8.3746914052603733E-2</v>
      </c>
      <c r="G11" s="91">
        <v>7.7946079219777684E-2</v>
      </c>
      <c r="H11" s="91">
        <v>8.1285409462810654E-2</v>
      </c>
      <c r="I11" s="91">
        <v>8.4201397556186011E-2</v>
      </c>
      <c r="J11" s="91">
        <v>8.4436706990692501E-2</v>
      </c>
      <c r="K11" s="91">
        <v>8.2729342691051588E-2</v>
      </c>
      <c r="L11" s="91">
        <v>6.2065199264893289E-2</v>
      </c>
      <c r="M11" s="91">
        <v>9.0925374604772971E-2</v>
      </c>
      <c r="N11" s="91">
        <v>4.1146002093099182E-2</v>
      </c>
      <c r="O11" s="91">
        <v>2.93236819133408E-2</v>
      </c>
      <c r="P11" s="91">
        <v>4.8909734513741331E-2</v>
      </c>
      <c r="Q11" s="91">
        <v>5.140002065829874E-2</v>
      </c>
    </row>
    <row r="12" spans="1:17" x14ac:dyDescent="0.25">
      <c r="A12" s="92" t="s">
        <v>26</v>
      </c>
      <c r="B12" s="91">
        <v>0.13274224130605197</v>
      </c>
      <c r="C12" s="91">
        <v>0.13103683127618185</v>
      </c>
      <c r="D12" s="91">
        <v>0.1284894695577023</v>
      </c>
      <c r="E12" s="91">
        <v>0.13359143571132465</v>
      </c>
      <c r="F12" s="91">
        <v>0.12562037107890558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0.22123706884341995</v>
      </c>
      <c r="C14" s="157">
        <v>0.21839471879363645</v>
      </c>
      <c r="D14" s="157">
        <v>0.21414911592950386</v>
      </c>
      <c r="E14" s="157">
        <v>0.22265239285220778</v>
      </c>
      <c r="F14" s="157">
        <v>0.20936728513150935</v>
      </c>
      <c r="G14" s="157">
        <v>0.31178431687911068</v>
      </c>
      <c r="H14" s="157">
        <v>0.32514163785124256</v>
      </c>
      <c r="I14" s="157">
        <v>0.33680559022474404</v>
      </c>
      <c r="J14" s="157">
        <v>0.33774682796276995</v>
      </c>
      <c r="K14" s="157">
        <v>0.3309173707642063</v>
      </c>
      <c r="L14" s="157">
        <v>0.24826079705957316</v>
      </c>
      <c r="M14" s="157">
        <v>0.36370149841909188</v>
      </c>
      <c r="N14" s="157">
        <v>0.1645840083723967</v>
      </c>
      <c r="O14" s="157">
        <v>0.1172947276533632</v>
      </c>
      <c r="P14" s="157">
        <v>0.19563893805496529</v>
      </c>
      <c r="Q14" s="157">
        <v>0.20560008263319496</v>
      </c>
    </row>
    <row r="15" spans="1:17" x14ac:dyDescent="0.25">
      <c r="A15" s="156" t="s">
        <v>283</v>
      </c>
      <c r="B15" s="204">
        <v>2.0716807831623769</v>
      </c>
      <c r="C15" s="204">
        <v>2.0450648005517746</v>
      </c>
      <c r="D15" s="204">
        <v>2.0053086515820575</v>
      </c>
      <c r="E15" s="204">
        <v>2.0849339851067095</v>
      </c>
      <c r="F15" s="204">
        <v>1.9605312233494014</v>
      </c>
      <c r="G15" s="204">
        <v>1.824732574051056</v>
      </c>
      <c r="H15" s="204">
        <v>1.9029069316450418</v>
      </c>
      <c r="I15" s="204">
        <v>1.9711707688102724</v>
      </c>
      <c r="J15" s="204">
        <v>1.9766794075310843</v>
      </c>
      <c r="K15" s="204">
        <v>1.936709683787287</v>
      </c>
      <c r="L15" s="204">
        <v>1.4529581468016199</v>
      </c>
      <c r="M15" s="204">
        <v>2.1285803533659391</v>
      </c>
      <c r="N15" s="204">
        <v>0.96323575300757946</v>
      </c>
      <c r="O15" s="204">
        <v>0.68647298381119737</v>
      </c>
      <c r="P15" s="204">
        <v>1.1449862090403617</v>
      </c>
      <c r="Q15" s="204">
        <v>1.2032842824286245</v>
      </c>
    </row>
    <row r="16" spans="1:17" x14ac:dyDescent="0.25">
      <c r="A16" s="152" t="s">
        <v>289</v>
      </c>
      <c r="B16" s="264">
        <v>2.0716807831623769</v>
      </c>
      <c r="C16" s="264">
        <v>2.0450648005517746</v>
      </c>
      <c r="D16" s="264">
        <v>2.0053086515820575</v>
      </c>
      <c r="E16" s="264">
        <v>2.0849339851067095</v>
      </c>
      <c r="F16" s="264">
        <v>1.9605312233494014</v>
      </c>
      <c r="G16" s="264">
        <v>1.824732574051056</v>
      </c>
      <c r="H16" s="264">
        <v>1.9029069316450418</v>
      </c>
      <c r="I16" s="264">
        <v>1.9711707688102724</v>
      </c>
      <c r="J16" s="264">
        <v>1.9766794075310843</v>
      </c>
      <c r="K16" s="264">
        <v>1.936709683787287</v>
      </c>
      <c r="L16" s="264">
        <v>1.4529581468016199</v>
      </c>
      <c r="M16" s="264">
        <v>2.1285803533659391</v>
      </c>
      <c r="N16" s="264">
        <v>0.96323575300757946</v>
      </c>
      <c r="O16" s="264">
        <v>0.68647298381119737</v>
      </c>
      <c r="P16" s="264">
        <v>1.1449862090403617</v>
      </c>
      <c r="Q16" s="264">
        <v>1.2032842824286245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0.26841857429095528</v>
      </c>
      <c r="C18" s="83">
        <v>0.26724265157630367</v>
      </c>
      <c r="D18" s="83">
        <v>0.2671889040140969</v>
      </c>
      <c r="E18" s="83">
        <v>0.26860832827055831</v>
      </c>
      <c r="F18" s="83">
        <v>0.26718646094308723</v>
      </c>
      <c r="G18" s="83">
        <v>0.26428868545585249</v>
      </c>
      <c r="H18" s="83">
        <v>0.26553156262378397</v>
      </c>
      <c r="I18" s="83">
        <v>0.26558929262861214</v>
      </c>
      <c r="J18" s="83">
        <v>0.2644154491971073</v>
      </c>
      <c r="K18" s="83">
        <v>0.26450204420434914</v>
      </c>
      <c r="L18" s="83">
        <v>0.26428567838830336</v>
      </c>
      <c r="M18" s="83">
        <v>0</v>
      </c>
      <c r="N18" s="83">
        <v>0</v>
      </c>
      <c r="O18" s="83">
        <v>0</v>
      </c>
      <c r="P18" s="83">
        <v>0.2642832556117265</v>
      </c>
      <c r="Q18" s="83">
        <v>0.26428457078994433</v>
      </c>
    </row>
    <row r="19" spans="1:17" x14ac:dyDescent="0.25">
      <c r="A19" s="154" t="s">
        <v>125</v>
      </c>
      <c r="B19" s="83">
        <v>1.734179352643326</v>
      </c>
      <c r="C19" s="83">
        <v>1.6323010722205662</v>
      </c>
      <c r="D19" s="83">
        <v>1.6433631863798261</v>
      </c>
      <c r="E19" s="83">
        <v>1.7064580145717645</v>
      </c>
      <c r="F19" s="83">
        <v>1.5736165498104249</v>
      </c>
      <c r="G19" s="83">
        <v>1.5604438885952034</v>
      </c>
      <c r="H19" s="83">
        <v>1.6373753690212578</v>
      </c>
      <c r="I19" s="83">
        <v>1.7055814761816603</v>
      </c>
      <c r="J19" s="83">
        <v>1.7122639583339769</v>
      </c>
      <c r="K19" s="83">
        <v>1.6722076395829379</v>
      </c>
      <c r="L19" s="83">
        <v>1.1886724684133165</v>
      </c>
      <c r="M19" s="83">
        <v>1.9370093512843698</v>
      </c>
      <c r="N19" s="83">
        <v>0.96323575300757946</v>
      </c>
      <c r="O19" s="83">
        <v>0.68647298381119737</v>
      </c>
      <c r="P19" s="83">
        <v>0.88070295342863536</v>
      </c>
      <c r="Q19" s="83">
        <v>0.93899971163868012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0.19157100208156913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6.9082856228096054E-2</v>
      </c>
      <c r="C21" s="83">
        <v>0.14552107675490472</v>
      </c>
      <c r="D21" s="83">
        <v>9.4756561188134469E-2</v>
      </c>
      <c r="E21" s="83">
        <v>0.10986764226438679</v>
      </c>
      <c r="F21" s="83">
        <v>0.11972821259588948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282</v>
      </c>
      <c r="B23" s="204">
        <v>1.0358403915811887</v>
      </c>
      <c r="C23" s="204">
        <v>1.0225324002758873</v>
      </c>
      <c r="D23" s="204">
        <v>1.0026543257910288</v>
      </c>
      <c r="E23" s="204">
        <v>1.042466992553355</v>
      </c>
      <c r="F23" s="204">
        <v>0.98026561167470094</v>
      </c>
      <c r="G23" s="204">
        <v>0.91236628702552791</v>
      </c>
      <c r="H23" s="204">
        <v>0.95145346582252088</v>
      </c>
      <c r="I23" s="204">
        <v>0.98558538440513621</v>
      </c>
      <c r="J23" s="204">
        <v>0.98833970376554203</v>
      </c>
      <c r="K23" s="204">
        <v>0.96835484189364351</v>
      </c>
      <c r="L23" s="204">
        <v>0.72647907340080997</v>
      </c>
      <c r="M23" s="204">
        <v>1.0642901766829695</v>
      </c>
      <c r="N23" s="204">
        <v>0.48161787650378973</v>
      </c>
      <c r="O23" s="204">
        <v>0.34323649190559868</v>
      </c>
      <c r="P23" s="204">
        <v>0.57249310452018098</v>
      </c>
      <c r="Q23" s="204">
        <v>0.60164214121431225</v>
      </c>
    </row>
    <row r="24" spans="1:17" x14ac:dyDescent="0.25">
      <c r="A24" s="152" t="s">
        <v>287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286</v>
      </c>
      <c r="B25" s="151">
        <v>1.0358403915811887</v>
      </c>
      <c r="C25" s="151">
        <v>1.0225324002758873</v>
      </c>
      <c r="D25" s="151">
        <v>1.0026543257910288</v>
      </c>
      <c r="E25" s="151">
        <v>1.042466992553355</v>
      </c>
      <c r="F25" s="151">
        <v>0.98026561167470094</v>
      </c>
      <c r="G25" s="151">
        <v>0.91236628702552791</v>
      </c>
      <c r="H25" s="151">
        <v>0.95145346582252088</v>
      </c>
      <c r="I25" s="151">
        <v>0.98558538440513621</v>
      </c>
      <c r="J25" s="151">
        <v>0.98833970376554203</v>
      </c>
      <c r="K25" s="151">
        <v>0.96835484189364351</v>
      </c>
      <c r="L25" s="151">
        <v>0.72647907340080997</v>
      </c>
      <c r="M25" s="151">
        <v>1.0642901766829695</v>
      </c>
      <c r="N25" s="151">
        <v>0.48161787650378973</v>
      </c>
      <c r="O25" s="151">
        <v>0.34323649190559868</v>
      </c>
      <c r="P25" s="151">
        <v>0.57249310452018098</v>
      </c>
      <c r="Q25" s="151">
        <v>0.60164214121431225</v>
      </c>
    </row>
    <row r="26" spans="1:17" x14ac:dyDescent="0.25">
      <c r="A26" s="156" t="s">
        <v>281</v>
      </c>
      <c r="B26" s="204">
        <v>6.6293785061196084</v>
      </c>
      <c r="C26" s="204">
        <v>6.5442073617656771</v>
      </c>
      <c r="D26" s="204">
        <v>6.4169876850625833</v>
      </c>
      <c r="E26" s="204">
        <v>6.6717887523414712</v>
      </c>
      <c r="F26" s="204">
        <v>6.273699914718085</v>
      </c>
      <c r="G26" s="204">
        <v>5.8391442369633779</v>
      </c>
      <c r="H26" s="204">
        <v>6.0893021812641344</v>
      </c>
      <c r="I26" s="204">
        <v>6.3077464601928739</v>
      </c>
      <c r="J26" s="204">
        <v>6.3253741040994687</v>
      </c>
      <c r="K26" s="204">
        <v>6.1974709881193188</v>
      </c>
      <c r="L26" s="204">
        <v>4.6494660697651824</v>
      </c>
      <c r="M26" s="204">
        <v>6.8114571307710046</v>
      </c>
      <c r="N26" s="204">
        <v>3.0823544096242546</v>
      </c>
      <c r="O26" s="204">
        <v>2.1967135481958318</v>
      </c>
      <c r="P26" s="204">
        <v>3.6639558689291576</v>
      </c>
      <c r="Q26" s="204">
        <v>3.8505097037715981</v>
      </c>
    </row>
    <row r="27" spans="1:17" x14ac:dyDescent="0.25">
      <c r="A27" s="152" t="s">
        <v>285</v>
      </c>
      <c r="B27" s="264">
        <v>6.40814143727619</v>
      </c>
      <c r="C27" s="264">
        <v>6.3258126429720418</v>
      </c>
      <c r="D27" s="264">
        <v>6.2028385691330818</v>
      </c>
      <c r="E27" s="264">
        <v>6.4491363594892572</v>
      </c>
      <c r="F27" s="264">
        <v>6.0643326295865831</v>
      </c>
      <c r="G27" s="264">
        <v>5.7611981577435945</v>
      </c>
      <c r="H27" s="264">
        <v>6.0080167718013229</v>
      </c>
      <c r="I27" s="264">
        <v>6.2235450626366848</v>
      </c>
      <c r="J27" s="264">
        <v>6.2409373971087696</v>
      </c>
      <c r="K27" s="264">
        <v>6.1147416454282695</v>
      </c>
      <c r="L27" s="264">
        <v>4.5874008705002929</v>
      </c>
      <c r="M27" s="264">
        <v>6.7205317561662348</v>
      </c>
      <c r="N27" s="264">
        <v>3.041208407531157</v>
      </c>
      <c r="O27" s="264">
        <v>1.1673898662824904</v>
      </c>
      <c r="P27" s="264">
        <v>3.6150461344154188</v>
      </c>
      <c r="Q27" s="264">
        <v>3.7991096831132944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0.8302747230308456</v>
      </c>
      <c r="C29" s="83">
        <v>0.82663734842369629</v>
      </c>
      <c r="D29" s="83">
        <v>0.82647109598590318</v>
      </c>
      <c r="E29" s="83">
        <v>0.83086167172943992</v>
      </c>
      <c r="F29" s="83">
        <v>0.82646353905691283</v>
      </c>
      <c r="G29" s="83">
        <v>0.83443432172660448</v>
      </c>
      <c r="H29" s="83">
        <v>0.83835843737621607</v>
      </c>
      <c r="I29" s="83">
        <v>0.83854070737138797</v>
      </c>
      <c r="J29" s="83">
        <v>0.83483455080289271</v>
      </c>
      <c r="K29" s="83">
        <v>0.83510795579565089</v>
      </c>
      <c r="L29" s="83">
        <v>0.83442482756166858</v>
      </c>
      <c r="M29" s="83">
        <v>0</v>
      </c>
      <c r="N29" s="83">
        <v>0</v>
      </c>
      <c r="O29" s="83">
        <v>0</v>
      </c>
      <c r="P29" s="83">
        <v>0.83441717816901262</v>
      </c>
      <c r="Q29" s="83">
        <v>0.83442133055957668</v>
      </c>
    </row>
    <row r="30" spans="1:17" x14ac:dyDescent="0.25">
      <c r="A30" s="154" t="s">
        <v>125</v>
      </c>
      <c r="B30" s="83">
        <v>5.3641790084951877</v>
      </c>
      <c r="C30" s="83">
        <v>5.0490482047335332</v>
      </c>
      <c r="D30" s="83">
        <v>5.0832656347082548</v>
      </c>
      <c r="E30" s="83">
        <v>5.2784311188410866</v>
      </c>
      <c r="F30" s="83">
        <v>4.8675247176984646</v>
      </c>
      <c r="G30" s="83">
        <v>4.9267638360169901</v>
      </c>
      <c r="H30" s="83">
        <v>5.1696583344251072</v>
      </c>
      <c r="I30" s="83">
        <v>5.3850043552652966</v>
      </c>
      <c r="J30" s="83">
        <v>5.4061028463058767</v>
      </c>
      <c r="K30" s="83">
        <v>5.2796336896326181</v>
      </c>
      <c r="L30" s="83">
        <v>3.7529760429386245</v>
      </c>
      <c r="M30" s="83">
        <v>6.1156877806903243</v>
      </c>
      <c r="N30" s="83">
        <v>3.041208407531157</v>
      </c>
      <c r="O30" s="83">
        <v>1.1673898662824904</v>
      </c>
      <c r="P30" s="83">
        <v>2.7806289562464062</v>
      </c>
      <c r="Q30" s="83">
        <v>2.9646883525537175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0.60484397547591073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0.2136877057501565</v>
      </c>
      <c r="C32" s="83">
        <v>0.45012708981481303</v>
      </c>
      <c r="D32" s="83">
        <v>0.29310183843892323</v>
      </c>
      <c r="E32" s="83">
        <v>0.33984356891873052</v>
      </c>
      <c r="F32" s="83">
        <v>0.37034437283120636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152" t="s">
        <v>284</v>
      </c>
      <c r="B33" s="264">
        <v>0.22123706884341843</v>
      </c>
      <c r="C33" s="264">
        <v>0.21839471879363526</v>
      </c>
      <c r="D33" s="264">
        <v>0.21414911592950192</v>
      </c>
      <c r="E33" s="264">
        <v>0.22265239285221361</v>
      </c>
      <c r="F33" s="264">
        <v>0.20936728513150171</v>
      </c>
      <c r="G33" s="264">
        <v>7.7946079219783471E-2</v>
      </c>
      <c r="H33" s="264">
        <v>8.1285409462811486E-2</v>
      </c>
      <c r="I33" s="264">
        <v>8.420139755618905E-2</v>
      </c>
      <c r="J33" s="264">
        <v>8.4436706990699051E-2</v>
      </c>
      <c r="K33" s="264">
        <v>8.2729342691049368E-2</v>
      </c>
      <c r="L33" s="264">
        <v>6.2065199264889515E-2</v>
      </c>
      <c r="M33" s="264">
        <v>9.0925374604769682E-2</v>
      </c>
      <c r="N33" s="264">
        <v>4.11460020930976E-2</v>
      </c>
      <c r="O33" s="264">
        <v>1.0293236819133411</v>
      </c>
      <c r="P33" s="264">
        <v>4.8909734513738812E-2</v>
      </c>
      <c r="Q33" s="264">
        <v>5.1400020658303625E-2</v>
      </c>
    </row>
    <row r="34" spans="1:17" x14ac:dyDescent="0.25">
      <c r="A34" s="156" t="s">
        <v>280</v>
      </c>
      <c r="B34" s="204">
        <v>12.62832433914167</v>
      </c>
      <c r="C34" s="204">
        <v>12.414767837682547</v>
      </c>
      <c r="D34" s="204">
        <v>12.081863663355357</v>
      </c>
      <c r="E34" s="204">
        <v>13.048487262551824</v>
      </c>
      <c r="F34" s="204">
        <v>12.582898861932506</v>
      </c>
      <c r="G34" s="204">
        <v>13.71242901500063</v>
      </c>
      <c r="H34" s="204">
        <v>15.407060887090822</v>
      </c>
      <c r="I34" s="204">
        <v>15.123732770996856</v>
      </c>
      <c r="J34" s="204">
        <v>13.097926488369453</v>
      </c>
      <c r="K34" s="204">
        <v>12.162069328093391</v>
      </c>
      <c r="L34" s="204">
        <v>12.16846860037327</v>
      </c>
      <c r="M34" s="204">
        <v>0.15897936235001708</v>
      </c>
      <c r="N34" s="204">
        <v>1.0413492184430808</v>
      </c>
      <c r="O34" s="204">
        <v>0.1471337048077288</v>
      </c>
      <c r="P34" s="204">
        <v>6.3204533735653001</v>
      </c>
      <c r="Q34" s="204">
        <v>7.1015096990615483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1.7763568394002505E-15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1.7763568394002503E-15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9.1982322113688557</v>
      </c>
      <c r="C38" s="87">
        <v>8.5563028355284469</v>
      </c>
      <c r="D38" s="87">
        <v>8.5128015325401165</v>
      </c>
      <c r="E38" s="87">
        <v>9.3315499094462648</v>
      </c>
      <c r="F38" s="87">
        <v>8.8141018184385072</v>
      </c>
      <c r="G38" s="87">
        <v>10.846281384099804</v>
      </c>
      <c r="H38" s="87">
        <v>11.591250887090823</v>
      </c>
      <c r="I38" s="87">
        <v>11.307232770996857</v>
      </c>
      <c r="J38" s="87">
        <v>10.198466488369453</v>
      </c>
      <c r="K38" s="87">
        <v>10.261679328093392</v>
      </c>
      <c r="L38" s="87">
        <v>10.257701920490886</v>
      </c>
      <c r="M38" s="87">
        <v>0</v>
      </c>
      <c r="N38" s="87">
        <v>1.0413492184430808</v>
      </c>
      <c r="O38" s="87">
        <v>0.1471337048077288</v>
      </c>
      <c r="P38" s="87">
        <v>6.3204533735653001</v>
      </c>
      <c r="Q38" s="87">
        <v>7.1015096990615483</v>
      </c>
    </row>
    <row r="39" spans="1:17" x14ac:dyDescent="0.25">
      <c r="A39" s="88" t="s">
        <v>29</v>
      </c>
      <c r="B39" s="87">
        <v>2.8661470533225533</v>
      </c>
      <c r="C39" s="87">
        <v>2.8847499999999999</v>
      </c>
      <c r="D39" s="87">
        <v>2.88537</v>
      </c>
      <c r="E39" s="87">
        <v>2.9001199999999998</v>
      </c>
      <c r="F39" s="87">
        <v>2.8851599999999999</v>
      </c>
      <c r="G39" s="87">
        <v>2.8661476309008265</v>
      </c>
      <c r="H39" s="87">
        <v>3.8158099999999999</v>
      </c>
      <c r="I39" s="87">
        <v>3.8165</v>
      </c>
      <c r="J39" s="87">
        <v>2.8994599999999999</v>
      </c>
      <c r="K39" s="87">
        <v>1.90039</v>
      </c>
      <c r="L39" s="87">
        <v>1.9107666798823828</v>
      </c>
      <c r="M39" s="87">
        <v>0.15897936235001708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0.56394507445026076</v>
      </c>
      <c r="C41" s="87">
        <v>0.97371500215410034</v>
      </c>
      <c r="D41" s="87">
        <v>0.68369213081523994</v>
      </c>
      <c r="E41" s="87">
        <v>0.81681735310555814</v>
      </c>
      <c r="F41" s="87">
        <v>0.88363704349399852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1.8645127048461394</v>
      </c>
      <c r="C45" s="204">
        <v>1.8405583204965972</v>
      </c>
      <c r="D45" s="204">
        <v>1.8047777864238514</v>
      </c>
      <c r="E45" s="204">
        <v>1.8764405865960387</v>
      </c>
      <c r="F45" s="204">
        <v>1.7644781010144617</v>
      </c>
      <c r="G45" s="204">
        <v>1.64225931664595</v>
      </c>
      <c r="H45" s="204">
        <v>1.7126162384805375</v>
      </c>
      <c r="I45" s="204">
        <v>1.7740536919292451</v>
      </c>
      <c r="J45" s="204">
        <v>1.7790114667779755</v>
      </c>
      <c r="K45" s="204">
        <v>1.7430387154085583</v>
      </c>
      <c r="L45" s="204">
        <v>1.3076623321214578</v>
      </c>
      <c r="M45" s="204">
        <v>1.9157223180293452</v>
      </c>
      <c r="N45" s="204">
        <v>0.86691217770682139</v>
      </c>
      <c r="O45" s="204">
        <v>0.61782568543007754</v>
      </c>
      <c r="P45" s="204">
        <v>1.0304875881363256</v>
      </c>
      <c r="Q45" s="204">
        <v>1.082955854185762</v>
      </c>
    </row>
    <row r="46" spans="1:17" x14ac:dyDescent="0.25">
      <c r="A46" s="72" t="s">
        <v>278</v>
      </c>
      <c r="B46" s="306">
        <v>9.1450406918949163</v>
      </c>
      <c r="C46" s="306">
        <v>9.0788632161166056</v>
      </c>
      <c r="D46" s="306">
        <v>8.9939302647720663</v>
      </c>
      <c r="E46" s="306">
        <v>8.8641689209196972</v>
      </c>
      <c r="F46" s="306">
        <v>8.0222842954697064</v>
      </c>
      <c r="G46" s="306">
        <v>5.4655103382759682</v>
      </c>
      <c r="H46" s="306">
        <v>4.5924909644985688</v>
      </c>
      <c r="I46" s="306">
        <v>5.5932720091991088</v>
      </c>
      <c r="J46" s="306">
        <v>7.6769740847822447</v>
      </c>
      <c r="K46" s="306">
        <v>8.1927494485109946</v>
      </c>
      <c r="L46" s="306">
        <v>3.1021215225117533</v>
      </c>
      <c r="M46" s="306">
        <v>22.212400151526001</v>
      </c>
      <c r="N46" s="306">
        <v>9.0822585456665799</v>
      </c>
      <c r="O46" s="306">
        <v>7.0676973550479545</v>
      </c>
      <c r="P46" s="306">
        <v>5.7133516834489031</v>
      </c>
      <c r="Q46" s="306">
        <v>5.5450081092632972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0.99999999999999967</v>
      </c>
      <c r="D50" s="77">
        <f t="shared" si="0"/>
        <v>1.0000000000000002</v>
      </c>
      <c r="E50" s="77">
        <f t="shared" si="0"/>
        <v>1.0000000000000002</v>
      </c>
      <c r="F50" s="77">
        <f t="shared" si="0"/>
        <v>1.0000000000000004</v>
      </c>
      <c r="G50" s="77">
        <f t="shared" si="0"/>
        <v>1</v>
      </c>
      <c r="H50" s="77">
        <f t="shared" si="0"/>
        <v>1</v>
      </c>
      <c r="I50" s="77">
        <f t="shared" si="0"/>
        <v>1</v>
      </c>
      <c r="J50" s="77">
        <f t="shared" si="0"/>
        <v>0.99999999999999978</v>
      </c>
      <c r="K50" s="77">
        <f t="shared" si="0"/>
        <v>1</v>
      </c>
      <c r="L50" s="77">
        <f t="shared" si="0"/>
        <v>1.0000000000000002</v>
      </c>
      <c r="M50" s="77">
        <f t="shared" si="0"/>
        <v>1</v>
      </c>
      <c r="N50" s="77">
        <f t="shared" si="0"/>
        <v>0.99999999999999989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1.4378493282706939E-2</v>
      </c>
      <c r="C51" s="203">
        <f t="shared" si="1"/>
        <v>1.4378493282706933E-2</v>
      </c>
      <c r="D51" s="203">
        <f t="shared" si="1"/>
        <v>1.4378493282706939E-2</v>
      </c>
      <c r="E51" s="203">
        <f t="shared" si="1"/>
        <v>1.4378493282706937E-2</v>
      </c>
      <c r="F51" s="203">
        <f t="shared" si="1"/>
        <v>1.4378493282706944E-2</v>
      </c>
      <c r="G51" s="203">
        <f t="shared" si="1"/>
        <v>1.4378493282706937E-2</v>
      </c>
      <c r="H51" s="203">
        <f t="shared" si="1"/>
        <v>1.4378493282706937E-2</v>
      </c>
      <c r="I51" s="203">
        <f t="shared" si="1"/>
        <v>1.4378493282706933E-2</v>
      </c>
      <c r="J51" s="203">
        <f t="shared" si="1"/>
        <v>1.4378493282706933E-2</v>
      </c>
      <c r="K51" s="203">
        <f t="shared" si="1"/>
        <v>1.4378493282706937E-2</v>
      </c>
      <c r="L51" s="203">
        <f t="shared" si="1"/>
        <v>1.437849328270694E-2</v>
      </c>
      <c r="M51" s="203">
        <f t="shared" si="1"/>
        <v>1.4378493282706939E-2</v>
      </c>
      <c r="N51" s="203">
        <f t="shared" si="1"/>
        <v>1.4378493282706933E-2</v>
      </c>
      <c r="O51" s="203">
        <f t="shared" si="1"/>
        <v>1.4378493282706937E-2</v>
      </c>
      <c r="P51" s="203">
        <f t="shared" si="1"/>
        <v>1.4378493282706937E-2</v>
      </c>
      <c r="Q51" s="203">
        <f t="shared" si="1"/>
        <v>1.4378493282706937E-2</v>
      </c>
    </row>
    <row r="52" spans="1:17" x14ac:dyDescent="0.25">
      <c r="A52" s="76" t="s">
        <v>82</v>
      </c>
      <c r="B52" s="202">
        <f t="shared" ref="B52:Q52" si="2">IF(B$7=0,0,B$7/B$5)</f>
        <v>1.7973116603383674E-2</v>
      </c>
      <c r="C52" s="202">
        <f t="shared" si="2"/>
        <v>1.797311660338367E-2</v>
      </c>
      <c r="D52" s="202">
        <f t="shared" si="2"/>
        <v>1.7973116603383677E-2</v>
      </c>
      <c r="E52" s="202">
        <f t="shared" si="2"/>
        <v>1.7973116603383674E-2</v>
      </c>
      <c r="F52" s="202">
        <f t="shared" si="2"/>
        <v>1.7973116603383684E-2</v>
      </c>
      <c r="G52" s="202">
        <f t="shared" si="2"/>
        <v>1.7973116603383674E-2</v>
      </c>
      <c r="H52" s="202">
        <f t="shared" si="2"/>
        <v>1.7973116603383674E-2</v>
      </c>
      <c r="I52" s="202">
        <f t="shared" si="2"/>
        <v>1.797311660338367E-2</v>
      </c>
      <c r="J52" s="202">
        <f t="shared" si="2"/>
        <v>1.797311660338367E-2</v>
      </c>
      <c r="K52" s="202">
        <f t="shared" si="2"/>
        <v>1.7973116603383674E-2</v>
      </c>
      <c r="L52" s="202">
        <f t="shared" si="2"/>
        <v>1.7973116603383681E-2</v>
      </c>
      <c r="M52" s="202">
        <f t="shared" si="2"/>
        <v>1.7973116603383677E-2</v>
      </c>
      <c r="N52" s="202">
        <f t="shared" si="2"/>
        <v>1.797311660338367E-2</v>
      </c>
      <c r="O52" s="202">
        <f t="shared" si="2"/>
        <v>1.7973116603383674E-2</v>
      </c>
      <c r="P52" s="202">
        <f t="shared" si="2"/>
        <v>1.7973116603383674E-2</v>
      </c>
      <c r="Q52" s="202">
        <f t="shared" si="2"/>
        <v>1.7973116603383674E-2</v>
      </c>
    </row>
    <row r="53" spans="1:17" x14ac:dyDescent="0.25">
      <c r="A53" s="76" t="s">
        <v>81</v>
      </c>
      <c r="B53" s="202">
        <f t="shared" ref="B53:Q53" si="3">IF(B$8=0,0,B$8/B$5)</f>
        <v>2.471303532965255E-2</v>
      </c>
      <c r="C53" s="202">
        <f t="shared" si="3"/>
        <v>2.4713035329652543E-2</v>
      </c>
      <c r="D53" s="202">
        <f t="shared" si="3"/>
        <v>2.4713035329652553E-2</v>
      </c>
      <c r="E53" s="202">
        <f t="shared" si="3"/>
        <v>2.471303532965255E-2</v>
      </c>
      <c r="F53" s="202">
        <f t="shared" si="3"/>
        <v>2.471303532965256E-2</v>
      </c>
      <c r="G53" s="202">
        <f t="shared" si="3"/>
        <v>2.471303532965255E-2</v>
      </c>
      <c r="H53" s="202">
        <f t="shared" si="3"/>
        <v>2.471303532965255E-2</v>
      </c>
      <c r="I53" s="202">
        <f t="shared" si="3"/>
        <v>2.4713035329652546E-2</v>
      </c>
      <c r="J53" s="202">
        <f t="shared" si="3"/>
        <v>2.4713035329652546E-2</v>
      </c>
      <c r="K53" s="202">
        <f t="shared" si="3"/>
        <v>2.471303532965255E-2</v>
      </c>
      <c r="L53" s="202">
        <f t="shared" si="3"/>
        <v>2.4713035329652557E-2</v>
      </c>
      <c r="M53" s="202">
        <f t="shared" si="3"/>
        <v>2.4713035329652553E-2</v>
      </c>
      <c r="N53" s="202">
        <f t="shared" si="3"/>
        <v>2.4713035329652543E-2</v>
      </c>
      <c r="O53" s="202">
        <f t="shared" si="3"/>
        <v>2.471303532965255E-2</v>
      </c>
      <c r="P53" s="202">
        <f t="shared" si="3"/>
        <v>2.471303532965255E-2</v>
      </c>
      <c r="Q53" s="202">
        <f t="shared" si="3"/>
        <v>2.471303532965255E-2</v>
      </c>
    </row>
    <row r="54" spans="1:17" x14ac:dyDescent="0.25">
      <c r="A54" s="76" t="s">
        <v>80</v>
      </c>
      <c r="B54" s="202">
        <f t="shared" ref="B54:Q54" si="4">IF(B$9=0,0,B$9/B$5)</f>
        <v>1.5726477027960713E-2</v>
      </c>
      <c r="C54" s="202">
        <f t="shared" si="4"/>
        <v>1.5726477027960709E-2</v>
      </c>
      <c r="D54" s="202">
        <f t="shared" si="4"/>
        <v>1.5726477027960716E-2</v>
      </c>
      <c r="E54" s="202">
        <f t="shared" si="4"/>
        <v>1.5726477027960713E-2</v>
      </c>
      <c r="F54" s="202">
        <f t="shared" si="4"/>
        <v>1.572647702796072E-2</v>
      </c>
      <c r="G54" s="202">
        <f t="shared" si="4"/>
        <v>1.5726477027960713E-2</v>
      </c>
      <c r="H54" s="202">
        <f t="shared" si="4"/>
        <v>1.5726477027960713E-2</v>
      </c>
      <c r="I54" s="202">
        <f t="shared" si="4"/>
        <v>1.5726477027960709E-2</v>
      </c>
      <c r="J54" s="202">
        <f t="shared" si="4"/>
        <v>1.5726477027960709E-2</v>
      </c>
      <c r="K54" s="202">
        <f t="shared" si="4"/>
        <v>1.5726477027960713E-2</v>
      </c>
      <c r="L54" s="202">
        <f t="shared" si="4"/>
        <v>1.572647702796072E-2</v>
      </c>
      <c r="M54" s="202">
        <f t="shared" si="4"/>
        <v>1.5726477027960716E-2</v>
      </c>
      <c r="N54" s="202">
        <f t="shared" si="4"/>
        <v>1.5726477027960709E-2</v>
      </c>
      <c r="O54" s="202">
        <f t="shared" si="4"/>
        <v>1.5726477027960713E-2</v>
      </c>
      <c r="P54" s="202">
        <f t="shared" si="4"/>
        <v>1.5726477027960713E-2</v>
      </c>
      <c r="Q54" s="202">
        <f t="shared" si="4"/>
        <v>1.5726477027960713E-2</v>
      </c>
    </row>
    <row r="55" spans="1:17" x14ac:dyDescent="0.25">
      <c r="A55" s="129" t="s">
        <v>79</v>
      </c>
      <c r="B55" s="201">
        <f t="shared" ref="B55:Q55" si="5">IF(B$10=0,0,B$10/B$5)</f>
        <v>1.2131853707283978E-2</v>
      </c>
      <c r="C55" s="201">
        <f t="shared" si="5"/>
        <v>1.2131853707283974E-2</v>
      </c>
      <c r="D55" s="201">
        <f t="shared" si="5"/>
        <v>1.2131853707283981E-2</v>
      </c>
      <c r="E55" s="201">
        <f t="shared" si="5"/>
        <v>1.2131853707283979E-2</v>
      </c>
      <c r="F55" s="201">
        <f t="shared" si="5"/>
        <v>1.2131853707283983E-2</v>
      </c>
      <c r="G55" s="201">
        <f t="shared" si="5"/>
        <v>1.2131853707283978E-2</v>
      </c>
      <c r="H55" s="201">
        <f t="shared" si="5"/>
        <v>1.2131853707283978E-2</v>
      </c>
      <c r="I55" s="201">
        <f t="shared" si="5"/>
        <v>1.2131853707283976E-2</v>
      </c>
      <c r="J55" s="201">
        <f t="shared" si="5"/>
        <v>1.2131853707283974E-2</v>
      </c>
      <c r="K55" s="201">
        <f t="shared" si="5"/>
        <v>1.2131853707283978E-2</v>
      </c>
      <c r="L55" s="201">
        <f t="shared" si="5"/>
        <v>1.2131853707283981E-2</v>
      </c>
      <c r="M55" s="201">
        <f t="shared" si="5"/>
        <v>1.2131853707283981E-2</v>
      </c>
      <c r="N55" s="201">
        <f t="shared" si="5"/>
        <v>1.2131853707283974E-2</v>
      </c>
      <c r="O55" s="201">
        <f t="shared" si="5"/>
        <v>1.2131853707283978E-2</v>
      </c>
      <c r="P55" s="201">
        <f t="shared" si="5"/>
        <v>1.2131853707283978E-2</v>
      </c>
      <c r="Q55" s="201">
        <f t="shared" si="5"/>
        <v>1.2131853707283978E-2</v>
      </c>
    </row>
    <row r="56" spans="1:17" x14ac:dyDescent="0.25">
      <c r="A56" s="127" t="s">
        <v>283</v>
      </c>
      <c r="B56" s="200">
        <f t="shared" ref="B56:Q56" si="6">IF(B$15=0,0,B$15/B$5)</f>
        <v>5.6801801616946736E-2</v>
      </c>
      <c r="C56" s="200">
        <f t="shared" si="6"/>
        <v>5.6801801616946736E-2</v>
      </c>
      <c r="D56" s="200">
        <f t="shared" si="6"/>
        <v>5.6801801616946763E-2</v>
      </c>
      <c r="E56" s="200">
        <f t="shared" si="6"/>
        <v>5.6801801616946743E-2</v>
      </c>
      <c r="F56" s="200">
        <f t="shared" si="6"/>
        <v>5.6801801616946757E-2</v>
      </c>
      <c r="G56" s="200">
        <f t="shared" si="6"/>
        <v>5.6801801616946757E-2</v>
      </c>
      <c r="H56" s="200">
        <f t="shared" si="6"/>
        <v>5.680180161694675E-2</v>
      </c>
      <c r="I56" s="200">
        <f t="shared" si="6"/>
        <v>5.6801801616946736E-2</v>
      </c>
      <c r="J56" s="200">
        <f t="shared" si="6"/>
        <v>5.6801801616946743E-2</v>
      </c>
      <c r="K56" s="200">
        <f t="shared" si="6"/>
        <v>5.680180161694675E-2</v>
      </c>
      <c r="L56" s="200">
        <f t="shared" si="6"/>
        <v>5.680180161694677E-2</v>
      </c>
      <c r="M56" s="200">
        <f t="shared" si="6"/>
        <v>5.6801801616946757E-2</v>
      </c>
      <c r="N56" s="200">
        <f t="shared" si="6"/>
        <v>5.6801801616946743E-2</v>
      </c>
      <c r="O56" s="200">
        <f t="shared" si="6"/>
        <v>5.6801801616946757E-2</v>
      </c>
      <c r="P56" s="200">
        <f t="shared" si="6"/>
        <v>5.6801801616946743E-2</v>
      </c>
      <c r="Q56" s="200">
        <f t="shared" si="6"/>
        <v>5.680180161694675E-2</v>
      </c>
    </row>
    <row r="57" spans="1:17" x14ac:dyDescent="0.25">
      <c r="A57" s="142" t="s">
        <v>289</v>
      </c>
      <c r="B57" s="199">
        <f t="shared" ref="B57:Q57" si="7">IF(B$16=0,0,B$16/B$5)</f>
        <v>5.6801801616946736E-2</v>
      </c>
      <c r="C57" s="199">
        <f t="shared" si="7"/>
        <v>5.6801801616946736E-2</v>
      </c>
      <c r="D57" s="199">
        <f t="shared" si="7"/>
        <v>5.6801801616946763E-2</v>
      </c>
      <c r="E57" s="199">
        <f t="shared" si="7"/>
        <v>5.6801801616946743E-2</v>
      </c>
      <c r="F57" s="199">
        <f t="shared" si="7"/>
        <v>5.6801801616946757E-2</v>
      </c>
      <c r="G57" s="199">
        <f t="shared" si="7"/>
        <v>5.6801801616946757E-2</v>
      </c>
      <c r="H57" s="199">
        <f t="shared" si="7"/>
        <v>5.680180161694675E-2</v>
      </c>
      <c r="I57" s="199">
        <f t="shared" si="7"/>
        <v>5.6801801616946736E-2</v>
      </c>
      <c r="J57" s="199">
        <f t="shared" si="7"/>
        <v>5.6801801616946743E-2</v>
      </c>
      <c r="K57" s="199">
        <f t="shared" si="7"/>
        <v>5.680180161694675E-2</v>
      </c>
      <c r="L57" s="199">
        <f t="shared" si="7"/>
        <v>5.680180161694677E-2</v>
      </c>
      <c r="M57" s="199">
        <f t="shared" si="7"/>
        <v>5.6801801616946757E-2</v>
      </c>
      <c r="N57" s="199">
        <f t="shared" si="7"/>
        <v>5.6801801616946743E-2</v>
      </c>
      <c r="O57" s="199">
        <f t="shared" si="7"/>
        <v>5.6801801616946757E-2</v>
      </c>
      <c r="P57" s="199">
        <f t="shared" si="7"/>
        <v>5.6801801616946743E-2</v>
      </c>
      <c r="Q57" s="199">
        <f t="shared" si="7"/>
        <v>5.680180161694675E-2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282</v>
      </c>
      <c r="B59" s="200">
        <f t="shared" ref="B59:Q59" si="9">IF(B$23=0,0,B$23/B$5)</f>
        <v>2.8400900808473375E-2</v>
      </c>
      <c r="C59" s="200">
        <f t="shared" si="9"/>
        <v>2.8400900808473368E-2</v>
      </c>
      <c r="D59" s="200">
        <f t="shared" si="9"/>
        <v>2.8400900808473382E-2</v>
      </c>
      <c r="E59" s="200">
        <f t="shared" si="9"/>
        <v>2.8400900808473378E-2</v>
      </c>
      <c r="F59" s="200">
        <f t="shared" si="9"/>
        <v>2.8400900808473385E-2</v>
      </c>
      <c r="G59" s="200">
        <f t="shared" si="9"/>
        <v>2.8400900808473375E-2</v>
      </c>
      <c r="H59" s="200">
        <f t="shared" si="9"/>
        <v>2.8400900808473375E-2</v>
      </c>
      <c r="I59" s="200">
        <f t="shared" si="9"/>
        <v>2.8400900808473368E-2</v>
      </c>
      <c r="J59" s="200">
        <f t="shared" si="9"/>
        <v>2.8400900808473368E-2</v>
      </c>
      <c r="K59" s="200">
        <f t="shared" si="9"/>
        <v>2.8400900808473375E-2</v>
      </c>
      <c r="L59" s="200">
        <f t="shared" si="9"/>
        <v>2.8400900808473385E-2</v>
      </c>
      <c r="M59" s="200">
        <f t="shared" si="9"/>
        <v>2.8400900808473378E-2</v>
      </c>
      <c r="N59" s="200">
        <f t="shared" si="9"/>
        <v>2.8400900808473371E-2</v>
      </c>
      <c r="O59" s="200">
        <f t="shared" si="9"/>
        <v>2.8400900808473378E-2</v>
      </c>
      <c r="P59" s="200">
        <f t="shared" si="9"/>
        <v>2.8400900808473375E-2</v>
      </c>
      <c r="Q59" s="200">
        <f t="shared" si="9"/>
        <v>2.8400900808473375E-2</v>
      </c>
    </row>
    <row r="60" spans="1:17" x14ac:dyDescent="0.25">
      <c r="A60" s="142" t="s">
        <v>287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286</v>
      </c>
      <c r="B61" s="199">
        <f t="shared" ref="B61:Q61" si="11">IF(B$25=0,0,B$25/B$5)</f>
        <v>2.8400900808473375E-2</v>
      </c>
      <c r="C61" s="199">
        <f t="shared" si="11"/>
        <v>2.8400900808473368E-2</v>
      </c>
      <c r="D61" s="199">
        <f t="shared" si="11"/>
        <v>2.8400900808473382E-2</v>
      </c>
      <c r="E61" s="199">
        <f t="shared" si="11"/>
        <v>2.8400900808473378E-2</v>
      </c>
      <c r="F61" s="199">
        <f t="shared" si="11"/>
        <v>2.8400900808473385E-2</v>
      </c>
      <c r="G61" s="199">
        <f t="shared" si="11"/>
        <v>2.8400900808473375E-2</v>
      </c>
      <c r="H61" s="199">
        <f t="shared" si="11"/>
        <v>2.8400900808473375E-2</v>
      </c>
      <c r="I61" s="199">
        <f t="shared" si="11"/>
        <v>2.8400900808473368E-2</v>
      </c>
      <c r="J61" s="199">
        <f t="shared" si="11"/>
        <v>2.8400900808473368E-2</v>
      </c>
      <c r="K61" s="199">
        <f t="shared" si="11"/>
        <v>2.8400900808473375E-2</v>
      </c>
      <c r="L61" s="199">
        <f t="shared" si="11"/>
        <v>2.8400900808473385E-2</v>
      </c>
      <c r="M61" s="199">
        <f t="shared" si="11"/>
        <v>2.8400900808473378E-2</v>
      </c>
      <c r="N61" s="199">
        <f t="shared" si="11"/>
        <v>2.8400900808473371E-2</v>
      </c>
      <c r="O61" s="199">
        <f t="shared" si="11"/>
        <v>2.8400900808473378E-2</v>
      </c>
      <c r="P61" s="199">
        <f t="shared" si="11"/>
        <v>2.8400900808473375E-2</v>
      </c>
      <c r="Q61" s="199">
        <f t="shared" si="11"/>
        <v>2.8400900808473375E-2</v>
      </c>
    </row>
    <row r="62" spans="1:17" x14ac:dyDescent="0.25">
      <c r="A62" s="127" t="s">
        <v>281</v>
      </c>
      <c r="B62" s="200">
        <f t="shared" ref="B62:Q62" si="12">IF(B$26=0,0,B$26/B$5)</f>
        <v>0.18176576517422963</v>
      </c>
      <c r="C62" s="200">
        <f t="shared" si="12"/>
        <v>0.18176576517422952</v>
      </c>
      <c r="D62" s="200">
        <f t="shared" si="12"/>
        <v>0.18176576517422963</v>
      </c>
      <c r="E62" s="200">
        <f t="shared" si="12"/>
        <v>0.1817657651742296</v>
      </c>
      <c r="F62" s="200">
        <f t="shared" si="12"/>
        <v>0.18176576517422963</v>
      </c>
      <c r="G62" s="200">
        <f t="shared" si="12"/>
        <v>0.18176576517422957</v>
      </c>
      <c r="H62" s="200">
        <f t="shared" si="12"/>
        <v>0.1817657651742296</v>
      </c>
      <c r="I62" s="200">
        <f t="shared" si="12"/>
        <v>0.18176576517422963</v>
      </c>
      <c r="J62" s="200">
        <f t="shared" si="12"/>
        <v>0.18176576517422954</v>
      </c>
      <c r="K62" s="200">
        <f t="shared" si="12"/>
        <v>0.1817657651742296</v>
      </c>
      <c r="L62" s="200">
        <f t="shared" si="12"/>
        <v>0.1817657651742296</v>
      </c>
      <c r="M62" s="200">
        <f t="shared" si="12"/>
        <v>0.1817657651742296</v>
      </c>
      <c r="N62" s="200">
        <f t="shared" si="12"/>
        <v>0.18176576517422957</v>
      </c>
      <c r="O62" s="200">
        <f t="shared" si="12"/>
        <v>0.18176576517422963</v>
      </c>
      <c r="P62" s="200">
        <f t="shared" si="12"/>
        <v>0.18176576517422957</v>
      </c>
      <c r="Q62" s="200">
        <f t="shared" si="12"/>
        <v>0.1817657651742296</v>
      </c>
    </row>
    <row r="63" spans="1:17" x14ac:dyDescent="0.25">
      <c r="A63" s="142" t="s">
        <v>285</v>
      </c>
      <c r="B63" s="199">
        <f t="shared" ref="B63:Q63" si="13">IF(B$27=0,0,B$27/B$5)</f>
        <v>0.17569983832058766</v>
      </c>
      <c r="C63" s="199">
        <f t="shared" si="13"/>
        <v>0.17569983832058755</v>
      </c>
      <c r="D63" s="199">
        <f t="shared" si="13"/>
        <v>0.17569983832058769</v>
      </c>
      <c r="E63" s="199">
        <f t="shared" si="13"/>
        <v>0.17569983832058744</v>
      </c>
      <c r="F63" s="199">
        <f t="shared" si="13"/>
        <v>0.17569983832058786</v>
      </c>
      <c r="G63" s="199">
        <f t="shared" si="13"/>
        <v>0.17933939443277261</v>
      </c>
      <c r="H63" s="199">
        <f t="shared" si="13"/>
        <v>0.1793393944327728</v>
      </c>
      <c r="I63" s="199">
        <f t="shared" si="13"/>
        <v>0.17933939443277275</v>
      </c>
      <c r="J63" s="199">
        <f t="shared" si="13"/>
        <v>0.17933939443277258</v>
      </c>
      <c r="K63" s="199">
        <f t="shared" si="13"/>
        <v>0.17933939443277289</v>
      </c>
      <c r="L63" s="199">
        <f t="shared" si="13"/>
        <v>0.17933939443277294</v>
      </c>
      <c r="M63" s="199">
        <f t="shared" si="13"/>
        <v>0.17933939443277289</v>
      </c>
      <c r="N63" s="199">
        <f t="shared" si="13"/>
        <v>0.17933939443277289</v>
      </c>
      <c r="O63" s="199">
        <f t="shared" si="13"/>
        <v>9.6594985029227906E-2</v>
      </c>
      <c r="P63" s="199">
        <f t="shared" si="13"/>
        <v>0.17933939443277291</v>
      </c>
      <c r="Q63" s="199">
        <f t="shared" si="13"/>
        <v>0.17933939443277255</v>
      </c>
    </row>
    <row r="64" spans="1:17" x14ac:dyDescent="0.25">
      <c r="A64" s="142" t="s">
        <v>284</v>
      </c>
      <c r="B64" s="199">
        <f t="shared" ref="B64:Q64" si="14">IF(B$33=0,0,B$33/B$5)</f>
        <v>6.0659268536419472E-3</v>
      </c>
      <c r="C64" s="199">
        <f t="shared" si="14"/>
        <v>6.065926853641955E-3</v>
      </c>
      <c r="D64" s="199">
        <f t="shared" si="14"/>
        <v>6.065926853641935E-3</v>
      </c>
      <c r="E64" s="199">
        <f t="shared" si="14"/>
        <v>6.0659268536421484E-3</v>
      </c>
      <c r="F64" s="199">
        <f t="shared" si="14"/>
        <v>6.0659268536417711E-3</v>
      </c>
      <c r="G64" s="199">
        <f t="shared" si="14"/>
        <v>2.4263707414569759E-3</v>
      </c>
      <c r="H64" s="199">
        <f t="shared" si="14"/>
        <v>2.426370741456821E-3</v>
      </c>
      <c r="I64" s="199">
        <f t="shared" si="14"/>
        <v>2.4263707414568826E-3</v>
      </c>
      <c r="J64" s="199">
        <f t="shared" si="14"/>
        <v>2.4263707414569837E-3</v>
      </c>
      <c r="K64" s="199">
        <f t="shared" si="14"/>
        <v>2.4263707414567304E-3</v>
      </c>
      <c r="L64" s="199">
        <f t="shared" si="14"/>
        <v>2.4263707414566484E-3</v>
      </c>
      <c r="M64" s="199">
        <f t="shared" si="14"/>
        <v>2.4263707414567083E-3</v>
      </c>
      <c r="N64" s="199">
        <f t="shared" si="14"/>
        <v>2.4263707414567018E-3</v>
      </c>
      <c r="O64" s="199">
        <f t="shared" si="14"/>
        <v>8.5170780145001707E-2</v>
      </c>
      <c r="P64" s="199">
        <f t="shared" si="14"/>
        <v>2.4263707414566705E-3</v>
      </c>
      <c r="Q64" s="199">
        <f t="shared" si="14"/>
        <v>2.4263707414570262E-3</v>
      </c>
    </row>
    <row r="65" spans="1:17" x14ac:dyDescent="0.25">
      <c r="A65" s="127" t="s">
        <v>280</v>
      </c>
      <c r="B65" s="200">
        <f t="shared" ref="B65:Q65" si="15">IF(B$34=0,0,B$34/B$5)</f>
        <v>0.34624618797275525</v>
      </c>
      <c r="C65" s="200">
        <f t="shared" si="15"/>
        <v>0.34482094633198485</v>
      </c>
      <c r="D65" s="200">
        <f t="shared" si="15"/>
        <v>0.34222742839486836</v>
      </c>
      <c r="E65" s="200">
        <f t="shared" si="15"/>
        <v>0.35549211158874688</v>
      </c>
      <c r="F65" s="200">
        <f t="shared" si="15"/>
        <v>0.36456003169413309</v>
      </c>
      <c r="G65" s="200">
        <f t="shared" si="15"/>
        <v>0.4268519582939922</v>
      </c>
      <c r="H65" s="200">
        <f t="shared" si="15"/>
        <v>0.45990100800788825</v>
      </c>
      <c r="I65" s="200">
        <f t="shared" si="15"/>
        <v>0.43580966304830826</v>
      </c>
      <c r="J65" s="200">
        <f t="shared" si="15"/>
        <v>0.37638163232295119</v>
      </c>
      <c r="K65" s="200">
        <f t="shared" si="15"/>
        <v>0.35670160324441724</v>
      </c>
      <c r="L65" s="200">
        <f t="shared" si="15"/>
        <v>0.47571290401031785</v>
      </c>
      <c r="M65" s="200">
        <f t="shared" si="15"/>
        <v>4.242411702764552E-3</v>
      </c>
      <c r="N65" s="200">
        <f t="shared" si="15"/>
        <v>6.1408135583917604E-2</v>
      </c>
      <c r="O65" s="200">
        <f t="shared" si="15"/>
        <v>1.2174491507671033E-2</v>
      </c>
      <c r="P65" s="200">
        <f t="shared" si="15"/>
        <v>0.31355236929474878</v>
      </c>
      <c r="Q65" s="200">
        <f t="shared" si="15"/>
        <v>0.33523129238650601</v>
      </c>
    </row>
    <row r="66" spans="1:17" x14ac:dyDescent="0.25">
      <c r="A66" s="127" t="s">
        <v>279</v>
      </c>
      <c r="B66" s="200">
        <f t="shared" ref="B66:Q66" si="16">IF(B$45=0,0,B$45/B$5)</f>
        <v>5.1121621455252071E-2</v>
      </c>
      <c r="C66" s="200">
        <f t="shared" si="16"/>
        <v>5.1121621455252064E-2</v>
      </c>
      <c r="D66" s="200">
        <f t="shared" si="16"/>
        <v>5.1121621455252078E-2</v>
      </c>
      <c r="E66" s="200">
        <f t="shared" si="16"/>
        <v>5.1121621455252071E-2</v>
      </c>
      <c r="F66" s="200">
        <f t="shared" si="16"/>
        <v>5.1121621455252092E-2</v>
      </c>
      <c r="G66" s="200">
        <f t="shared" si="16"/>
        <v>5.1121621455252071E-2</v>
      </c>
      <c r="H66" s="200">
        <f t="shared" si="16"/>
        <v>5.1121621455252071E-2</v>
      </c>
      <c r="I66" s="200">
        <f t="shared" si="16"/>
        <v>5.1121621455252064E-2</v>
      </c>
      <c r="J66" s="200">
        <f t="shared" si="16"/>
        <v>5.1121621455252057E-2</v>
      </c>
      <c r="K66" s="200">
        <f t="shared" si="16"/>
        <v>5.1121621455252071E-2</v>
      </c>
      <c r="L66" s="200">
        <f t="shared" si="16"/>
        <v>5.1121621455252085E-2</v>
      </c>
      <c r="M66" s="200">
        <f t="shared" si="16"/>
        <v>5.1121621455252085E-2</v>
      </c>
      <c r="N66" s="200">
        <f t="shared" si="16"/>
        <v>5.1121621455252057E-2</v>
      </c>
      <c r="O66" s="200">
        <f t="shared" si="16"/>
        <v>5.1121621455252071E-2</v>
      </c>
      <c r="P66" s="200">
        <f t="shared" si="16"/>
        <v>5.1121621455252064E-2</v>
      </c>
      <c r="Q66" s="200">
        <f t="shared" si="16"/>
        <v>5.1121621455252078E-2</v>
      </c>
    </row>
    <row r="67" spans="1:17" x14ac:dyDescent="0.25">
      <c r="A67" s="72" t="s">
        <v>278</v>
      </c>
      <c r="B67" s="71">
        <f t="shared" ref="B67:Q67" si="17">IF(B$46=0,0,B$46/B$5)</f>
        <v>0.25074074702135513</v>
      </c>
      <c r="C67" s="71">
        <f t="shared" si="17"/>
        <v>0.25216598866212536</v>
      </c>
      <c r="D67" s="71">
        <f t="shared" si="17"/>
        <v>0.25475950659924207</v>
      </c>
      <c r="E67" s="71">
        <f t="shared" si="17"/>
        <v>0.24149482340536346</v>
      </c>
      <c r="F67" s="71">
        <f t="shared" si="17"/>
        <v>0.23242690329997742</v>
      </c>
      <c r="G67" s="71">
        <f t="shared" si="17"/>
        <v>0.17013497670011818</v>
      </c>
      <c r="H67" s="71">
        <f t="shared" si="17"/>
        <v>0.1370859269862221</v>
      </c>
      <c r="I67" s="71">
        <f t="shared" si="17"/>
        <v>0.161177271945802</v>
      </c>
      <c r="J67" s="71">
        <f t="shared" si="17"/>
        <v>0.22060530267115913</v>
      </c>
      <c r="K67" s="71">
        <f t="shared" si="17"/>
        <v>0.24028533174969308</v>
      </c>
      <c r="L67" s="71">
        <f t="shared" si="17"/>
        <v>0.12127403098379257</v>
      </c>
      <c r="M67" s="71">
        <f t="shared" si="17"/>
        <v>0.59274452329134586</v>
      </c>
      <c r="N67" s="71">
        <f t="shared" si="17"/>
        <v>0.53557879941019271</v>
      </c>
      <c r="O67" s="71">
        <f t="shared" si="17"/>
        <v>0.58481244348643924</v>
      </c>
      <c r="P67" s="71">
        <f t="shared" si="17"/>
        <v>0.28343456569936154</v>
      </c>
      <c r="Q67" s="71">
        <f t="shared" si="17"/>
        <v>0.26175564260760442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 t="shared" ref="B71:Q71" si="18">SUM(B$72:B$82)</f>
        <v>56.425883435310475</v>
      </c>
      <c r="C71" s="230">
        <f t="shared" si="18"/>
        <v>56.368565751009889</v>
      </c>
      <c r="D71" s="230">
        <f t="shared" si="18"/>
        <v>56.447552304558378</v>
      </c>
      <c r="E71" s="230">
        <f t="shared" si="18"/>
        <v>55.716724853408508</v>
      </c>
      <c r="F71" s="230">
        <f t="shared" si="18"/>
        <v>55.661118287872846</v>
      </c>
      <c r="G71" s="230">
        <f t="shared" si="18"/>
        <v>55.398864222756188</v>
      </c>
      <c r="H71" s="230">
        <f t="shared" si="18"/>
        <v>54.269435889405528</v>
      </c>
      <c r="I71" s="230">
        <f t="shared" si="18"/>
        <v>53.867941387216995</v>
      </c>
      <c r="J71" s="230">
        <f t="shared" si="18"/>
        <v>54.114636144071909</v>
      </c>
      <c r="K71" s="230">
        <f t="shared" si="18"/>
        <v>54.083572965839032</v>
      </c>
      <c r="L71" s="230">
        <f t="shared" si="18"/>
        <v>53.389417764136304</v>
      </c>
      <c r="M71" s="230">
        <f t="shared" si="18"/>
        <v>56.344983262427078</v>
      </c>
      <c r="N71" s="230">
        <f t="shared" si="18"/>
        <v>55.8306453317783</v>
      </c>
      <c r="O71" s="230">
        <f t="shared" si="18"/>
        <v>54.988468957832332</v>
      </c>
      <c r="P71" s="230">
        <f t="shared" si="18"/>
        <v>54.044089988619696</v>
      </c>
      <c r="Q71" s="230">
        <f t="shared" si="18"/>
        <v>53.895808314697796</v>
      </c>
    </row>
    <row r="72" spans="1:17" x14ac:dyDescent="0.25">
      <c r="A72" s="132" t="s">
        <v>83</v>
      </c>
      <c r="B72" s="275">
        <f>IF(B$6=0,0,B$6/TRE!B$5*1000)</f>
        <v>0.81131918594541641</v>
      </c>
      <c r="C72" s="275">
        <f>IF(C$6=0,0,C$6/TRE!C$5*1000)</f>
        <v>0.81049504400672012</v>
      </c>
      <c r="D72" s="275">
        <f>IF(D$6=0,0,D$6/TRE!D$5*1000)</f>
        <v>0.81163075163634102</v>
      </c>
      <c r="E72" s="275">
        <f>IF(E$6=0,0,E$6/TRE!E$5*1000)</f>
        <v>0.80112255403916488</v>
      </c>
      <c r="F72" s="275">
        <f>IF(F$6=0,0,F$6/TRE!F$5*1000)</f>
        <v>0.80032301541013617</v>
      </c>
      <c r="G72" s="275">
        <f>IF(G$6=0,0,G$6/TRE!G$5*1000)</f>
        <v>0.79655219709649339</v>
      </c>
      <c r="H72" s="275">
        <f>IF(H$6=0,0,H$6/TRE!H$5*1000)</f>
        <v>0.78031271939211222</v>
      </c>
      <c r="I72" s="275">
        <f>IF(I$6=0,0,I$6/TRE!I$5*1000)</f>
        <v>0.77453983338935051</v>
      </c>
      <c r="J72" s="275">
        <f>IF(J$6=0,0,J$6/TRE!J$5*1000)</f>
        <v>0.77808693229366788</v>
      </c>
      <c r="K72" s="275">
        <f>IF(K$6=0,0,K$6/TRE!K$5*1000)</f>
        <v>0.77764029059410711</v>
      </c>
      <c r="L72" s="275">
        <f>IF(L$6=0,0,L$6/TRE!L$5*1000)</f>
        <v>0.76765938468926831</v>
      </c>
      <c r="M72" s="275">
        <f>IF(M$6=0,0,M$6/TRE!M$5*1000)</f>
        <v>0.81015596335304263</v>
      </c>
      <c r="N72" s="275">
        <f>IF(N$6=0,0,N$6/TRE!N$5*1000)</f>
        <v>0.80276055887216768</v>
      </c>
      <c r="O72" s="275">
        <f>IF(O$6=0,0,O$6/TRE!O$5*1000)</f>
        <v>0.79065133153653111</v>
      </c>
      <c r="P72" s="275">
        <f>IF(P$6=0,0,P$6/TRE!P$5*1000)</f>
        <v>0.77707258487137765</v>
      </c>
      <c r="Q72" s="275">
        <f>IF(Q$6=0,0,Q$6/TRE!Q$5*1000)</f>
        <v>0.77494051781894291</v>
      </c>
    </row>
    <row r="73" spans="1:17" x14ac:dyDescent="0.25">
      <c r="A73" s="76" t="s">
        <v>82</v>
      </c>
      <c r="B73" s="274">
        <f>IF(B$7=0,0,B$7/TRE!B$5*1000)</f>
        <v>1.0141489824317707</v>
      </c>
      <c r="C73" s="274">
        <f>IF(C$7=0,0,C$7/TRE!C$5*1000)</f>
        <v>1.0131188050084003</v>
      </c>
      <c r="D73" s="274">
        <f>IF(D$7=0,0,D$7/TRE!D$5*1000)</f>
        <v>1.0145384395454264</v>
      </c>
      <c r="E73" s="274">
        <f>IF(E$7=0,0,E$7/TRE!E$5*1000)</f>
        <v>1.0014031925489562</v>
      </c>
      <c r="F73" s="274">
        <f>IF(F$7=0,0,F$7/TRE!F$5*1000)</f>
        <v>1.0004037692626704</v>
      </c>
      <c r="G73" s="274">
        <f>IF(G$7=0,0,G$7/TRE!G$5*1000)</f>
        <v>0.99569024637061687</v>
      </c>
      <c r="H73" s="274">
        <f>IF(H$7=0,0,H$7/TRE!H$5*1000)</f>
        <v>0.97539089924014033</v>
      </c>
      <c r="I73" s="274">
        <f>IF(I$7=0,0,I$7/TRE!I$5*1000)</f>
        <v>0.9681747917366883</v>
      </c>
      <c r="J73" s="274">
        <f>IF(J$7=0,0,J$7/TRE!J$5*1000)</f>
        <v>0.9726086653670849</v>
      </c>
      <c r="K73" s="274">
        <f>IF(K$7=0,0,K$7/TRE!K$5*1000)</f>
        <v>0.97205036324263394</v>
      </c>
      <c r="L73" s="274">
        <f>IF(L$7=0,0,L$7/TRE!L$5*1000)</f>
        <v>0.95957423086158566</v>
      </c>
      <c r="M73" s="274">
        <f>IF(M$7=0,0,M$7/TRE!M$5*1000)</f>
        <v>1.0126949541913035</v>
      </c>
      <c r="N73" s="274">
        <f>IF(N$7=0,0,N$7/TRE!N$5*1000)</f>
        <v>1.0034506985902096</v>
      </c>
      <c r="O73" s="274">
        <f>IF(O$7=0,0,O$7/TRE!O$5*1000)</f>
        <v>0.988314164420664</v>
      </c>
      <c r="P73" s="274">
        <f>IF(P$7=0,0,P$7/TRE!P$5*1000)</f>
        <v>0.97134073108922203</v>
      </c>
      <c r="Q73" s="274">
        <f>IF(Q$7=0,0,Q$7/TRE!Q$5*1000)</f>
        <v>0.96867564727367872</v>
      </c>
    </row>
    <row r="74" spans="1:17" x14ac:dyDescent="0.25">
      <c r="A74" s="76" t="s">
        <v>81</v>
      </c>
      <c r="B74" s="274">
        <f>IF(B$8=0,0,B$8/TRE!B$5*1000)</f>
        <v>1.3944548508436845</v>
      </c>
      <c r="C74" s="274">
        <f>IF(C$8=0,0,C$8/TRE!C$5*1000)</f>
        <v>1.3930383568865503</v>
      </c>
      <c r="D74" s="274">
        <f>IF(D$8=0,0,D$8/TRE!D$5*1000)</f>
        <v>1.3949903543749613</v>
      </c>
      <c r="E74" s="274">
        <f>IF(E$8=0,0,E$8/TRE!E$5*1000)</f>
        <v>1.3769293897548147</v>
      </c>
      <c r="F74" s="274">
        <f>IF(F$8=0,0,F$8/TRE!F$5*1000)</f>
        <v>1.3755551827361716</v>
      </c>
      <c r="G74" s="274">
        <f>IF(G$8=0,0,G$8/TRE!G$5*1000)</f>
        <v>1.3690740887595982</v>
      </c>
      <c r="H74" s="274">
        <f>IF(H$8=0,0,H$8/TRE!H$5*1000)</f>
        <v>1.341162486455193</v>
      </c>
      <c r="I74" s="274">
        <f>IF(I$8=0,0,I$8/TRE!I$5*1000)</f>
        <v>1.3312403386379463</v>
      </c>
      <c r="J74" s="274">
        <f>IF(J$8=0,0,J$8/TRE!J$5*1000)</f>
        <v>1.3373369148797418</v>
      </c>
      <c r="K74" s="274">
        <f>IF(K$8=0,0,K$8/TRE!K$5*1000)</f>
        <v>1.3365692494586217</v>
      </c>
      <c r="L74" s="274">
        <f>IF(L$8=0,0,L$8/TRE!L$5*1000)</f>
        <v>1.31941456743468</v>
      </c>
      <c r="M74" s="274">
        <f>IF(M$8=0,0,M$8/TRE!M$5*1000)</f>
        <v>1.3924555620130421</v>
      </c>
      <c r="N74" s="274">
        <f>IF(N$8=0,0,N$8/TRE!N$5*1000)</f>
        <v>1.3797447105615381</v>
      </c>
      <c r="O74" s="274">
        <f>IF(O$8=0,0,O$8/TRE!O$5*1000)</f>
        <v>1.3589319760784131</v>
      </c>
      <c r="P74" s="274">
        <f>IF(P$8=0,0,P$8/TRE!P$5*1000)</f>
        <v>1.3355935052476804</v>
      </c>
      <c r="Q74" s="274">
        <f>IF(Q$8=0,0,Q$8/TRE!Q$5*1000)</f>
        <v>1.3319290150013081</v>
      </c>
    </row>
    <row r="75" spans="1:17" x14ac:dyDescent="0.25">
      <c r="A75" s="76" t="s">
        <v>80</v>
      </c>
      <c r="B75" s="274">
        <f>IF(B$9=0,0,B$9/TRE!B$5*1000)</f>
        <v>0.88738035962779904</v>
      </c>
      <c r="C75" s="274">
        <f>IF(C$9=0,0,C$9/TRE!C$5*1000)</f>
        <v>0.88647895438235014</v>
      </c>
      <c r="D75" s="274">
        <f>IF(D$9=0,0,D$9/TRE!D$5*1000)</f>
        <v>0.887721134602248</v>
      </c>
      <c r="E75" s="274">
        <f>IF(E$9=0,0,E$9/TRE!E$5*1000)</f>
        <v>0.87622779348033664</v>
      </c>
      <c r="F75" s="274">
        <f>IF(F$9=0,0,F$9/TRE!F$5*1000)</f>
        <v>0.87535329810483631</v>
      </c>
      <c r="G75" s="274">
        <f>IF(G$9=0,0,G$9/TRE!G$5*1000)</f>
        <v>0.87122896557428964</v>
      </c>
      <c r="H75" s="274">
        <f>IF(H$9=0,0,H$9/TRE!H$5*1000)</f>
        <v>0.85346703683512259</v>
      </c>
      <c r="I75" s="274">
        <f>IF(I$9=0,0,I$9/TRE!I$5*1000)</f>
        <v>0.84715294276960218</v>
      </c>
      <c r="J75" s="274">
        <f>IF(J$9=0,0,J$9/TRE!J$5*1000)</f>
        <v>0.85103258219619937</v>
      </c>
      <c r="K75" s="274">
        <f>IF(K$9=0,0,K$9/TRE!K$5*1000)</f>
        <v>0.85054406783730463</v>
      </c>
      <c r="L75" s="274">
        <f>IF(L$9=0,0,L$9/TRE!L$5*1000)</f>
        <v>0.83962745200388733</v>
      </c>
      <c r="M75" s="274">
        <f>IF(M$9=0,0,M$9/TRE!M$5*1000)</f>
        <v>0.88610808491739035</v>
      </c>
      <c r="N75" s="274">
        <f>IF(N$9=0,0,N$9/TRE!N$5*1000)</f>
        <v>0.87801936126643343</v>
      </c>
      <c r="O75" s="274">
        <f>IF(O$9=0,0,O$9/TRE!O$5*1000)</f>
        <v>0.86477489386808093</v>
      </c>
      <c r="P75" s="274">
        <f>IF(P$9=0,0,P$9/TRE!P$5*1000)</f>
        <v>0.8499231397030691</v>
      </c>
      <c r="Q75" s="274">
        <f>IF(Q$9=0,0,Q$9/TRE!Q$5*1000)</f>
        <v>0.84759119136446881</v>
      </c>
    </row>
    <row r="76" spans="1:17" x14ac:dyDescent="0.25">
      <c r="A76" s="129" t="s">
        <v>79</v>
      </c>
      <c r="B76" s="273">
        <f>IF(B$10=0,0,B$10/TRE!B$5*1000)</f>
        <v>0.68455056314144491</v>
      </c>
      <c r="C76" s="273">
        <f>IF(C$10=0,0,C$10/TRE!C$5*1000)</f>
        <v>0.68385519338067002</v>
      </c>
      <c r="D76" s="273">
        <f>IF(D$10=0,0,D$10/TRE!D$5*1000)</f>
        <v>0.6848134466931628</v>
      </c>
      <c r="E76" s="273">
        <f>IF(E$10=0,0,E$10/TRE!E$5*1000)</f>
        <v>0.67594715497054536</v>
      </c>
      <c r="F76" s="273">
        <f>IF(F$10=0,0,F$10/TRE!F$5*1000)</f>
        <v>0.67527254425230243</v>
      </c>
      <c r="G76" s="273">
        <f>IF(G$10=0,0,G$10/TRE!G$5*1000)</f>
        <v>0.67209091630016626</v>
      </c>
      <c r="H76" s="273">
        <f>IF(H$10=0,0,H$10/TRE!H$5*1000)</f>
        <v>0.65838885698709471</v>
      </c>
      <c r="I76" s="273">
        <f>IF(I$10=0,0,I$10/TRE!I$5*1000)</f>
        <v>0.6535179844222645</v>
      </c>
      <c r="J76" s="273">
        <f>IF(J$10=0,0,J$10/TRE!J$5*1000)</f>
        <v>0.65651084912278224</v>
      </c>
      <c r="K76" s="273">
        <f>IF(K$10=0,0,K$10/TRE!K$5*1000)</f>
        <v>0.6561339951887778</v>
      </c>
      <c r="L76" s="273">
        <f>IF(L$10=0,0,L$10/TRE!L$5*1000)</f>
        <v>0.6477126058315702</v>
      </c>
      <c r="M76" s="273">
        <f>IF(M$10=0,0,M$10/TRE!M$5*1000)</f>
        <v>0.6835690940791298</v>
      </c>
      <c r="N76" s="273">
        <f>IF(N$10=0,0,N$10/TRE!N$5*1000)</f>
        <v>0.67732922154839148</v>
      </c>
      <c r="O76" s="273">
        <f>IF(O$10=0,0,O$10/TRE!O$5*1000)</f>
        <v>0.66711206098394804</v>
      </c>
      <c r="P76" s="273">
        <f>IF(P$10=0,0,P$10/TRE!P$5*1000)</f>
        <v>0.65565499348522482</v>
      </c>
      <c r="Q76" s="273">
        <f>IF(Q$10=0,0,Q$10/TRE!Q$5*1000)</f>
        <v>0.65385606190973311</v>
      </c>
    </row>
    <row r="77" spans="1:17" x14ac:dyDescent="0.25">
      <c r="A77" s="127" t="s">
        <v>283</v>
      </c>
      <c r="B77" s="296">
        <f>IF(B$15=0,0,B$15/TRE!B$5*1000)</f>
        <v>3.2050918369534669</v>
      </c>
      <c r="C77" s="296">
        <f>IF(C$15=0,0,C$15/TRE!C$5*1000)</f>
        <v>3.201836089220683</v>
      </c>
      <c r="D77" s="296">
        <f>IF(D$15=0,0,D$15/TRE!D$5*1000)</f>
        <v>3.2063226677657504</v>
      </c>
      <c r="E77" s="296">
        <f>IF(E$15=0,0,E$15/TRE!E$5*1000)</f>
        <v>3.164810351869316</v>
      </c>
      <c r="F77" s="296">
        <f>IF(F$15=0,0,F$15/TRE!F$5*1000)</f>
        <v>3.1616517987651602</v>
      </c>
      <c r="G77" s="296">
        <f>IF(G$15=0,0,G$15/TRE!G$5*1000)</f>
        <v>3.1467552953851659</v>
      </c>
      <c r="H77" s="296">
        <f>IF(H$15=0,0,H$15/TRE!H$5*1000)</f>
        <v>3.0826017312536225</v>
      </c>
      <c r="I77" s="296">
        <f>IF(I$15=0,0,I$15/TRE!I$5*1000)</f>
        <v>3.0597961201900148</v>
      </c>
      <c r="J77" s="296">
        <f>IF(J$15=0,0,J$15/TRE!J$5*1000)</f>
        <v>3.0738088268288291</v>
      </c>
      <c r="K77" s="296">
        <f>IF(K$15=0,0,K$15/TRE!K$5*1000)</f>
        <v>3.0720443823412533</v>
      </c>
      <c r="L77" s="296">
        <f>IF(L$15=0,0,L$15/TRE!L$5*1000)</f>
        <v>3.0326151162827637</v>
      </c>
      <c r="M77" s="296">
        <f>IF(M$15=0,0,M$15/TRE!M$5*1000)</f>
        <v>3.2004965613825682</v>
      </c>
      <c r="N77" s="296">
        <f>IF(N$15=0,0,N$15/TRE!N$5*1000)</f>
        <v>3.1712812402817852</v>
      </c>
      <c r="O77" s="296">
        <f>IF(O$15=0,0,O$15/TRE!O$5*1000)</f>
        <v>3.1234441049624269</v>
      </c>
      <c r="P77" s="296">
        <f>IF(P$15=0,0,P$15/TRE!P$5*1000)</f>
        <v>3.0698016781019937</v>
      </c>
      <c r="Q77" s="296">
        <f>IF(Q$15=0,0,Q$15/TRE!Q$5*1000)</f>
        <v>3.0613790118764532</v>
      </c>
    </row>
    <row r="78" spans="1:17" x14ac:dyDescent="0.25">
      <c r="A78" s="127" t="s">
        <v>282</v>
      </c>
      <c r="B78" s="296">
        <f>IF(B$23=0,0,B$23/TRE!B$5*1000)</f>
        <v>1.6025459184767339</v>
      </c>
      <c r="C78" s="296">
        <f>IF(C$23=0,0,C$23/TRE!C$5*1000)</f>
        <v>1.6009180446103415</v>
      </c>
      <c r="D78" s="296">
        <f>IF(D$23=0,0,D$23/TRE!D$5*1000)</f>
        <v>1.6031613338828752</v>
      </c>
      <c r="E78" s="296">
        <f>IF(E$23=0,0,E$23/TRE!E$5*1000)</f>
        <v>1.5824051759346585</v>
      </c>
      <c r="F78" s="296">
        <f>IF(F$23=0,0,F$23/TRE!F$5*1000)</f>
        <v>1.5808258993825803</v>
      </c>
      <c r="G78" s="296">
        <f>IF(G$23=0,0,G$23/TRE!G$5*1000)</f>
        <v>1.5733776476925827</v>
      </c>
      <c r="H78" s="296">
        <f>IF(H$23=0,0,H$23/TRE!H$5*1000)</f>
        <v>1.5413008656268112</v>
      </c>
      <c r="I78" s="296">
        <f>IF(I$23=0,0,I$23/TRE!I$5*1000)</f>
        <v>1.5298980600950074</v>
      </c>
      <c r="J78" s="296">
        <f>IF(J$23=0,0,J$23/TRE!J$5*1000)</f>
        <v>1.5369044134144143</v>
      </c>
      <c r="K78" s="296">
        <f>IF(K$23=0,0,K$23/TRE!K$5*1000)</f>
        <v>1.5360221911706267</v>
      </c>
      <c r="L78" s="296">
        <f>IF(L$23=0,0,L$23/TRE!L$5*1000)</f>
        <v>1.5163075581413819</v>
      </c>
      <c r="M78" s="296">
        <f>IF(M$23=0,0,M$23/TRE!M$5*1000)</f>
        <v>1.6002482806912841</v>
      </c>
      <c r="N78" s="296">
        <f>IF(N$23=0,0,N$23/TRE!N$5*1000)</f>
        <v>1.5856406201408926</v>
      </c>
      <c r="O78" s="296">
        <f>IF(O$23=0,0,O$23/TRE!O$5*1000)</f>
        <v>1.5617220524812134</v>
      </c>
      <c r="P78" s="296">
        <f>IF(P$23=0,0,P$23/TRE!P$5*1000)</f>
        <v>1.5349008390509971</v>
      </c>
      <c r="Q78" s="296">
        <f>IF(Q$23=0,0,Q$23/TRE!Q$5*1000)</f>
        <v>1.5306895059382266</v>
      </c>
    </row>
    <row r="79" spans="1:17" x14ac:dyDescent="0.25">
      <c r="A79" s="127" t="s">
        <v>281</v>
      </c>
      <c r="B79" s="296">
        <f>IF(B$26=0,0,B$26/TRE!B$5*1000)</f>
        <v>10.256293878251098</v>
      </c>
      <c r="C79" s="296">
        <f>IF(C$26=0,0,C$26/TRE!C$5*1000)</f>
        <v>10.245875485506183</v>
      </c>
      <c r="D79" s="296">
        <f>IF(D$26=0,0,D$26/TRE!D$5*1000)</f>
        <v>10.260232536850401</v>
      </c>
      <c r="E79" s="296">
        <f>IF(E$26=0,0,E$26/TRE!E$5*1000)</f>
        <v>10.127393125981811</v>
      </c>
      <c r="F79" s="296">
        <f>IF(F$26=0,0,F$26/TRE!F$5*1000)</f>
        <v>10.117285756048512</v>
      </c>
      <c r="G79" s="296">
        <f>IF(G$26=0,0,G$26/TRE!G$5*1000)</f>
        <v>10.069616945232527</v>
      </c>
      <c r="H79" s="296">
        <f>IF(H$26=0,0,H$26/TRE!H$5*1000)</f>
        <v>9.8643255400115955</v>
      </c>
      <c r="I79" s="296">
        <f>IF(I$26=0,0,I$26/TRE!I$5*1000)</f>
        <v>9.7913475846080509</v>
      </c>
      <c r="J79" s="296">
        <f>IF(J$26=0,0,J$26/TRE!J$5*1000)</f>
        <v>9.8361882458522505</v>
      </c>
      <c r="K79" s="296">
        <f>IF(K$26=0,0,K$26/TRE!K$5*1000)</f>
        <v>9.8305420234920113</v>
      </c>
      <c r="L79" s="296">
        <f>IF(L$26=0,0,L$26/TRE!L$5*1000)</f>
        <v>9.7043683721048417</v>
      </c>
      <c r="M79" s="296">
        <f>IF(M$26=0,0,M$26/TRE!M$5*1000)</f>
        <v>10.241588996424216</v>
      </c>
      <c r="N79" s="296">
        <f>IF(N$26=0,0,N$26/TRE!N$5*1000)</f>
        <v>10.148099968901713</v>
      </c>
      <c r="O79" s="296">
        <f>IF(O$26=0,0,O$26/TRE!O$5*1000)</f>
        <v>9.9950211358797674</v>
      </c>
      <c r="P79" s="296">
        <f>IF(P$26=0,0,P$26/TRE!P$5*1000)</f>
        <v>9.8233653699263801</v>
      </c>
      <c r="Q79" s="296">
        <f>IF(Q$26=0,0,Q$26/TRE!Q$5*1000)</f>
        <v>9.7964128380046489</v>
      </c>
    </row>
    <row r="80" spans="1:17" x14ac:dyDescent="0.25">
      <c r="A80" s="127" t="s">
        <v>280</v>
      </c>
      <c r="B80" s="296">
        <f>IF(B$34=0,0,B$34/TRE!B$5*1000)</f>
        <v>19.537247042471286</v>
      </c>
      <c r="C80" s="296">
        <f>IF(C$34=0,0,C$34/TRE!C$5*1000)</f>
        <v>19.437062185639945</v>
      </c>
      <c r="D80" s="296">
        <f>IF(D$34=0,0,D$34/TRE!D$5*1000)</f>
        <v>19.317900664373838</v>
      </c>
      <c r="E80" s="296">
        <f>IF(E$34=0,0,E$34/TRE!E$5*1000)</f>
        <v>19.806856168947402</v>
      </c>
      <c r="F80" s="296">
        <f>IF(F$34=0,0,F$34/TRE!F$5*1000)</f>
        <v>20.291819047157812</v>
      </c>
      <c r="G80" s="296">
        <f>IF(G$34=0,0,G$34/TRE!G$5*1000)</f>
        <v>23.647113680746461</v>
      </c>
      <c r="H80" s="296">
        <f>IF(H$34=0,0,H$34/TRE!H$5*1000)</f>
        <v>24.95856826955707</v>
      </c>
      <c r="I80" s="296">
        <f>IF(I$34=0,0,I$34/TRE!I$5*1000)</f>
        <v>23.47616938506906</v>
      </c>
      <c r="J80" s="296">
        <f>IF(J$34=0,0,J$34/TRE!J$5*1000)</f>
        <v>20.36775508446836</v>
      </c>
      <c r="K80" s="296">
        <f>IF(K$34=0,0,K$34/TRE!K$5*1000)</f>
        <v>19.291697186101207</v>
      </c>
      <c r="L80" s="296">
        <f>IF(L$34=0,0,L$34/TRE!L$5*1000)</f>
        <v>25.398034967997333</v>
      </c>
      <c r="M80" s="296">
        <f>IF(M$34=0,0,M$34/TRE!M$5*1000)</f>
        <v>0.23903861638459342</v>
      </c>
      <c r="N80" s="296">
        <f>IF(N$34=0,0,N$34/TRE!N$5*1000)</f>
        <v>3.4284558382714589</v>
      </c>
      <c r="O80" s="296">
        <f>IF(O$34=0,0,O$34/TRE!O$5*1000)</f>
        <v>0.66945664834696184</v>
      </c>
      <c r="P80" s="296">
        <f>IF(P$34=0,0,P$34/TRE!P$5*1000)</f>
        <v>16.945652462310321</v>
      </c>
      <c r="Q80" s="296">
        <f>IF(Q$34=0,0,Q$34/TRE!Q$5*1000)</f>
        <v>18.067561475551539</v>
      </c>
    </row>
    <row r="81" spans="1:17" x14ac:dyDescent="0.25">
      <c r="A81" s="127" t="s">
        <v>279</v>
      </c>
      <c r="B81" s="296">
        <f>IF(B$45=0,0,B$45/TRE!B$5*1000)</f>
        <v>2.8845826532581205</v>
      </c>
      <c r="C81" s="296">
        <f>IF(C$45=0,0,C$45/TRE!C$5*1000)</f>
        <v>2.881652480298615</v>
      </c>
      <c r="D81" s="296">
        <f>IF(D$45=0,0,D$45/TRE!D$5*1000)</f>
        <v>2.8856904009891746</v>
      </c>
      <c r="E81" s="296">
        <f>IF(E$45=0,0,E$45/TRE!E$5*1000)</f>
        <v>2.8483293166823844</v>
      </c>
      <c r="F81" s="296">
        <f>IF(F$45=0,0,F$45/TRE!F$5*1000)</f>
        <v>2.8454866188886445</v>
      </c>
      <c r="G81" s="296">
        <f>IF(G$45=0,0,G$45/TRE!G$5*1000)</f>
        <v>2.8320797658466486</v>
      </c>
      <c r="H81" s="296">
        <f>IF(H$45=0,0,H$45/TRE!H$5*1000)</f>
        <v>2.7743415581282602</v>
      </c>
      <c r="I81" s="296">
        <f>IF(I$45=0,0,I$45/TRE!I$5*1000)</f>
        <v>2.7538165081710133</v>
      </c>
      <c r="J81" s="296">
        <f>IF(J$45=0,0,J$45/TRE!J$5*1000)</f>
        <v>2.7664279441459456</v>
      </c>
      <c r="K81" s="296">
        <f>IF(K$45=0,0,K$45/TRE!K$5*1000)</f>
        <v>2.7648399441071279</v>
      </c>
      <c r="L81" s="296">
        <f>IF(L$45=0,0,L$45/TRE!L$5*1000)</f>
        <v>2.7293536046544871</v>
      </c>
      <c r="M81" s="296">
        <f>IF(M$45=0,0,M$45/TRE!M$5*1000)</f>
        <v>2.8804469052443116</v>
      </c>
      <c r="N81" s="296">
        <f>IF(N$45=0,0,N$45/TRE!N$5*1000)</f>
        <v>2.854153116253606</v>
      </c>
      <c r="O81" s="296">
        <f>IF(O$45=0,0,O$45/TRE!O$5*1000)</f>
        <v>2.8110996944661837</v>
      </c>
      <c r="P81" s="296">
        <f>IF(P$45=0,0,P$45/TRE!P$5*1000)</f>
        <v>2.7628215102917943</v>
      </c>
      <c r="Q81" s="296">
        <f>IF(Q$45=0,0,Q$45/TRE!Q$5*1000)</f>
        <v>2.7552411106888077</v>
      </c>
    </row>
    <row r="82" spans="1:17" x14ac:dyDescent="0.25">
      <c r="A82" s="72" t="s">
        <v>278</v>
      </c>
      <c r="B82" s="295">
        <f>IF(B$46=0,0,B$46/TRE!B$5*1000)</f>
        <v>14.148268163909655</v>
      </c>
      <c r="C82" s="295">
        <f>IF(C$46=0,0,C$46/TRE!C$5*1000)</f>
        <v>14.214235112069431</v>
      </c>
      <c r="D82" s="295">
        <f>IF(D$46=0,0,D$46/TRE!D$5*1000)</f>
        <v>14.380550573844198</v>
      </c>
      <c r="E82" s="295">
        <f>IF(E$46=0,0,E$46/TRE!E$5*1000)</f>
        <v>13.455300629199114</v>
      </c>
      <c r="F82" s="295">
        <f>IF(F$46=0,0,F$46/TRE!F$5*1000)</f>
        <v>12.937141357864023</v>
      </c>
      <c r="G82" s="295">
        <f>IF(G$46=0,0,G$46/TRE!G$5*1000)</f>
        <v>9.4252844737516348</v>
      </c>
      <c r="H82" s="295">
        <f>IF(H$46=0,0,H$46/TRE!H$5*1000)</f>
        <v>7.4395759259185068</v>
      </c>
      <c r="I82" s="295">
        <f>IF(I$46=0,0,I$46/TRE!I$5*1000)</f>
        <v>8.682287838127996</v>
      </c>
      <c r="J82" s="295">
        <f>IF(J$46=0,0,J$46/TRE!J$5*1000)</f>
        <v>11.937975685502632</v>
      </c>
      <c r="K82" s="295">
        <f>IF(K$46=0,0,K$46/TRE!K$5*1000)</f>
        <v>12.995489272305365</v>
      </c>
      <c r="L82" s="295">
        <f>IF(L$46=0,0,L$46/TRE!L$5*1000)</f>
        <v>6.4747499041345105</v>
      </c>
      <c r="M82" s="295">
        <f>IF(M$46=0,0,M$46/TRE!M$5*1000)</f>
        <v>33.398180243746197</v>
      </c>
      <c r="N82" s="295">
        <f>IF(N$46=0,0,N$46/TRE!N$5*1000)</f>
        <v>29.901709997090105</v>
      </c>
      <c r="O82" s="295">
        <f>IF(O$46=0,0,O$46/TRE!O$5*1000)</f>
        <v>32.157940894808142</v>
      </c>
      <c r="P82" s="295">
        <f>IF(P$46=0,0,P$46/TRE!P$5*1000)</f>
        <v>15.317963174541637</v>
      </c>
      <c r="Q82" s="295">
        <f>IF(Q$46=0,0,Q$46/TRE!Q$5*1000)</f>
        <v>14.107531939269991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11.01114838321535</v>
      </c>
      <c r="C5" s="96">
        <v>10.880735018595731</v>
      </c>
      <c r="D5" s="96">
        <v>10.654283720882733</v>
      </c>
      <c r="E5" s="96">
        <v>11.222635913304625</v>
      </c>
      <c r="F5" s="96">
        <v>10.56355214963985</v>
      </c>
      <c r="G5" s="96">
        <v>9.8783977481556562</v>
      </c>
      <c r="H5" s="96">
        <v>10.515995358364359</v>
      </c>
      <c r="I5" s="96">
        <v>10.974431099646576</v>
      </c>
      <c r="J5" s="96">
        <v>10.954930840439323</v>
      </c>
      <c r="K5" s="96">
        <v>10.739579914044835</v>
      </c>
      <c r="L5" s="96">
        <v>8.1618021831141228</v>
      </c>
      <c r="M5" s="96">
        <v>11.329818170166266</v>
      </c>
      <c r="N5" s="96">
        <v>5.1742581371271488</v>
      </c>
      <c r="O5" s="96">
        <v>3.744035580778593</v>
      </c>
      <c r="P5" s="96">
        <v>6.3538973193766681</v>
      </c>
      <c r="Q5" s="96">
        <v>6.695783441784231</v>
      </c>
    </row>
    <row r="6" spans="1:17" x14ac:dyDescent="0.25">
      <c r="A6" s="132" t="s">
        <v>83</v>
      </c>
      <c r="B6" s="160">
        <v>0.13834310690997334</v>
      </c>
      <c r="C6" s="160">
        <v>0.13656573958690926</v>
      </c>
      <c r="D6" s="160">
        <v>0.13391089564958661</v>
      </c>
      <c r="E6" s="160">
        <v>0.14073409244971469</v>
      </c>
      <c r="F6" s="160">
        <v>0.1323368434724255</v>
      </c>
      <c r="G6" s="160">
        <v>0.12317036635544298</v>
      </c>
      <c r="H6" s="160">
        <v>0.13093186786776662</v>
      </c>
      <c r="I6" s="160">
        <v>0.13699661686038594</v>
      </c>
      <c r="J6" s="160">
        <v>0.13737946794574005</v>
      </c>
      <c r="K6" s="160">
        <v>0.13460156710813309</v>
      </c>
      <c r="L6" s="160">
        <v>0.10098077432007452</v>
      </c>
      <c r="M6" s="160">
        <v>0.1479366028254481</v>
      </c>
      <c r="N6" s="160">
        <v>6.6945006231322629E-2</v>
      </c>
      <c r="O6" s="160">
        <v>4.770995889156289E-2</v>
      </c>
      <c r="P6" s="160">
        <v>7.9576685831741906E-2</v>
      </c>
      <c r="Q6" s="160">
        <v>8.3628409279574364E-2</v>
      </c>
    </row>
    <row r="7" spans="1:17" x14ac:dyDescent="0.25">
      <c r="A7" s="76" t="s">
        <v>82</v>
      </c>
      <c r="B7" s="159">
        <v>4.3820216463664477E-2</v>
      </c>
      <c r="C7" s="159">
        <v>4.3257234884229556E-2</v>
      </c>
      <c r="D7" s="159">
        <v>4.2416312350326724E-2</v>
      </c>
      <c r="E7" s="159">
        <v>4.4577561778896838E-2</v>
      </c>
      <c r="F7" s="159">
        <v>4.1917730898247664E-2</v>
      </c>
      <c r="G7" s="159">
        <v>3.9014246796674083E-2</v>
      </c>
      <c r="H7" s="159">
        <v>4.1472704496156053E-2</v>
      </c>
      <c r="I7" s="159">
        <v>4.3393715376931721E-2</v>
      </c>
      <c r="J7" s="159">
        <v>4.3514983561579935E-2</v>
      </c>
      <c r="K7" s="159">
        <v>4.2635082721289089E-2</v>
      </c>
      <c r="L7" s="159">
        <v>3.1985687528715702E-2</v>
      </c>
      <c r="M7" s="159">
        <v>4.6858958884947191E-2</v>
      </c>
      <c r="N7" s="159">
        <v>2.1204848797612499E-2</v>
      </c>
      <c r="O7" s="159">
        <v>1.5112142359657394E-2</v>
      </c>
      <c r="P7" s="159">
        <v>2.5205936721351501E-2</v>
      </c>
      <c r="Q7" s="159">
        <v>2.6489321217338428E-2</v>
      </c>
    </row>
    <row r="8" spans="1:17" x14ac:dyDescent="0.25">
      <c r="A8" s="76" t="s">
        <v>81</v>
      </c>
      <c r="B8" s="159">
        <v>0.326787015555421</v>
      </c>
      <c r="C8" s="159">
        <v>0.3225886093173147</v>
      </c>
      <c r="D8" s="159">
        <v>0.316317472674362</v>
      </c>
      <c r="E8" s="159">
        <v>0.33243487937907151</v>
      </c>
      <c r="F8" s="159">
        <v>0.31259932708119026</v>
      </c>
      <c r="G8" s="159">
        <v>0.29094674339181936</v>
      </c>
      <c r="H8" s="159">
        <v>0.30928056552501515</v>
      </c>
      <c r="I8" s="159">
        <v>0.32360640558787074</v>
      </c>
      <c r="J8" s="159">
        <v>0.32451075685176456</v>
      </c>
      <c r="K8" s="159">
        <v>0.31794894148917313</v>
      </c>
      <c r="L8" s="159">
        <v>0.23853162333564518</v>
      </c>
      <c r="M8" s="159">
        <v>0.34944828122297067</v>
      </c>
      <c r="N8" s="159">
        <v>0.15813407173882013</v>
      </c>
      <c r="O8" s="159">
        <v>0.11269802613722915</v>
      </c>
      <c r="P8" s="159">
        <v>0.18797197960624659</v>
      </c>
      <c r="Q8" s="159">
        <v>0.19754275362561788</v>
      </c>
    </row>
    <row r="9" spans="1:17" x14ac:dyDescent="0.25">
      <c r="A9" s="76" t="s">
        <v>80</v>
      </c>
      <c r="B9" s="159">
        <v>0.14968463584044181</v>
      </c>
      <c r="C9" s="159">
        <v>0.14776155787544662</v>
      </c>
      <c r="D9" s="159">
        <v>0.1448890667420073</v>
      </c>
      <c r="E9" s="159">
        <v>0.15227163715774519</v>
      </c>
      <c r="F9" s="159">
        <v>0.14318597193522706</v>
      </c>
      <c r="G9" s="159">
        <v>0.13326801635477192</v>
      </c>
      <c r="H9" s="159">
        <v>0.14166581479516135</v>
      </c>
      <c r="I9" s="159">
        <v>0.14822775896932727</v>
      </c>
      <c r="J9" s="159">
        <v>0.14864199663228247</v>
      </c>
      <c r="K9" s="159">
        <v>0.14563636025064006</v>
      </c>
      <c r="L9" s="159">
        <v>0.10925929573652299</v>
      </c>
      <c r="M9" s="159">
        <v>0.16006461771752284</v>
      </c>
      <c r="N9" s="159">
        <v>7.2433235763546627E-2</v>
      </c>
      <c r="O9" s="159">
        <v>5.162127685402737E-2</v>
      </c>
      <c r="P9" s="159">
        <v>8.6100475160391418E-2</v>
      </c>
      <c r="Q9" s="159">
        <v>9.0484363612525459E-2</v>
      </c>
    </row>
    <row r="10" spans="1:17" x14ac:dyDescent="0.25">
      <c r="A10" s="129" t="s">
        <v>79</v>
      </c>
      <c r="B10" s="158">
        <v>0.17604402012985171</v>
      </c>
      <c r="C10" s="158">
        <v>0.17378228916407795</v>
      </c>
      <c r="D10" s="158">
        <v>0.17040395387883839</v>
      </c>
      <c r="E10" s="158">
        <v>0.17908659099507251</v>
      </c>
      <c r="F10" s="158">
        <v>0.1684009449877491</v>
      </c>
      <c r="G10" s="158">
        <v>0.16722127733126885</v>
      </c>
      <c r="H10" s="158">
        <v>0.17775861870081475</v>
      </c>
      <c r="I10" s="158">
        <v>0.18599237738196292</v>
      </c>
      <c r="J10" s="158">
        <v>0.18651215214122463</v>
      </c>
      <c r="K10" s="158">
        <v>0.18274075695820044</v>
      </c>
      <c r="L10" s="158">
        <v>0.13709575255279932</v>
      </c>
      <c r="M10" s="158">
        <v>0.20084496312311922</v>
      </c>
      <c r="N10" s="158">
        <v>9.0887360200311879E-2</v>
      </c>
      <c r="O10" s="158">
        <v>6.4773049746773906E-2</v>
      </c>
      <c r="P10" s="158">
        <v>0.10803666047539466</v>
      </c>
      <c r="Q10" s="158">
        <v>0.11353745088779285</v>
      </c>
    </row>
    <row r="11" spans="1:17" x14ac:dyDescent="0.25">
      <c r="A11" s="92" t="s">
        <v>125</v>
      </c>
      <c r="B11" s="91">
        <v>2.8765377554018333E-2</v>
      </c>
      <c r="C11" s="91">
        <v>2.8395813480736509E-2</v>
      </c>
      <c r="D11" s="91">
        <v>2.7843797627472654E-2</v>
      </c>
      <c r="E11" s="91">
        <v>2.9262529911754636E-2</v>
      </c>
      <c r="F11" s="91">
        <v>2.7516508424728133E-2</v>
      </c>
      <c r="G11" s="91">
        <v>2.561054302464601E-2</v>
      </c>
      <c r="H11" s="91">
        <v>2.7224374941355545E-2</v>
      </c>
      <c r="I11" s="91">
        <v>2.8485404843312082E-2</v>
      </c>
      <c r="J11" s="91">
        <v>2.856501022635689E-2</v>
      </c>
      <c r="K11" s="91">
        <v>2.7987407422818668E-2</v>
      </c>
      <c r="L11" s="91">
        <v>2.099671001970721E-2</v>
      </c>
      <c r="M11" s="91">
        <v>3.0760132032469849E-2</v>
      </c>
      <c r="N11" s="91">
        <v>1.391972771620094E-2</v>
      </c>
      <c r="O11" s="91">
        <v>9.920226683181153E-3</v>
      </c>
      <c r="P11" s="91">
        <v>1.6546205037430289E-2</v>
      </c>
      <c r="Q11" s="91">
        <v>1.7388670971039931E-2</v>
      </c>
    </row>
    <row r="12" spans="1:17" x14ac:dyDescent="0.25">
      <c r="A12" s="92" t="s">
        <v>26</v>
      </c>
      <c r="B12" s="91">
        <v>4.7869235429728783E-2</v>
      </c>
      <c r="C12" s="91">
        <v>4.725423395453255E-2</v>
      </c>
      <c r="D12" s="91">
        <v>4.6335609584273289E-2</v>
      </c>
      <c r="E12" s="91">
        <v>4.869655998725398E-2</v>
      </c>
      <c r="F12" s="91">
        <v>4.5790958853707896E-2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9.9409407146104592E-2</v>
      </c>
      <c r="C14" s="157">
        <v>9.8132241728808911E-2</v>
      </c>
      <c r="D14" s="157">
        <v>9.6224546667092431E-2</v>
      </c>
      <c r="E14" s="157">
        <v>0.1011275010960639</v>
      </c>
      <c r="F14" s="157">
        <v>9.5093477709313062E-2</v>
      </c>
      <c r="G14" s="157">
        <v>0.14161073430662283</v>
      </c>
      <c r="H14" s="157">
        <v>0.1505342437594592</v>
      </c>
      <c r="I14" s="157">
        <v>0.15750697253865084</v>
      </c>
      <c r="J14" s="157">
        <v>0.15794714191486775</v>
      </c>
      <c r="K14" s="157">
        <v>0.15475334953538178</v>
      </c>
      <c r="L14" s="157">
        <v>0.11609904253309213</v>
      </c>
      <c r="M14" s="157">
        <v>0.17008483109064937</v>
      </c>
      <c r="N14" s="157">
        <v>7.696763248411094E-2</v>
      </c>
      <c r="O14" s="157">
        <v>5.4852823063592751E-2</v>
      </c>
      <c r="P14" s="157">
        <v>9.1490455437964371E-2</v>
      </c>
      <c r="Q14" s="157">
        <v>9.6148779916752913E-2</v>
      </c>
    </row>
    <row r="15" spans="1:17" x14ac:dyDescent="0.25">
      <c r="A15" s="156" t="s">
        <v>283</v>
      </c>
      <c r="B15" s="204">
        <v>0.54308782393545185</v>
      </c>
      <c r="C15" s="204">
        <v>0.53778535235259262</v>
      </c>
      <c r="D15" s="204">
        <v>0.52629250325292398</v>
      </c>
      <c r="E15" s="204">
        <v>0.55335728950462115</v>
      </c>
      <c r="F15" s="204">
        <v>0.52069926971735858</v>
      </c>
      <c r="G15" s="204">
        <v>0.48219260613279946</v>
      </c>
      <c r="H15" s="204">
        <v>0.51257766345195077</v>
      </c>
      <c r="I15" s="204">
        <v>0.53632020160315896</v>
      </c>
      <c r="J15" s="204">
        <v>0.53781900336912059</v>
      </c>
      <c r="K15" s="204">
        <v>0.5269439586315029</v>
      </c>
      <c r="L15" s="204">
        <v>0.39532384435871309</v>
      </c>
      <c r="M15" s="204">
        <v>0.57561401523840827</v>
      </c>
      <c r="N15" s="204">
        <v>0.26207916707094758</v>
      </c>
      <c r="O15" s="204">
        <v>0.18677698294752876</v>
      </c>
      <c r="P15" s="204">
        <v>0.31153020538956122</v>
      </c>
      <c r="Q15" s="204">
        <v>0.32739206523823383</v>
      </c>
    </row>
    <row r="16" spans="1:17" x14ac:dyDescent="0.25">
      <c r="A16" s="152" t="s">
        <v>289</v>
      </c>
      <c r="B16" s="264">
        <v>0.54308782393545185</v>
      </c>
      <c r="C16" s="264">
        <v>0.53778535235259262</v>
      </c>
      <c r="D16" s="264">
        <v>0.52629250325292398</v>
      </c>
      <c r="E16" s="264">
        <v>0.55335728950462115</v>
      </c>
      <c r="F16" s="264">
        <v>0.52069926971735858</v>
      </c>
      <c r="G16" s="264">
        <v>0.48219260613279946</v>
      </c>
      <c r="H16" s="264">
        <v>0.51257766345195077</v>
      </c>
      <c r="I16" s="264">
        <v>0.53632020160315896</v>
      </c>
      <c r="J16" s="264">
        <v>0.53781900336912059</v>
      </c>
      <c r="K16" s="264">
        <v>0.5269439586315029</v>
      </c>
      <c r="L16" s="264">
        <v>0.39532384435871309</v>
      </c>
      <c r="M16" s="264">
        <v>0.57561401523840827</v>
      </c>
      <c r="N16" s="264">
        <v>0.26207916707094758</v>
      </c>
      <c r="O16" s="264">
        <v>0.18677698294752876</v>
      </c>
      <c r="P16" s="264">
        <v>0.31153020538956122</v>
      </c>
      <c r="Q16" s="264">
        <v>0.32739206523823383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7.0171630207273267E-2</v>
      </c>
      <c r="C18" s="83">
        <v>6.9864213277938778E-2</v>
      </c>
      <c r="D18" s="83">
        <v>6.9850162260531812E-2</v>
      </c>
      <c r="E18" s="83">
        <v>7.0980784625446741E-2</v>
      </c>
      <c r="F18" s="83">
        <v>7.0605050711360778E-2</v>
      </c>
      <c r="G18" s="83">
        <v>6.9839302385251059E-2</v>
      </c>
      <c r="H18" s="83">
        <v>7.1525068136034806E-2</v>
      </c>
      <c r="I18" s="83">
        <v>7.2262081611625062E-2</v>
      </c>
      <c r="J18" s="83">
        <v>7.1942699873727645E-2</v>
      </c>
      <c r="K18" s="83">
        <v>7.1966260821605232E-2</v>
      </c>
      <c r="L18" s="83">
        <v>7.1907391564858023E-2</v>
      </c>
      <c r="M18" s="83">
        <v>0</v>
      </c>
      <c r="N18" s="83">
        <v>0</v>
      </c>
      <c r="O18" s="83">
        <v>0</v>
      </c>
      <c r="P18" s="83">
        <v>7.1906732370818252E-2</v>
      </c>
      <c r="Q18" s="83">
        <v>7.1907090207215835E-2</v>
      </c>
    </row>
    <row r="19" spans="1:17" x14ac:dyDescent="0.25">
      <c r="A19" s="154" t="s">
        <v>125</v>
      </c>
      <c r="B19" s="83">
        <v>0.45335980406061094</v>
      </c>
      <c r="C19" s="83">
        <v>0.42672615905723049</v>
      </c>
      <c r="D19" s="83">
        <v>0.42961808479726077</v>
      </c>
      <c r="E19" s="83">
        <v>0.45093809854875688</v>
      </c>
      <c r="F19" s="83">
        <v>0.41583423017556226</v>
      </c>
      <c r="G19" s="83">
        <v>0.41235330374754842</v>
      </c>
      <c r="H19" s="83">
        <v>0.44105259531591595</v>
      </c>
      <c r="I19" s="83">
        <v>0.46405811999153385</v>
      </c>
      <c r="J19" s="83">
        <v>0.46587630349539288</v>
      </c>
      <c r="K19" s="83">
        <v>0.45497769780989766</v>
      </c>
      <c r="L19" s="83">
        <v>0.32341645279385506</v>
      </c>
      <c r="M19" s="83">
        <v>0.52702549278115263</v>
      </c>
      <c r="N19" s="83">
        <v>0.26207916707094758</v>
      </c>
      <c r="O19" s="83">
        <v>0.18677698294752876</v>
      </c>
      <c r="P19" s="83">
        <v>0.23962347301874298</v>
      </c>
      <c r="Q19" s="83">
        <v>0.25548497503101802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4.8588522457255687E-2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1.9556389667567696E-2</v>
      </c>
      <c r="C21" s="83">
        <v>4.1194980017423312E-2</v>
      </c>
      <c r="D21" s="83">
        <v>2.6824256195131423E-2</v>
      </c>
      <c r="E21" s="83">
        <v>3.1438406330417508E-2</v>
      </c>
      <c r="F21" s="83">
        <v>3.42599888304356E-2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282</v>
      </c>
      <c r="B23" s="204">
        <v>0.31201031512608068</v>
      </c>
      <c r="C23" s="204">
        <v>0.308001753001443</v>
      </c>
      <c r="D23" s="204">
        <v>0.30201418548184378</v>
      </c>
      <c r="E23" s="204">
        <v>0.31740279306285324</v>
      </c>
      <c r="F23" s="204">
        <v>0.29846416750992893</v>
      </c>
      <c r="G23" s="204">
        <v>0.27779067334207797</v>
      </c>
      <c r="H23" s="204">
        <v>0.29529547417243329</v>
      </c>
      <c r="I23" s="204">
        <v>0.30897352641958387</v>
      </c>
      <c r="J23" s="204">
        <v>0.30983698460305104</v>
      </c>
      <c r="K23" s="204">
        <v>0.3035718823143278</v>
      </c>
      <c r="L23" s="204">
        <v>0.22774566742805097</v>
      </c>
      <c r="M23" s="204">
        <v>0.33364688055102754</v>
      </c>
      <c r="N23" s="204">
        <v>0.15098354342977818</v>
      </c>
      <c r="O23" s="204">
        <v>0.10760203121718198</v>
      </c>
      <c r="P23" s="204">
        <v>0.17947223665584003</v>
      </c>
      <c r="Q23" s="204">
        <v>0.18861023809298133</v>
      </c>
    </row>
    <row r="24" spans="1:17" x14ac:dyDescent="0.25">
      <c r="A24" s="152" t="s">
        <v>287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286</v>
      </c>
      <c r="B25" s="151">
        <v>0.31201031512608068</v>
      </c>
      <c r="C25" s="151">
        <v>0.308001753001443</v>
      </c>
      <c r="D25" s="151">
        <v>0.30201418548184378</v>
      </c>
      <c r="E25" s="151">
        <v>0.31740279306285324</v>
      </c>
      <c r="F25" s="151">
        <v>0.29846416750992893</v>
      </c>
      <c r="G25" s="151">
        <v>0.27779067334207797</v>
      </c>
      <c r="H25" s="151">
        <v>0.29529547417243329</v>
      </c>
      <c r="I25" s="151">
        <v>0.30897352641958387</v>
      </c>
      <c r="J25" s="151">
        <v>0.30983698460305104</v>
      </c>
      <c r="K25" s="151">
        <v>0.3035718823143278</v>
      </c>
      <c r="L25" s="151">
        <v>0.22774566742805097</v>
      </c>
      <c r="M25" s="151">
        <v>0.33364688055102754</v>
      </c>
      <c r="N25" s="151">
        <v>0.15098354342977818</v>
      </c>
      <c r="O25" s="151">
        <v>0.10760203121718198</v>
      </c>
      <c r="P25" s="151">
        <v>0.17947223665584003</v>
      </c>
      <c r="Q25" s="151">
        <v>0.18861023809298133</v>
      </c>
    </row>
    <row r="26" spans="1:17" x14ac:dyDescent="0.25">
      <c r="A26" s="156" t="s">
        <v>281</v>
      </c>
      <c r="B26" s="204">
        <v>1.5065404984449033</v>
      </c>
      <c r="C26" s="204">
        <v>1.4916257818213805</v>
      </c>
      <c r="D26" s="204">
        <v>1.4598757013032264</v>
      </c>
      <c r="E26" s="204">
        <v>1.5349198948568286</v>
      </c>
      <c r="F26" s="204">
        <v>1.4442880180111175</v>
      </c>
      <c r="G26" s="204">
        <v>1.3286628470348187</v>
      </c>
      <c r="H26" s="204">
        <v>1.4123876828193414</v>
      </c>
      <c r="I26" s="204">
        <v>1.477809317109456</v>
      </c>
      <c r="J26" s="204">
        <v>1.4819392066933592</v>
      </c>
      <c r="K26" s="204">
        <v>1.451973446706706</v>
      </c>
      <c r="L26" s="204">
        <v>1.0892993751167941</v>
      </c>
      <c r="M26" s="204">
        <v>1.5862558429241478</v>
      </c>
      <c r="N26" s="204">
        <v>0.72214888374521868</v>
      </c>
      <c r="O26" s="204">
        <v>0.59493586901226725</v>
      </c>
      <c r="P26" s="204">
        <v>0.85840928368826896</v>
      </c>
      <c r="Q26" s="204">
        <v>0.90211601746593428</v>
      </c>
    </row>
    <row r="27" spans="1:17" x14ac:dyDescent="0.25">
      <c r="A27" s="152" t="s">
        <v>285</v>
      </c>
      <c r="B27" s="264">
        <v>1.4399006491704072</v>
      </c>
      <c r="C27" s="264">
        <v>1.4258420900610529</v>
      </c>
      <c r="D27" s="264">
        <v>1.3953708473815318</v>
      </c>
      <c r="E27" s="264">
        <v>1.4671283082855124</v>
      </c>
      <c r="F27" s="264">
        <v>1.3805413847350292</v>
      </c>
      <c r="G27" s="264">
        <v>1.3049303898641027</v>
      </c>
      <c r="H27" s="264">
        <v>1.3871597401055369</v>
      </c>
      <c r="I27" s="264">
        <v>1.4514128190038196</v>
      </c>
      <c r="J27" s="264">
        <v>1.4554689408686285</v>
      </c>
      <c r="K27" s="264">
        <v>1.4260384266119677</v>
      </c>
      <c r="L27" s="264">
        <v>1.0698424069147126</v>
      </c>
      <c r="M27" s="264">
        <v>1.5577514291238015</v>
      </c>
      <c r="N27" s="264">
        <v>0.70924992484634553</v>
      </c>
      <c r="O27" s="264">
        <v>0.2722507187856244</v>
      </c>
      <c r="P27" s="264">
        <v>0.84307645368889106</v>
      </c>
      <c r="Q27" s="264">
        <v>0.88600250168929673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0.18604758095406598</v>
      </c>
      <c r="C29" s="83">
        <v>0.18523251971239221</v>
      </c>
      <c r="D29" s="83">
        <v>0.18519526594201821</v>
      </c>
      <c r="E29" s="83">
        <v>0.18819290979529121</v>
      </c>
      <c r="F29" s="83">
        <v>0.18719671823480463</v>
      </c>
      <c r="G29" s="83">
        <v>0.18900212680640571</v>
      </c>
      <c r="H29" s="83">
        <v>0.19356421865603485</v>
      </c>
      <c r="I29" s="83">
        <v>0.19555875625326258</v>
      </c>
      <c r="J29" s="83">
        <v>0.19469443164427991</v>
      </c>
      <c r="K29" s="83">
        <v>0.19475819329576233</v>
      </c>
      <c r="L29" s="83">
        <v>0.19459887877873924</v>
      </c>
      <c r="M29" s="83">
        <v>0</v>
      </c>
      <c r="N29" s="83">
        <v>0</v>
      </c>
      <c r="O29" s="83">
        <v>0</v>
      </c>
      <c r="P29" s="83">
        <v>0.19459709483944954</v>
      </c>
      <c r="Q29" s="83">
        <v>0.19459806323171369</v>
      </c>
    </row>
    <row r="30" spans="1:17" x14ac:dyDescent="0.25">
      <c r="A30" s="154" t="s">
        <v>125</v>
      </c>
      <c r="B30" s="83">
        <v>1.2020027837196168</v>
      </c>
      <c r="C30" s="83">
        <v>1.1313884170555981</v>
      </c>
      <c r="D30" s="83">
        <v>1.1390558431456319</v>
      </c>
      <c r="E30" s="83">
        <v>1.1955820628252489</v>
      </c>
      <c r="F30" s="83">
        <v>1.1025104073190091</v>
      </c>
      <c r="G30" s="83">
        <v>1.115928263057697</v>
      </c>
      <c r="H30" s="83">
        <v>1.193595521449502</v>
      </c>
      <c r="I30" s="83">
        <v>1.255854062750557</v>
      </c>
      <c r="J30" s="83">
        <v>1.2607745092243487</v>
      </c>
      <c r="K30" s="83">
        <v>1.2312802333162054</v>
      </c>
      <c r="L30" s="83">
        <v>0.87524352813597328</v>
      </c>
      <c r="M30" s="83">
        <v>1.4262590778379227</v>
      </c>
      <c r="N30" s="83">
        <v>0.70924992484634553</v>
      </c>
      <c r="O30" s="83">
        <v>0.2722507187856244</v>
      </c>
      <c r="P30" s="83">
        <v>0.64847935884944152</v>
      </c>
      <c r="Q30" s="83">
        <v>0.69140443845758304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0.13149235128587883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5.1850284496724429E-2</v>
      </c>
      <c r="C32" s="83">
        <v>0.10922115329306253</v>
      </c>
      <c r="D32" s="83">
        <v>7.1119738293881685E-2</v>
      </c>
      <c r="E32" s="83">
        <v>8.3353335664972383E-2</v>
      </c>
      <c r="F32" s="83">
        <v>9.083425918121546E-2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152" t="s">
        <v>284</v>
      </c>
      <c r="B33" s="264">
        <v>6.6639849274496066E-2</v>
      </c>
      <c r="C33" s="264">
        <v>6.5783691760327556E-2</v>
      </c>
      <c r="D33" s="264">
        <v>6.4504853921694569E-2</v>
      </c>
      <c r="E33" s="264">
        <v>6.7791586571316079E-2</v>
      </c>
      <c r="F33" s="264">
        <v>6.3746633276088344E-2</v>
      </c>
      <c r="G33" s="264">
        <v>2.3732457170716086E-2</v>
      </c>
      <c r="H33" s="264">
        <v>2.5227942713804512E-2</v>
      </c>
      <c r="I33" s="264">
        <v>2.6396498105636355E-2</v>
      </c>
      <c r="J33" s="264">
        <v>2.6470265824730763E-2</v>
      </c>
      <c r="K33" s="264">
        <v>2.5935020094738467E-2</v>
      </c>
      <c r="L33" s="264">
        <v>1.9456968202081568E-2</v>
      </c>
      <c r="M33" s="264">
        <v>2.8504413800346285E-2</v>
      </c>
      <c r="N33" s="264">
        <v>1.2898958898873146E-2</v>
      </c>
      <c r="O33" s="264">
        <v>0.3226851502266429</v>
      </c>
      <c r="P33" s="264">
        <v>1.5332829999377937E-2</v>
      </c>
      <c r="Q33" s="264">
        <v>1.611351577663753E-2</v>
      </c>
    </row>
    <row r="34" spans="1:17" x14ac:dyDescent="0.25">
      <c r="A34" s="156" t="s">
        <v>280</v>
      </c>
      <c r="B34" s="204">
        <v>4.3391559271321567</v>
      </c>
      <c r="C34" s="204">
        <v>4.2723418840791085</v>
      </c>
      <c r="D34" s="204">
        <v>4.1495930259537923</v>
      </c>
      <c r="E34" s="204">
        <v>4.5390962594024415</v>
      </c>
      <c r="F34" s="204">
        <v>4.3761594646449904</v>
      </c>
      <c r="G34" s="204">
        <v>4.7579804096390435</v>
      </c>
      <c r="H34" s="204">
        <v>5.4287117538016947</v>
      </c>
      <c r="I34" s="204">
        <v>5.3801333713708033</v>
      </c>
      <c r="J34" s="204">
        <v>4.673714352798668</v>
      </c>
      <c r="K34" s="204">
        <v>4.3675677798715942</v>
      </c>
      <c r="L34" s="204">
        <v>4.3695367436611487</v>
      </c>
      <c r="M34" s="204">
        <v>5.2383745852597634E-2</v>
      </c>
      <c r="N34" s="204">
        <v>0.37967394035843643</v>
      </c>
      <c r="O34" s="204">
        <v>5.3644668353816823E-2</v>
      </c>
      <c r="P34" s="204">
        <v>2.30442525398071</v>
      </c>
      <c r="Q34" s="204">
        <v>2.5891969016575658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6.4574899702245721E-16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6.6487855301386708E-16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3.22231400226373</v>
      </c>
      <c r="C38" s="87">
        <v>2.9974340504749133</v>
      </c>
      <c r="D38" s="87">
        <v>2.9821947246441565</v>
      </c>
      <c r="E38" s="87">
        <v>3.3043770219136097</v>
      </c>
      <c r="F38" s="87">
        <v>3.1211444829944077</v>
      </c>
      <c r="G38" s="87">
        <v>3.8407556436630048</v>
      </c>
      <c r="H38" s="87">
        <v>4.1839542154629283</v>
      </c>
      <c r="I38" s="87">
        <v>4.1225955180846698</v>
      </c>
      <c r="J38" s="87">
        <v>3.718341444613416</v>
      </c>
      <c r="K38" s="87">
        <v>3.7413887255007219</v>
      </c>
      <c r="L38" s="87">
        <v>3.7399385702693069</v>
      </c>
      <c r="M38" s="87">
        <v>0</v>
      </c>
      <c r="N38" s="87">
        <v>0.37967394035843643</v>
      </c>
      <c r="O38" s="87">
        <v>5.3644668353816823E-2</v>
      </c>
      <c r="P38" s="87">
        <v>2.30442525398071</v>
      </c>
      <c r="Q38" s="87">
        <v>2.5891969016575658</v>
      </c>
    </row>
    <row r="39" spans="1:17" x14ac:dyDescent="0.25">
      <c r="A39" s="88" t="s">
        <v>29</v>
      </c>
      <c r="B39" s="87">
        <v>0.90740958842251063</v>
      </c>
      <c r="C39" s="87">
        <v>0.9132991997627451</v>
      </c>
      <c r="D39" s="87">
        <v>0.91349548904391431</v>
      </c>
      <c r="E39" s="87">
        <v>0.92809660591920529</v>
      </c>
      <c r="F39" s="87">
        <v>0.9233091056693703</v>
      </c>
      <c r="G39" s="87">
        <v>0.9172247659760383</v>
      </c>
      <c r="H39" s="87">
        <v>1.2447575383387661</v>
      </c>
      <c r="I39" s="87">
        <v>1.2575378532861334</v>
      </c>
      <c r="J39" s="87">
        <v>0.95537290818525167</v>
      </c>
      <c r="K39" s="87">
        <v>0.62617905437087273</v>
      </c>
      <c r="L39" s="87">
        <v>0.62959817339184188</v>
      </c>
      <c r="M39" s="87">
        <v>5.2383745852597634E-2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0.2094323364459163</v>
      </c>
      <c r="C41" s="87">
        <v>0.36160863384145009</v>
      </c>
      <c r="D41" s="87">
        <v>0.2539028122657212</v>
      </c>
      <c r="E41" s="87">
        <v>0.30662263156962621</v>
      </c>
      <c r="F41" s="87">
        <v>0.33170587598121198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0.6234998637245851</v>
      </c>
      <c r="C45" s="204">
        <v>0.61548943003929768</v>
      </c>
      <c r="D45" s="204">
        <v>0.60352428865926566</v>
      </c>
      <c r="E45" s="204">
        <v>0.63427581918412457</v>
      </c>
      <c r="F45" s="204">
        <v>0.59643017793791242</v>
      </c>
      <c r="G45" s="204">
        <v>0.55511769507606412</v>
      </c>
      <c r="H45" s="204">
        <v>0.59009808002853681</v>
      </c>
      <c r="I45" s="204">
        <v>0.61743135491936818</v>
      </c>
      <c r="J45" s="204">
        <v>0.61915683011561651</v>
      </c>
      <c r="K45" s="204">
        <v>0.60663708242182302</v>
      </c>
      <c r="L45" s="204">
        <v>0.45511121178116731</v>
      </c>
      <c r="M45" s="204">
        <v>0.66673688166891532</v>
      </c>
      <c r="N45" s="204">
        <v>0.30171508501275429</v>
      </c>
      <c r="O45" s="204">
        <v>0.21502446729458635</v>
      </c>
      <c r="P45" s="204">
        <v>0.35864492188998476</v>
      </c>
      <c r="Q45" s="204">
        <v>0.37690567281570453</v>
      </c>
    </row>
    <row r="46" spans="1:17" x14ac:dyDescent="0.25">
      <c r="A46" s="72" t="s">
        <v>278</v>
      </c>
      <c r="B46" s="306">
        <v>2.8521749599528183</v>
      </c>
      <c r="C46" s="306">
        <v>2.8315353864739303</v>
      </c>
      <c r="D46" s="306">
        <v>2.8050463149365581</v>
      </c>
      <c r="E46" s="306">
        <v>2.7944790955332541</v>
      </c>
      <c r="F46" s="306">
        <v>2.5290702334437047</v>
      </c>
      <c r="G46" s="306">
        <v>1.7230328667008763</v>
      </c>
      <c r="H46" s="306">
        <v>1.4758151327054889</v>
      </c>
      <c r="I46" s="306">
        <v>1.8155464540477273</v>
      </c>
      <c r="J46" s="306">
        <v>2.4919051057269153</v>
      </c>
      <c r="K46" s="306">
        <v>2.6593230555714453</v>
      </c>
      <c r="L46" s="306">
        <v>1.0069322072944911</v>
      </c>
      <c r="M46" s="306">
        <v>7.2100273801571619</v>
      </c>
      <c r="N46" s="306">
        <v>2.9480529947783998</v>
      </c>
      <c r="O46" s="306">
        <v>2.294137107963961</v>
      </c>
      <c r="P46" s="306">
        <v>1.8545236799771772</v>
      </c>
      <c r="Q46" s="306">
        <v>1.7998802478909626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0.99999999999999989</v>
      </c>
      <c r="C50" s="77">
        <f t="shared" si="0"/>
        <v>1</v>
      </c>
      <c r="D50" s="77">
        <f t="shared" si="0"/>
        <v>0.99999999999999989</v>
      </c>
      <c r="E50" s="77">
        <f t="shared" si="0"/>
        <v>0.99999999999999989</v>
      </c>
      <c r="F50" s="77">
        <f t="shared" si="0"/>
        <v>1</v>
      </c>
      <c r="G50" s="77">
        <f t="shared" si="0"/>
        <v>1.0000000000000002</v>
      </c>
      <c r="H50" s="77">
        <f t="shared" si="0"/>
        <v>1</v>
      </c>
      <c r="I50" s="77">
        <f t="shared" si="0"/>
        <v>1</v>
      </c>
      <c r="J50" s="77">
        <f t="shared" si="0"/>
        <v>1</v>
      </c>
      <c r="K50" s="77">
        <f t="shared" si="0"/>
        <v>1</v>
      </c>
      <c r="L50" s="77">
        <f t="shared" si="0"/>
        <v>1</v>
      </c>
      <c r="M50" s="77">
        <f t="shared" si="0"/>
        <v>1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1.0000000000000002</v>
      </c>
    </row>
    <row r="51" spans="1:17" x14ac:dyDescent="0.25">
      <c r="A51" s="132" t="s">
        <v>83</v>
      </c>
      <c r="B51" s="203">
        <f t="shared" ref="B51:Q51" si="1">IF(B$6=0,0,B$6/B$5)</f>
        <v>1.2563912690601302E-2</v>
      </c>
      <c r="C51" s="203">
        <f t="shared" si="1"/>
        <v>1.2551150207546774E-2</v>
      </c>
      <c r="D51" s="203">
        <f t="shared" si="1"/>
        <v>1.2568737529217194E-2</v>
      </c>
      <c r="E51" s="203">
        <f t="shared" si="1"/>
        <v>1.2540199427023382E-2</v>
      </c>
      <c r="F51" s="203">
        <f t="shared" si="1"/>
        <v>1.2527684021225506E-2</v>
      </c>
      <c r="G51" s="203">
        <f t="shared" si="1"/>
        <v>1.2468658328567452E-2</v>
      </c>
      <c r="H51" s="203">
        <f t="shared" si="1"/>
        <v>1.2450734657620803E-2</v>
      </c>
      <c r="I51" s="203">
        <f t="shared" si="1"/>
        <v>1.2483254541075739E-2</v>
      </c>
      <c r="J51" s="203">
        <f t="shared" si="1"/>
        <v>1.2540423116010356E-2</v>
      </c>
      <c r="K51" s="203">
        <f t="shared" si="1"/>
        <v>1.2533224594018432E-2</v>
      </c>
      <c r="L51" s="203">
        <f t="shared" si="1"/>
        <v>1.2372362384497963E-2</v>
      </c>
      <c r="M51" s="203">
        <f t="shared" si="1"/>
        <v>1.3057279525897025E-2</v>
      </c>
      <c r="N51" s="203">
        <f t="shared" si="1"/>
        <v>1.2938087829628814E-2</v>
      </c>
      <c r="O51" s="203">
        <f t="shared" si="1"/>
        <v>1.2742923474472253E-2</v>
      </c>
      <c r="P51" s="203">
        <f t="shared" si="1"/>
        <v>1.2524074883783071E-2</v>
      </c>
      <c r="Q51" s="203">
        <f t="shared" si="1"/>
        <v>1.248971236998218E-2</v>
      </c>
    </row>
    <row r="52" spans="1:17" x14ac:dyDescent="0.25">
      <c r="A52" s="76" t="s">
        <v>82</v>
      </c>
      <c r="B52" s="202">
        <f t="shared" ref="B52:Q52" si="2">IF(B$7=0,0,B$7/B$5)</f>
        <v>3.9796227367584159E-3</v>
      </c>
      <c r="C52" s="202">
        <f t="shared" si="2"/>
        <v>3.9755802168052745E-3</v>
      </c>
      <c r="D52" s="202">
        <f t="shared" si="2"/>
        <v>3.9811510056926127E-3</v>
      </c>
      <c r="E52" s="202">
        <f t="shared" si="2"/>
        <v>3.9721115541179932E-3</v>
      </c>
      <c r="F52" s="202">
        <f t="shared" si="2"/>
        <v>3.9681472959526018E-3</v>
      </c>
      <c r="G52" s="202">
        <f t="shared" si="2"/>
        <v>3.9494508918673805E-3</v>
      </c>
      <c r="H52" s="202">
        <f t="shared" si="2"/>
        <v>3.9437735642559903E-3</v>
      </c>
      <c r="I52" s="202">
        <f t="shared" si="2"/>
        <v>3.9540742461200732E-3</v>
      </c>
      <c r="J52" s="202">
        <f t="shared" si="2"/>
        <v>3.9721824076650097E-3</v>
      </c>
      <c r="K52" s="202">
        <f t="shared" si="2"/>
        <v>3.9699022738806074E-3</v>
      </c>
      <c r="L52" s="202">
        <f t="shared" si="2"/>
        <v>3.9189491255853508E-3</v>
      </c>
      <c r="M52" s="202">
        <f t="shared" si="2"/>
        <v>4.135896815037724E-3</v>
      </c>
      <c r="N52" s="202">
        <f t="shared" si="2"/>
        <v>4.0981428130653441E-3</v>
      </c>
      <c r="O52" s="202">
        <f t="shared" si="2"/>
        <v>4.036324450878947E-3</v>
      </c>
      <c r="P52" s="202">
        <f t="shared" si="2"/>
        <v>3.9670041006933145E-3</v>
      </c>
      <c r="Q52" s="202">
        <f t="shared" si="2"/>
        <v>3.9561197651696743E-3</v>
      </c>
    </row>
    <row r="53" spans="1:17" x14ac:dyDescent="0.25">
      <c r="A53" s="76" t="s">
        <v>81</v>
      </c>
      <c r="B53" s="202">
        <f t="shared" ref="B53:Q53" si="3">IF(B$8=0,0,B$8/B$5)</f>
        <v>2.967783233704788E-2</v>
      </c>
      <c r="C53" s="202">
        <f t="shared" si="3"/>
        <v>2.9647685451947348E-2</v>
      </c>
      <c r="D53" s="202">
        <f t="shared" si="3"/>
        <v>2.9689229324198468E-2</v>
      </c>
      <c r="E53" s="202">
        <f t="shared" si="3"/>
        <v>2.9621818077958346E-2</v>
      </c>
      <c r="F53" s="202">
        <f t="shared" si="3"/>
        <v>2.9592254826123796E-2</v>
      </c>
      <c r="G53" s="202">
        <f t="shared" si="3"/>
        <v>2.9452827352101762E-2</v>
      </c>
      <c r="H53" s="202">
        <f t="shared" si="3"/>
        <v>2.9410488972783283E-2</v>
      </c>
      <c r="I53" s="202">
        <f t="shared" si="3"/>
        <v>2.9487305779184514E-2</v>
      </c>
      <c r="J53" s="202">
        <f t="shared" si="3"/>
        <v>2.9622346464649226E-2</v>
      </c>
      <c r="K53" s="202">
        <f t="shared" si="3"/>
        <v>2.9605342483961683E-2</v>
      </c>
      <c r="L53" s="202">
        <f t="shared" si="3"/>
        <v>2.9225361995312879E-2</v>
      </c>
      <c r="M53" s="202">
        <f t="shared" si="3"/>
        <v>3.084323825629785E-2</v>
      </c>
      <c r="N53" s="202">
        <f t="shared" si="3"/>
        <v>3.0561689724011201E-2</v>
      </c>
      <c r="O53" s="202">
        <f t="shared" si="3"/>
        <v>3.0100682460339485E-2</v>
      </c>
      <c r="P53" s="202">
        <f t="shared" si="3"/>
        <v>2.9583729506143023E-2</v>
      </c>
      <c r="Q53" s="202">
        <f t="shared" si="3"/>
        <v>2.9502560132527E-2</v>
      </c>
    </row>
    <row r="54" spans="1:17" x14ac:dyDescent="0.25">
      <c r="A54" s="76" t="s">
        <v>80</v>
      </c>
      <c r="B54" s="202">
        <f t="shared" ref="B54:Q54" si="4">IF(B$9=0,0,B$9/B$5)</f>
        <v>1.3593916876881884E-2</v>
      </c>
      <c r="C54" s="202">
        <f t="shared" si="4"/>
        <v>1.3580108110611515E-2</v>
      </c>
      <c r="D54" s="202">
        <f t="shared" si="4"/>
        <v>1.3599137261383433E-2</v>
      </c>
      <c r="E54" s="202">
        <f t="shared" si="4"/>
        <v>1.3568259572354529E-2</v>
      </c>
      <c r="F54" s="202">
        <f t="shared" si="4"/>
        <v>1.35547181390219E-2</v>
      </c>
      <c r="G54" s="202">
        <f t="shared" si="4"/>
        <v>1.349085345137613E-2</v>
      </c>
      <c r="H54" s="202">
        <f t="shared" si="4"/>
        <v>1.347146037702282E-2</v>
      </c>
      <c r="I54" s="202">
        <f t="shared" si="4"/>
        <v>1.3506646278375271E-2</v>
      </c>
      <c r="J54" s="202">
        <f t="shared" si="4"/>
        <v>1.3568501599625025E-2</v>
      </c>
      <c r="K54" s="202">
        <f t="shared" si="4"/>
        <v>1.3560712934421399E-2</v>
      </c>
      <c r="L54" s="202">
        <f t="shared" si="4"/>
        <v>1.3386663053727097E-2</v>
      </c>
      <c r="M54" s="202">
        <f t="shared" si="4"/>
        <v>1.4127730499594935E-2</v>
      </c>
      <c r="N54" s="202">
        <f t="shared" si="4"/>
        <v>1.3998767329332163E-2</v>
      </c>
      <c r="O54" s="202">
        <f t="shared" si="4"/>
        <v>1.3787603173176158E-2</v>
      </c>
      <c r="P54" s="202">
        <f t="shared" si="4"/>
        <v>1.3550813120291039E-2</v>
      </c>
      <c r="Q54" s="202">
        <f t="shared" si="4"/>
        <v>1.351363352761212E-2</v>
      </c>
    </row>
    <row r="55" spans="1:17" x14ac:dyDescent="0.25">
      <c r="A55" s="129" t="s">
        <v>79</v>
      </c>
      <c r="B55" s="201">
        <f t="shared" ref="B55:Q55" si="5">IF(B$10=0,0,B$10/B$5)</f>
        <v>1.5987798366081534E-2</v>
      </c>
      <c r="C55" s="201">
        <f t="shared" si="5"/>
        <v>1.5971557883458717E-2</v>
      </c>
      <c r="D55" s="201">
        <f t="shared" si="5"/>
        <v>1.5993938057500878E-2</v>
      </c>
      <c r="E55" s="201">
        <f t="shared" si="5"/>
        <v>1.5957622823953712E-2</v>
      </c>
      <c r="F55" s="201">
        <f t="shared" si="5"/>
        <v>1.5941696751455948E-2</v>
      </c>
      <c r="G55" s="201">
        <f t="shared" si="5"/>
        <v>1.6927975729919345E-2</v>
      </c>
      <c r="H55" s="201">
        <f t="shared" si="5"/>
        <v>1.6903641799292601E-2</v>
      </c>
      <c r="I55" s="201">
        <f t="shared" si="5"/>
        <v>1.6947792162816774E-2</v>
      </c>
      <c r="J55" s="201">
        <f t="shared" si="5"/>
        <v>1.702540662810291E-2</v>
      </c>
      <c r="K55" s="201">
        <f t="shared" si="5"/>
        <v>1.7015633611443093E-2</v>
      </c>
      <c r="L55" s="201">
        <f t="shared" si="5"/>
        <v>1.6797240300240976E-2</v>
      </c>
      <c r="M55" s="201">
        <f t="shared" si="5"/>
        <v>1.7727112660288334E-2</v>
      </c>
      <c r="N55" s="201">
        <f t="shared" si="5"/>
        <v>1.7565292993050083E-2</v>
      </c>
      <c r="O55" s="201">
        <f t="shared" si="5"/>
        <v>1.7300329644117322E-2</v>
      </c>
      <c r="P55" s="201">
        <f t="shared" si="5"/>
        <v>1.7003211579439452E-2</v>
      </c>
      <c r="Q55" s="201">
        <f t="shared" si="5"/>
        <v>1.6956559583345548E-2</v>
      </c>
    </row>
    <row r="56" spans="1:17" x14ac:dyDescent="0.25">
      <c r="A56" s="127" t="s">
        <v>283</v>
      </c>
      <c r="B56" s="200">
        <f t="shared" ref="B56:Q56" si="6">IF(B$15=0,0,B$15/B$5)</f>
        <v>4.9321633405948667E-2</v>
      </c>
      <c r="C56" s="200">
        <f t="shared" si="6"/>
        <v>4.9425461738888968E-2</v>
      </c>
      <c r="D56" s="200">
        <f t="shared" si="6"/>
        <v>4.9397267525490618E-2</v>
      </c>
      <c r="E56" s="200">
        <f t="shared" si="6"/>
        <v>4.9307247760626956E-2</v>
      </c>
      <c r="F56" s="200">
        <f t="shared" si="6"/>
        <v>4.9292062209879951E-2</v>
      </c>
      <c r="G56" s="200">
        <f t="shared" si="6"/>
        <v>4.8812835687126195E-2</v>
      </c>
      <c r="H56" s="200">
        <f t="shared" si="6"/>
        <v>4.8742667335265569E-2</v>
      </c>
      <c r="I56" s="200">
        <f t="shared" si="6"/>
        <v>4.8869977562703067E-2</v>
      </c>
      <c r="J56" s="200">
        <f t="shared" si="6"/>
        <v>4.9093783539353918E-2</v>
      </c>
      <c r="K56" s="200">
        <f t="shared" si="6"/>
        <v>4.9065602458284667E-2</v>
      </c>
      <c r="L56" s="200">
        <f t="shared" si="6"/>
        <v>4.8435852216143507E-2</v>
      </c>
      <c r="M56" s="200">
        <f t="shared" si="6"/>
        <v>5.0805229756830342E-2</v>
      </c>
      <c r="N56" s="200">
        <f t="shared" si="6"/>
        <v>5.0650578329371705E-2</v>
      </c>
      <c r="O56" s="200">
        <f t="shared" si="6"/>
        <v>4.9886540583753601E-2</v>
      </c>
      <c r="P56" s="200">
        <f t="shared" si="6"/>
        <v>4.9029782782218936E-2</v>
      </c>
      <c r="Q56" s="200">
        <f t="shared" si="6"/>
        <v>4.8895258946874395E-2</v>
      </c>
    </row>
    <row r="57" spans="1:17" x14ac:dyDescent="0.25">
      <c r="A57" s="142" t="s">
        <v>289</v>
      </c>
      <c r="B57" s="199">
        <f t="shared" ref="B57:Q57" si="7">IF(B$16=0,0,B$16/B$5)</f>
        <v>4.9321633405948667E-2</v>
      </c>
      <c r="C57" s="199">
        <f t="shared" si="7"/>
        <v>4.9425461738888968E-2</v>
      </c>
      <c r="D57" s="199">
        <f t="shared" si="7"/>
        <v>4.9397267525490618E-2</v>
      </c>
      <c r="E57" s="199">
        <f t="shared" si="7"/>
        <v>4.9307247760626956E-2</v>
      </c>
      <c r="F57" s="199">
        <f t="shared" si="7"/>
        <v>4.9292062209879951E-2</v>
      </c>
      <c r="G57" s="199">
        <f t="shared" si="7"/>
        <v>4.8812835687126195E-2</v>
      </c>
      <c r="H57" s="199">
        <f t="shared" si="7"/>
        <v>4.8742667335265569E-2</v>
      </c>
      <c r="I57" s="199">
        <f t="shared" si="7"/>
        <v>4.8869977562703067E-2</v>
      </c>
      <c r="J57" s="199">
        <f t="shared" si="7"/>
        <v>4.9093783539353918E-2</v>
      </c>
      <c r="K57" s="199">
        <f t="shared" si="7"/>
        <v>4.9065602458284667E-2</v>
      </c>
      <c r="L57" s="199">
        <f t="shared" si="7"/>
        <v>4.8435852216143507E-2</v>
      </c>
      <c r="M57" s="199">
        <f t="shared" si="7"/>
        <v>5.0805229756830342E-2</v>
      </c>
      <c r="N57" s="199">
        <f t="shared" si="7"/>
        <v>5.0650578329371705E-2</v>
      </c>
      <c r="O57" s="199">
        <f t="shared" si="7"/>
        <v>4.9886540583753601E-2</v>
      </c>
      <c r="P57" s="199">
        <f t="shared" si="7"/>
        <v>4.9029782782218936E-2</v>
      </c>
      <c r="Q57" s="199">
        <f t="shared" si="7"/>
        <v>4.8895258946874395E-2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282</v>
      </c>
      <c r="B59" s="200">
        <f t="shared" ref="B59:Q59" si="9">IF(B$23=0,0,B$23/B$5)</f>
        <v>2.8335856013137387E-2</v>
      </c>
      <c r="C59" s="200">
        <f t="shared" si="9"/>
        <v>2.8307072314053446E-2</v>
      </c>
      <c r="D59" s="200">
        <f t="shared" si="9"/>
        <v>2.8346737649748002E-2</v>
      </c>
      <c r="E59" s="200">
        <f t="shared" si="9"/>
        <v>2.8282374614556179E-2</v>
      </c>
      <c r="F59" s="200">
        <f t="shared" si="9"/>
        <v>2.8254148157928548E-2</v>
      </c>
      <c r="G59" s="200">
        <f t="shared" si="9"/>
        <v>2.812102533469487E-2</v>
      </c>
      <c r="H59" s="200">
        <f t="shared" si="9"/>
        <v>2.8080601418063299E-2</v>
      </c>
      <c r="I59" s="200">
        <f t="shared" si="9"/>
        <v>2.8153944711497084E-2</v>
      </c>
      <c r="J59" s="200">
        <f t="shared" si="9"/>
        <v>2.8282879108584652E-2</v>
      </c>
      <c r="K59" s="200">
        <f t="shared" si="9"/>
        <v>2.8266644016245686E-2</v>
      </c>
      <c r="L59" s="200">
        <f t="shared" si="9"/>
        <v>2.7903845537843575E-2</v>
      </c>
      <c r="M59" s="200">
        <f t="shared" si="9"/>
        <v>2.9448564446478778E-2</v>
      </c>
      <c r="N59" s="200">
        <f t="shared" si="9"/>
        <v>2.9179747014633339E-2</v>
      </c>
      <c r="O59" s="200">
        <f t="shared" si="9"/>
        <v>2.8739585641118705E-2</v>
      </c>
      <c r="P59" s="200">
        <f t="shared" si="9"/>
        <v>2.8246008337044808E-2</v>
      </c>
      <c r="Q59" s="200">
        <f t="shared" si="9"/>
        <v>2.8168509291382069E-2</v>
      </c>
    </row>
    <row r="60" spans="1:17" x14ac:dyDescent="0.25">
      <c r="A60" s="142" t="s">
        <v>287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286</v>
      </c>
      <c r="B61" s="199">
        <f t="shared" ref="B61:Q61" si="11">IF(B$25=0,0,B$25/B$5)</f>
        <v>2.8335856013137387E-2</v>
      </c>
      <c r="C61" s="199">
        <f t="shared" si="11"/>
        <v>2.8307072314053446E-2</v>
      </c>
      <c r="D61" s="199">
        <f t="shared" si="11"/>
        <v>2.8346737649748002E-2</v>
      </c>
      <c r="E61" s="199">
        <f t="shared" si="11"/>
        <v>2.8282374614556179E-2</v>
      </c>
      <c r="F61" s="199">
        <f t="shared" si="11"/>
        <v>2.8254148157928548E-2</v>
      </c>
      <c r="G61" s="199">
        <f t="shared" si="11"/>
        <v>2.812102533469487E-2</v>
      </c>
      <c r="H61" s="199">
        <f t="shared" si="11"/>
        <v>2.8080601418063299E-2</v>
      </c>
      <c r="I61" s="199">
        <f t="shared" si="11"/>
        <v>2.8153944711497084E-2</v>
      </c>
      <c r="J61" s="199">
        <f t="shared" si="11"/>
        <v>2.8282879108584652E-2</v>
      </c>
      <c r="K61" s="199">
        <f t="shared" si="11"/>
        <v>2.8266644016245686E-2</v>
      </c>
      <c r="L61" s="199">
        <f t="shared" si="11"/>
        <v>2.7903845537843575E-2</v>
      </c>
      <c r="M61" s="199">
        <f t="shared" si="11"/>
        <v>2.9448564446478778E-2</v>
      </c>
      <c r="N61" s="199">
        <f t="shared" si="11"/>
        <v>2.9179747014633339E-2</v>
      </c>
      <c r="O61" s="199">
        <f t="shared" si="11"/>
        <v>2.8739585641118705E-2</v>
      </c>
      <c r="P61" s="199">
        <f t="shared" si="11"/>
        <v>2.8246008337044808E-2</v>
      </c>
      <c r="Q61" s="199">
        <f t="shared" si="11"/>
        <v>2.8168509291382069E-2</v>
      </c>
    </row>
    <row r="62" spans="1:17" x14ac:dyDescent="0.25">
      <c r="A62" s="127" t="s">
        <v>281</v>
      </c>
      <c r="B62" s="200">
        <f t="shared" ref="B62:Q62" si="12">IF(B$26=0,0,B$26/B$5)</f>
        <v>0.13681956195789458</v>
      </c>
      <c r="C62" s="200">
        <f t="shared" si="12"/>
        <v>0.13708869660662776</v>
      </c>
      <c r="D62" s="200">
        <f t="shared" si="12"/>
        <v>0.13702241648040814</v>
      </c>
      <c r="E62" s="200">
        <f t="shared" si="12"/>
        <v>0.13676999830647227</v>
      </c>
      <c r="F62" s="200">
        <f t="shared" si="12"/>
        <v>0.13672370785430907</v>
      </c>
      <c r="G62" s="200">
        <f t="shared" si="12"/>
        <v>0.13450185757937175</v>
      </c>
      <c r="H62" s="200">
        <f t="shared" si="12"/>
        <v>0.13430851143310335</v>
      </c>
      <c r="I62" s="200">
        <f t="shared" si="12"/>
        <v>0.13465930978026258</v>
      </c>
      <c r="J62" s="200">
        <f t="shared" si="12"/>
        <v>0.13527599838630561</v>
      </c>
      <c r="K62" s="200">
        <f t="shared" si="12"/>
        <v>0.13519834652078594</v>
      </c>
      <c r="L62" s="200">
        <f t="shared" si="12"/>
        <v>0.13346309438501652</v>
      </c>
      <c r="M62" s="200">
        <f t="shared" si="12"/>
        <v>0.14000717567569482</v>
      </c>
      <c r="N62" s="200">
        <f t="shared" si="12"/>
        <v>0.13956568547741033</v>
      </c>
      <c r="O62" s="200">
        <f t="shared" si="12"/>
        <v>0.15890230105359923</v>
      </c>
      <c r="P62" s="200">
        <f t="shared" si="12"/>
        <v>0.13509964680582545</v>
      </c>
      <c r="Q62" s="200">
        <f t="shared" si="12"/>
        <v>0.13472897164451106</v>
      </c>
    </row>
    <row r="63" spans="1:17" x14ac:dyDescent="0.25">
      <c r="A63" s="142" t="s">
        <v>285</v>
      </c>
      <c r="B63" s="199">
        <f t="shared" ref="B63:Q63" si="13">IF(B$27=0,0,B$27/B$5)</f>
        <v>0.13076752751468634</v>
      </c>
      <c r="C63" s="199">
        <f t="shared" si="13"/>
        <v>0.13104280984917069</v>
      </c>
      <c r="D63" s="199">
        <f t="shared" si="13"/>
        <v>0.13096805791332183</v>
      </c>
      <c r="E63" s="199">
        <f t="shared" si="13"/>
        <v>0.13072938653798855</v>
      </c>
      <c r="F63" s="199">
        <f t="shared" si="13"/>
        <v>0.13068912475450759</v>
      </c>
      <c r="G63" s="199">
        <f t="shared" si="13"/>
        <v>0.13209939740559035</v>
      </c>
      <c r="H63" s="199">
        <f t="shared" si="13"/>
        <v>0.1319095047909277</v>
      </c>
      <c r="I63" s="199">
        <f t="shared" si="13"/>
        <v>0.13225403720932388</v>
      </c>
      <c r="J63" s="199">
        <f t="shared" si="13"/>
        <v>0.13285971057853435</v>
      </c>
      <c r="K63" s="199">
        <f t="shared" si="13"/>
        <v>0.13278344572370526</v>
      </c>
      <c r="L63" s="199">
        <f t="shared" si="13"/>
        <v>0.13107918850668784</v>
      </c>
      <c r="M63" s="199">
        <f t="shared" si="13"/>
        <v>0.13749130001271162</v>
      </c>
      <c r="N63" s="199">
        <f t="shared" si="13"/>
        <v>0.13707277566173673</v>
      </c>
      <c r="O63" s="199">
        <f t="shared" si="13"/>
        <v>7.2715847088453245E-2</v>
      </c>
      <c r="P63" s="199">
        <f t="shared" si="13"/>
        <v>0.13268650897424303</v>
      </c>
      <c r="Q63" s="199">
        <f t="shared" si="13"/>
        <v>0.13232245477957139</v>
      </c>
    </row>
    <row r="64" spans="1:17" x14ac:dyDescent="0.25">
      <c r="A64" s="142" t="s">
        <v>284</v>
      </c>
      <c r="B64" s="199">
        <f t="shared" ref="B64:Q64" si="14">IF(B$33=0,0,B$33/B$5)</f>
        <v>6.0520344432082439E-3</v>
      </c>
      <c r="C64" s="199">
        <f t="shared" si="14"/>
        <v>6.0458867574570904E-3</v>
      </c>
      <c r="D64" s="199">
        <f t="shared" si="14"/>
        <v>6.0543585670863086E-3</v>
      </c>
      <c r="E64" s="199">
        <f t="shared" si="14"/>
        <v>6.0406117684837302E-3</v>
      </c>
      <c r="F64" s="199">
        <f t="shared" si="14"/>
        <v>6.0345830998014905E-3</v>
      </c>
      <c r="G64" s="199">
        <f t="shared" si="14"/>
        <v>2.4024601737814262E-3</v>
      </c>
      <c r="H64" s="199">
        <f t="shared" si="14"/>
        <v>2.3990066421756603E-3</v>
      </c>
      <c r="I64" s="199">
        <f t="shared" si="14"/>
        <v>2.4052725709386826E-3</v>
      </c>
      <c r="J64" s="199">
        <f t="shared" si="14"/>
        <v>2.4162878077712475E-3</v>
      </c>
      <c r="K64" s="199">
        <f t="shared" si="14"/>
        <v>2.4149007970806738E-3</v>
      </c>
      <c r="L64" s="199">
        <f t="shared" si="14"/>
        <v>2.3839058783286749E-3</v>
      </c>
      <c r="M64" s="199">
        <f t="shared" si="14"/>
        <v>2.5158756629832107E-3</v>
      </c>
      <c r="N64" s="199">
        <f t="shared" si="14"/>
        <v>2.492909815673577E-3</v>
      </c>
      <c r="O64" s="199">
        <f t="shared" si="14"/>
        <v>8.6186453965146001E-2</v>
      </c>
      <c r="P64" s="199">
        <f t="shared" si="14"/>
        <v>2.4131378315824159E-3</v>
      </c>
      <c r="Q64" s="199">
        <f t="shared" si="14"/>
        <v>2.4065168649396685E-3</v>
      </c>
    </row>
    <row r="65" spans="1:17" x14ac:dyDescent="0.25">
      <c r="A65" s="127" t="s">
        <v>280</v>
      </c>
      <c r="B65" s="200">
        <f t="shared" ref="B65:Q65" si="15">IF(B$34=0,0,B$34/B$5)</f>
        <v>0.39406933556053725</v>
      </c>
      <c r="C65" s="200">
        <f t="shared" si="15"/>
        <v>0.39265195566084998</v>
      </c>
      <c r="D65" s="200">
        <f t="shared" si="15"/>
        <v>0.38947648989490102</v>
      </c>
      <c r="E65" s="200">
        <f t="shared" si="15"/>
        <v>0.40445901430529935</v>
      </c>
      <c r="F65" s="200">
        <f t="shared" si="15"/>
        <v>0.41426968908315459</v>
      </c>
      <c r="G65" s="200">
        <f t="shared" si="15"/>
        <v>0.48165507513881806</v>
      </c>
      <c r="H65" s="200">
        <f t="shared" si="15"/>
        <v>0.51623375332547383</v>
      </c>
      <c r="I65" s="200">
        <f t="shared" si="15"/>
        <v>0.49024257590391784</v>
      </c>
      <c r="J65" s="200">
        <f t="shared" si="15"/>
        <v>0.42663111441525442</v>
      </c>
      <c r="K65" s="200">
        <f t="shared" si="15"/>
        <v>0.40667957357995416</v>
      </c>
      <c r="L65" s="200">
        <f t="shared" si="15"/>
        <v>0.53536420580018995</v>
      </c>
      <c r="M65" s="200">
        <f t="shared" si="15"/>
        <v>4.6235292628556716E-3</v>
      </c>
      <c r="N65" s="200">
        <f t="shared" si="15"/>
        <v>7.3377464033759818E-2</v>
      </c>
      <c r="O65" s="200">
        <f t="shared" si="15"/>
        <v>1.4328033801073311E-2</v>
      </c>
      <c r="P65" s="200">
        <f t="shared" si="15"/>
        <v>0.36267902015872983</v>
      </c>
      <c r="Q65" s="200">
        <f t="shared" si="15"/>
        <v>0.38669065751141146</v>
      </c>
    </row>
    <row r="66" spans="1:17" x14ac:dyDescent="0.25">
      <c r="A66" s="127" t="s">
        <v>279</v>
      </c>
      <c r="B66" s="200">
        <f t="shared" ref="B66:Q66" si="16">IF(B$45=0,0,B$45/B$5)</f>
        <v>5.6624417547129428E-2</v>
      </c>
      <c r="C66" s="200">
        <f t="shared" si="16"/>
        <v>5.6566898190921373E-2</v>
      </c>
      <c r="D66" s="200">
        <f t="shared" si="16"/>
        <v>5.6646162658155891E-2</v>
      </c>
      <c r="E66" s="200">
        <f t="shared" si="16"/>
        <v>5.6517544014074252E-2</v>
      </c>
      <c r="F66" s="200">
        <f t="shared" si="16"/>
        <v>5.6461138212703092E-2</v>
      </c>
      <c r="G66" s="200">
        <f t="shared" si="16"/>
        <v>5.6195114757320565E-2</v>
      </c>
      <c r="H66" s="200">
        <f t="shared" si="16"/>
        <v>5.611433439433542E-2</v>
      </c>
      <c r="I66" s="200">
        <f t="shared" si="16"/>
        <v>5.6260898566236575E-2</v>
      </c>
      <c r="J66" s="200">
        <f t="shared" si="16"/>
        <v>5.6518552160096214E-2</v>
      </c>
      <c r="K66" s="200">
        <f t="shared" si="16"/>
        <v>5.6486109072896314E-2</v>
      </c>
      <c r="L66" s="200">
        <f t="shared" si="16"/>
        <v>5.5761117651533222E-2</v>
      </c>
      <c r="M66" s="200">
        <f t="shared" si="16"/>
        <v>5.8847977227434255E-2</v>
      </c>
      <c r="N66" s="200">
        <f t="shared" si="16"/>
        <v>5.8310791038398507E-2</v>
      </c>
      <c r="O66" s="200">
        <f t="shared" si="16"/>
        <v>5.7431202950766515E-2</v>
      </c>
      <c r="P66" s="200">
        <f t="shared" si="16"/>
        <v>5.6444872156852649E-2</v>
      </c>
      <c r="Q66" s="200">
        <f t="shared" si="16"/>
        <v>5.6290003416727907E-2</v>
      </c>
    </row>
    <row r="67" spans="1:17" x14ac:dyDescent="0.25">
      <c r="A67" s="72" t="s">
        <v>278</v>
      </c>
      <c r="B67" s="71">
        <f t="shared" ref="B67:Q67" si="17">IF(B$46=0,0,B$46/B$5)</f>
        <v>0.25902611250798158</v>
      </c>
      <c r="C67" s="71">
        <f t="shared" si="17"/>
        <v>0.26023383361828883</v>
      </c>
      <c r="D67" s="71">
        <f t="shared" si="17"/>
        <v>0.26327873261330359</v>
      </c>
      <c r="E67" s="71">
        <f t="shared" si="17"/>
        <v>0.24900380954356291</v>
      </c>
      <c r="F67" s="71">
        <f t="shared" si="17"/>
        <v>0.23941475344824514</v>
      </c>
      <c r="G67" s="71">
        <f t="shared" si="17"/>
        <v>0.17442432574883662</v>
      </c>
      <c r="H67" s="71">
        <f t="shared" si="17"/>
        <v>0.14034003272278306</v>
      </c>
      <c r="I67" s="71">
        <f t="shared" si="17"/>
        <v>0.16543422046781045</v>
      </c>
      <c r="J67" s="71">
        <f t="shared" si="17"/>
        <v>0.22746881217435264</v>
      </c>
      <c r="K67" s="71">
        <f t="shared" si="17"/>
        <v>0.24761890845410803</v>
      </c>
      <c r="L67" s="71">
        <f t="shared" si="17"/>
        <v>0.12337130754990899</v>
      </c>
      <c r="M67" s="71">
        <f t="shared" si="17"/>
        <v>0.63637626587359031</v>
      </c>
      <c r="N67" s="71">
        <f t="shared" si="17"/>
        <v>0.56975375341733869</v>
      </c>
      <c r="O67" s="71">
        <f t="shared" si="17"/>
        <v>0.61274447276670441</v>
      </c>
      <c r="P67" s="71">
        <f t="shared" si="17"/>
        <v>0.29187183656897847</v>
      </c>
      <c r="Q67" s="71">
        <f t="shared" si="17"/>
        <v>0.26880801381045666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53">
        <f>IF(B$5=0,0,B$5/TRE_fec!B$5)</f>
        <v>0.30190610016829966</v>
      </c>
      <c r="C71" s="253">
        <f>IF(C$5=0,0,C$5/TRE_fec!C$5)</f>
        <v>0.30221308968111249</v>
      </c>
      <c r="D71" s="253">
        <f>IF(D$5=0,0,D$5/TRE_fec!D$5)</f>
        <v>0.30179020561587711</v>
      </c>
      <c r="E71" s="253">
        <f>IF(E$5=0,0,E$5/TRE_fec!E$5)</f>
        <v>0.30574873992191409</v>
      </c>
      <c r="F71" s="253">
        <f>IF(F$5=0,0,F$5/TRE_fec!F$5)</f>
        <v>0.30605418900139519</v>
      </c>
      <c r="G71" s="253">
        <f>IF(G$5=0,0,G$5/TRE_fec!G$5)</f>
        <v>0.30750302656039025</v>
      </c>
      <c r="H71" s="253">
        <f>IF(H$5=0,0,H$5/TRE_fec!H$5)</f>
        <v>0.31390262561824933</v>
      </c>
      <c r="I71" s="253">
        <f>IF(I$5=0,0,I$5/TRE_fec!I$5)</f>
        <v>0.31624223940638974</v>
      </c>
      <c r="J71" s="253">
        <f>IF(J$5=0,0,J$5/TRE_fec!J$5)</f>
        <v>0.31480057208832979</v>
      </c>
      <c r="K71" s="253">
        <f>IF(K$5=0,0,K$5/TRE_fec!K$5)</f>
        <v>0.31498137941562615</v>
      </c>
      <c r="L71" s="253">
        <f>IF(L$5=0,0,L$5/TRE_fec!L$5)</f>
        <v>0.31907668466744205</v>
      </c>
      <c r="M71" s="253">
        <f>IF(M$5=0,0,M$5/TRE_fec!M$5)</f>
        <v>0.30233957719294285</v>
      </c>
      <c r="N71" s="253">
        <f>IF(N$5=0,0,N$5/TRE_fec!N$5)</f>
        <v>0.30512487031578867</v>
      </c>
      <c r="O71" s="253">
        <f>IF(O$5=0,0,O$5/TRE_fec!O$5)</f>
        <v>0.30979801291738285</v>
      </c>
      <c r="P71" s="253">
        <f>IF(P$5=0,0,P$5/TRE_fec!P$5)</f>
        <v>0.31521149528270059</v>
      </c>
      <c r="Q71" s="253">
        <f>IF(Q$5=0,0,Q$5/TRE_fec!Q$5)</f>
        <v>0.31607872577096102</v>
      </c>
    </row>
    <row r="72" spans="1:17" x14ac:dyDescent="0.25">
      <c r="A72" s="132" t="s">
        <v>83</v>
      </c>
      <c r="B72" s="282">
        <f>IF(B$6=0,0,B$6/TRE_fec!B$6)</f>
        <v>0.26380524083399259</v>
      </c>
      <c r="C72" s="282">
        <f>IF(C$6=0,0,C$6/TRE_fec!C$6)</f>
        <v>0.26380524083399259</v>
      </c>
      <c r="D72" s="282">
        <f>IF(D$6=0,0,D$6/TRE_fec!D$6)</f>
        <v>0.26380524083399254</v>
      </c>
      <c r="E72" s="282">
        <f>IF(E$6=0,0,E$6/TRE_fec!E$6)</f>
        <v>0.26665868932131115</v>
      </c>
      <c r="F72" s="282">
        <f>IF(F$6=0,0,F$6/TRE_fec!F$6)</f>
        <v>0.26665868932131109</v>
      </c>
      <c r="G72" s="282">
        <f>IF(G$6=0,0,G$6/TRE_fec!G$6)</f>
        <v>0.26665868932131115</v>
      </c>
      <c r="H72" s="282">
        <f>IF(H$6=0,0,H$6/TRE_fec!H$6)</f>
        <v>0.27181695766439257</v>
      </c>
      <c r="I72" s="282">
        <f>IF(I$6=0,0,I$6/TRE_fec!I$6)</f>
        <v>0.27455813996155826</v>
      </c>
      <c r="J72" s="282">
        <f>IF(J$6=0,0,J$6/TRE_fec!J$6)</f>
        <v>0.27455813996155826</v>
      </c>
      <c r="K72" s="282">
        <f>IF(K$6=0,0,K$6/TRE_fec!K$6)</f>
        <v>0.27455813996155826</v>
      </c>
      <c r="L72" s="282">
        <f>IF(L$6=0,0,L$6/TRE_fec!L$6)</f>
        <v>0.27455813996155826</v>
      </c>
      <c r="M72" s="282">
        <f>IF(M$6=0,0,M$6/TRE_fec!M$6)</f>
        <v>0.2745581399615582</v>
      </c>
      <c r="N72" s="282">
        <f>IF(N$6=0,0,N$6/TRE_fec!N$6)</f>
        <v>0.27455813996155826</v>
      </c>
      <c r="O72" s="282">
        <f>IF(O$6=0,0,O$6/TRE_fec!O$6)</f>
        <v>0.27455813996155826</v>
      </c>
      <c r="P72" s="282">
        <f>IF(P$6=0,0,P$6/TRE_fec!P$6)</f>
        <v>0.2745581399615582</v>
      </c>
      <c r="Q72" s="282">
        <f>IF(Q$6=0,0,Q$6/TRE_fec!Q$6)</f>
        <v>0.27455813996155831</v>
      </c>
    </row>
    <row r="73" spans="1:17" x14ac:dyDescent="0.25">
      <c r="A73" s="76" t="s">
        <v>82</v>
      </c>
      <c r="B73" s="281">
        <f>IF(B$7=0,0,B$7/TRE_fec!B$7)</f>
        <v>6.6848305005133973E-2</v>
      </c>
      <c r="C73" s="281">
        <f>IF(C$7=0,0,C$7/TRE_fec!C$7)</f>
        <v>6.6848305005133973E-2</v>
      </c>
      <c r="D73" s="281">
        <f>IF(D$7=0,0,D$7/TRE_fec!D$7)</f>
        <v>6.6848305005133973E-2</v>
      </c>
      <c r="E73" s="281">
        <f>IF(E$7=0,0,E$7/TRE_fec!E$7)</f>
        <v>6.7571369468120673E-2</v>
      </c>
      <c r="F73" s="281">
        <f>IF(F$7=0,0,F$7/TRE_fec!F$7)</f>
        <v>6.7571369468120673E-2</v>
      </c>
      <c r="G73" s="281">
        <f>IF(G$7=0,0,G$7/TRE_fec!G$7)</f>
        <v>6.7571369468120673E-2</v>
      </c>
      <c r="H73" s="281">
        <f>IF(H$7=0,0,H$7/TRE_fec!H$7)</f>
        <v>6.8878475780362686E-2</v>
      </c>
      <c r="I73" s="281">
        <f>IF(I$7=0,0,I$7/TRE_fec!I$7)</f>
        <v>6.9573091966516912E-2</v>
      </c>
      <c r="J73" s="281">
        <f>IF(J$7=0,0,J$7/TRE_fec!J$7)</f>
        <v>6.9573091966516926E-2</v>
      </c>
      <c r="K73" s="281">
        <f>IF(K$7=0,0,K$7/TRE_fec!K$7)</f>
        <v>6.9573091966516926E-2</v>
      </c>
      <c r="L73" s="281">
        <f>IF(L$7=0,0,L$7/TRE_fec!L$7)</f>
        <v>6.9573091966516912E-2</v>
      </c>
      <c r="M73" s="281">
        <f>IF(M$7=0,0,M$7/TRE_fec!M$7)</f>
        <v>6.9573091966516898E-2</v>
      </c>
      <c r="N73" s="281">
        <f>IF(N$7=0,0,N$7/TRE_fec!N$7)</f>
        <v>6.9573091966516912E-2</v>
      </c>
      <c r="O73" s="281">
        <f>IF(O$7=0,0,O$7/TRE_fec!O$7)</f>
        <v>6.9573091966516912E-2</v>
      </c>
      <c r="P73" s="281">
        <f>IF(P$7=0,0,P$7/TRE_fec!P$7)</f>
        <v>6.9573091966516926E-2</v>
      </c>
      <c r="Q73" s="281">
        <f>IF(Q$7=0,0,Q$7/TRE_fec!Q$7)</f>
        <v>6.9573091966516912E-2</v>
      </c>
    </row>
    <row r="74" spans="1:17" x14ac:dyDescent="0.25">
      <c r="A74" s="76" t="s">
        <v>81</v>
      </c>
      <c r="B74" s="281">
        <f>IF(B$8=0,0,B$8/TRE_fec!B$8)</f>
        <v>0.36255840299698033</v>
      </c>
      <c r="C74" s="281">
        <f>IF(C$8=0,0,C$8/TRE_fec!C$8)</f>
        <v>0.36255840299698028</v>
      </c>
      <c r="D74" s="281">
        <f>IF(D$8=0,0,D$8/TRE_fec!D$8)</f>
        <v>0.36255840299698033</v>
      </c>
      <c r="E74" s="281">
        <f>IF(E$8=0,0,E$8/TRE_fec!E$8)</f>
        <v>0.36648001472586711</v>
      </c>
      <c r="F74" s="281">
        <f>IF(F$8=0,0,F$8/TRE_fec!F$8)</f>
        <v>0.366480014725867</v>
      </c>
      <c r="G74" s="281">
        <f>IF(G$8=0,0,G$8/TRE_fec!G$8)</f>
        <v>0.36648001472586694</v>
      </c>
      <c r="H74" s="281">
        <f>IF(H$8=0,0,H$8/TRE_fec!H$8)</f>
        <v>0.37356923526896596</v>
      </c>
      <c r="I74" s="281">
        <f>IF(I$8=0,0,I$8/TRE_fec!I$8)</f>
        <v>0.37733655495087237</v>
      </c>
      <c r="J74" s="281">
        <f>IF(J$8=0,0,J$8/TRE_fec!J$8)</f>
        <v>0.37733655495087243</v>
      </c>
      <c r="K74" s="281">
        <f>IF(K$8=0,0,K$8/TRE_fec!K$8)</f>
        <v>0.37733655495087243</v>
      </c>
      <c r="L74" s="281">
        <f>IF(L$8=0,0,L$8/TRE_fec!L$8)</f>
        <v>0.37733655495087237</v>
      </c>
      <c r="M74" s="281">
        <f>IF(M$8=0,0,M$8/TRE_fec!M$8)</f>
        <v>0.37733655495087243</v>
      </c>
      <c r="N74" s="281">
        <f>IF(N$8=0,0,N$8/TRE_fec!N$8)</f>
        <v>0.37733655495087243</v>
      </c>
      <c r="O74" s="281">
        <f>IF(O$8=0,0,O$8/TRE_fec!O$8)</f>
        <v>0.37733655495087237</v>
      </c>
      <c r="P74" s="281">
        <f>IF(P$8=0,0,P$8/TRE_fec!P$8)</f>
        <v>0.37733655495087243</v>
      </c>
      <c r="Q74" s="281">
        <f>IF(Q$8=0,0,Q$8/TRE_fec!Q$8)</f>
        <v>0.37733655495087237</v>
      </c>
    </row>
    <row r="75" spans="1:17" x14ac:dyDescent="0.25">
      <c r="A75" s="76" t="s">
        <v>80</v>
      </c>
      <c r="B75" s="281">
        <f>IF(B$9=0,0,B$9/TRE_fec!B$9)</f>
        <v>0.26096667569059667</v>
      </c>
      <c r="C75" s="281">
        <f>IF(C$9=0,0,C$9/TRE_fec!C$9)</f>
        <v>0.26096667569059667</v>
      </c>
      <c r="D75" s="281">
        <f>IF(D$9=0,0,D$9/TRE_fec!D$9)</f>
        <v>0.26096667569059662</v>
      </c>
      <c r="E75" s="281">
        <f>IF(E$9=0,0,E$9/TRE_fec!E$9)</f>
        <v>0.26378942084772744</v>
      </c>
      <c r="F75" s="281">
        <f>IF(F$9=0,0,F$9/TRE_fec!F$9)</f>
        <v>0.26378942084772744</v>
      </c>
      <c r="G75" s="281">
        <f>IF(G$9=0,0,G$9/TRE_fec!G$9)</f>
        <v>0.2637894208477275</v>
      </c>
      <c r="H75" s="281">
        <f>IF(H$9=0,0,H$9/TRE_fec!H$9)</f>
        <v>0.26889218581766644</v>
      </c>
      <c r="I75" s="281">
        <f>IF(I$9=0,0,I$9/TRE_fec!I$9)</f>
        <v>0.27160387277768178</v>
      </c>
      <c r="J75" s="281">
        <f>IF(J$9=0,0,J$9/TRE_fec!J$9)</f>
        <v>0.27160387277768178</v>
      </c>
      <c r="K75" s="281">
        <f>IF(K$9=0,0,K$9/TRE_fec!K$9)</f>
        <v>0.27160387277768172</v>
      </c>
      <c r="L75" s="281">
        <f>IF(L$9=0,0,L$9/TRE_fec!L$9)</f>
        <v>0.27160387277768178</v>
      </c>
      <c r="M75" s="281">
        <f>IF(M$9=0,0,M$9/TRE_fec!M$9)</f>
        <v>0.27160387277768172</v>
      </c>
      <c r="N75" s="281">
        <f>IF(N$9=0,0,N$9/TRE_fec!N$9)</f>
        <v>0.27160387277768172</v>
      </c>
      <c r="O75" s="281">
        <f>IF(O$9=0,0,O$9/TRE_fec!O$9)</f>
        <v>0.27160387277768178</v>
      </c>
      <c r="P75" s="281">
        <f>IF(P$9=0,0,P$9/TRE_fec!P$9)</f>
        <v>0.27160387277768178</v>
      </c>
      <c r="Q75" s="281">
        <f>IF(Q$9=0,0,Q$9/TRE_fec!Q$9)</f>
        <v>0.27160387277768172</v>
      </c>
    </row>
    <row r="76" spans="1:17" x14ac:dyDescent="0.25">
      <c r="A76" s="129" t="s">
        <v>79</v>
      </c>
      <c r="B76" s="280">
        <f>IF(B$10=0,0,B$10/TRE_fec!B$10)</f>
        <v>0.39786284696812374</v>
      </c>
      <c r="C76" s="280">
        <f>IF(C$10=0,0,C$10/TRE_fec!C$10)</f>
        <v>0.39786284696812368</v>
      </c>
      <c r="D76" s="280">
        <f>IF(D$10=0,0,D$10/TRE_fec!D$10)</f>
        <v>0.3978628469681238</v>
      </c>
      <c r="E76" s="280">
        <f>IF(E$10=0,0,E$10/TRE_fec!E$10)</f>
        <v>0.40216632909475764</v>
      </c>
      <c r="F76" s="280">
        <f>IF(F$10=0,0,F$10/TRE_fec!F$10)</f>
        <v>0.40216632909475775</v>
      </c>
      <c r="G76" s="280">
        <f>IF(G$10=0,0,G$10/TRE_fec!G$10)</f>
        <v>0.42906911804959369</v>
      </c>
      <c r="H76" s="280">
        <f>IF(H$10=0,0,H$10/TRE_fec!H$10)</f>
        <v>0.43736906752531551</v>
      </c>
      <c r="I76" s="280">
        <f>IF(I$10=0,0,I$10/TRE_fec!I$10)</f>
        <v>0.4417797869871547</v>
      </c>
      <c r="J76" s="280">
        <f>IF(J$10=0,0,J$10/TRE_fec!J$10)</f>
        <v>0.4417797869871547</v>
      </c>
      <c r="K76" s="280">
        <f>IF(K$10=0,0,K$10/TRE_fec!K$10)</f>
        <v>0.4417797869871547</v>
      </c>
      <c r="L76" s="280">
        <f>IF(L$10=0,0,L$10/TRE_fec!L$10)</f>
        <v>0.44177978698715464</v>
      </c>
      <c r="M76" s="280">
        <f>IF(M$10=0,0,M$10/TRE_fec!M$10)</f>
        <v>0.4417797869871547</v>
      </c>
      <c r="N76" s="280">
        <f>IF(N$10=0,0,N$10/TRE_fec!N$10)</f>
        <v>0.4417797869871547</v>
      </c>
      <c r="O76" s="280">
        <f>IF(O$10=0,0,O$10/TRE_fec!O$10)</f>
        <v>0.44177978698715475</v>
      </c>
      <c r="P76" s="280">
        <f>IF(P$10=0,0,P$10/TRE_fec!P$10)</f>
        <v>0.4417797869871547</v>
      </c>
      <c r="Q76" s="280">
        <f>IF(Q$10=0,0,Q$10/TRE_fec!Q$10)</f>
        <v>0.44177978698715475</v>
      </c>
    </row>
    <row r="77" spans="1:17" x14ac:dyDescent="0.25">
      <c r="A77" s="127" t="s">
        <v>283</v>
      </c>
      <c r="B77" s="305">
        <f>IF(B$15=0,0,B$15/TRE_fec!B$15)</f>
        <v>0.26214841029052738</v>
      </c>
      <c r="C77" s="305">
        <f>IF(C$15=0,0,C$15/TRE_fec!C$15)</f>
        <v>0.26296738969224537</v>
      </c>
      <c r="D77" s="305">
        <f>IF(D$15=0,0,D$15/TRE_fec!D$15)</f>
        <v>0.26244962481846051</v>
      </c>
      <c r="E77" s="305">
        <f>IF(E$15=0,0,E$15/TRE_fec!E$15)</f>
        <v>0.26540758290546052</v>
      </c>
      <c r="F77" s="305">
        <f>IF(F$15=0,0,F$15/TRE_fec!F$15)</f>
        <v>0.26559090899240462</v>
      </c>
      <c r="G77" s="305">
        <f>IF(G$15=0,0,G$15/TRE_fec!G$15)</f>
        <v>0.26425384902418458</v>
      </c>
      <c r="H77" s="305">
        <f>IF(H$15=0,0,H$15/TRE_fec!H$15)</f>
        <v>0.26936559793222947</v>
      </c>
      <c r="I77" s="305">
        <f>IF(I$15=0,0,I$15/TRE_fec!I$15)</f>
        <v>0.27208205909367378</v>
      </c>
      <c r="J77" s="305">
        <f>IF(J$15=0,0,J$15/TRE_fec!J$15)</f>
        <v>0.27208205909367378</v>
      </c>
      <c r="K77" s="305">
        <f>IF(K$15=0,0,K$15/TRE_fec!K$15)</f>
        <v>0.27208205909367378</v>
      </c>
      <c r="L77" s="305">
        <f>IF(L$15=0,0,L$15/TRE_fec!L$15)</f>
        <v>0.27208205909367378</v>
      </c>
      <c r="M77" s="305">
        <f>IF(M$15=0,0,M$15/TRE_fec!M$15)</f>
        <v>0.27042155788396044</v>
      </c>
      <c r="N77" s="305">
        <f>IF(N$15=0,0,N$15/TRE_fec!N$15)</f>
        <v>0.27208205909367378</v>
      </c>
      <c r="O77" s="305">
        <f>IF(O$15=0,0,O$15/TRE_fec!O$15)</f>
        <v>0.27208205909367378</v>
      </c>
      <c r="P77" s="305">
        <f>IF(P$15=0,0,P$15/TRE_fec!P$15)</f>
        <v>0.27208205909367378</v>
      </c>
      <c r="Q77" s="305">
        <f>IF(Q$15=0,0,Q$15/TRE_fec!Q$15)</f>
        <v>0.27208205909367378</v>
      </c>
    </row>
    <row r="78" spans="1:17" x14ac:dyDescent="0.25">
      <c r="A78" s="127" t="s">
        <v>282</v>
      </c>
      <c r="B78" s="305">
        <f>IF(B$23=0,0,B$23/TRE_fec!B$23)</f>
        <v>0.3012146636315306</v>
      </c>
      <c r="C78" s="305">
        <f>IF(C$23=0,0,C$23/TRE_fec!C$23)</f>
        <v>0.3012146636315306</v>
      </c>
      <c r="D78" s="305">
        <f>IF(D$23=0,0,D$23/TRE_fec!D$23)</f>
        <v>0.30121466363153054</v>
      </c>
      <c r="E78" s="305">
        <f>IF(E$23=0,0,E$23/TRE_fec!E$23)</f>
        <v>0.30447275101288934</v>
      </c>
      <c r="F78" s="305">
        <f>IF(F$23=0,0,F$23/TRE_fec!F$23)</f>
        <v>0.3044727510128894</v>
      </c>
      <c r="G78" s="305">
        <f>IF(G$23=0,0,G$23/TRE_fec!G$23)</f>
        <v>0.3044727510128894</v>
      </c>
      <c r="H78" s="305">
        <f>IF(H$23=0,0,H$23/TRE_fec!H$23)</f>
        <v>0.31036249777823199</v>
      </c>
      <c r="I78" s="305">
        <f>IF(I$23=0,0,I$23/TRE_fec!I$23)</f>
        <v>0.3134923988407855</v>
      </c>
      <c r="J78" s="305">
        <f>IF(J$23=0,0,J$23/TRE_fec!J$23)</f>
        <v>0.31349239884078545</v>
      </c>
      <c r="K78" s="305">
        <f>IF(K$23=0,0,K$23/TRE_fec!K$23)</f>
        <v>0.31349239884078545</v>
      </c>
      <c r="L78" s="305">
        <f>IF(L$23=0,0,L$23/TRE_fec!L$23)</f>
        <v>0.31349239884078545</v>
      </c>
      <c r="M78" s="305">
        <f>IF(M$23=0,0,M$23/TRE_fec!M$23)</f>
        <v>0.3134923988407855</v>
      </c>
      <c r="N78" s="305">
        <f>IF(N$23=0,0,N$23/TRE_fec!N$23)</f>
        <v>0.31349239884078539</v>
      </c>
      <c r="O78" s="305">
        <f>IF(O$23=0,0,O$23/TRE_fec!O$23)</f>
        <v>0.3134923988407855</v>
      </c>
      <c r="P78" s="305">
        <f>IF(P$23=0,0,P$23/TRE_fec!P$23)</f>
        <v>0.31349239884078539</v>
      </c>
      <c r="Q78" s="305">
        <f>IF(Q$23=0,0,Q$23/TRE_fec!Q$23)</f>
        <v>0.31349239884078545</v>
      </c>
    </row>
    <row r="79" spans="1:17" x14ac:dyDescent="0.25">
      <c r="A79" s="127" t="s">
        <v>281</v>
      </c>
      <c r="B79" s="305">
        <f>IF(B$26=0,0,B$26/TRE_fec!B$26)</f>
        <v>0.22725214694774318</v>
      </c>
      <c r="C79" s="305">
        <f>IF(C$26=0,0,C$26/TRE_fec!C$26)</f>
        <v>0.22793070258380818</v>
      </c>
      <c r="D79" s="305">
        <f>IF(D$26=0,0,D$26/TRE_fec!D$26)</f>
        <v>0.2275017146599041</v>
      </c>
      <c r="E79" s="305">
        <f>IF(E$26=0,0,E$26/TRE_fec!E$26)</f>
        <v>0.23006122523261049</v>
      </c>
      <c r="F79" s="305">
        <f>IF(F$26=0,0,F$26/TRE_fec!F$26)</f>
        <v>0.2302131178800601</v>
      </c>
      <c r="G79" s="305">
        <f>IF(G$26=0,0,G$26/TRE_fec!G$26)</f>
        <v>0.2275441046008112</v>
      </c>
      <c r="H79" s="305">
        <f>IF(H$26=0,0,H$26/TRE_fec!H$26)</f>
        <v>0.23194573709366001</v>
      </c>
      <c r="I79" s="305">
        <f>IF(I$26=0,0,I$26/TRE_fec!I$26)</f>
        <v>0.23428483158536281</v>
      </c>
      <c r="J79" s="305">
        <f>IF(J$26=0,0,J$26/TRE_fec!J$26)</f>
        <v>0.23428483158536281</v>
      </c>
      <c r="K79" s="305">
        <f>IF(K$26=0,0,K$26/TRE_fec!K$26)</f>
        <v>0.2342848315853627</v>
      </c>
      <c r="L79" s="305">
        <f>IF(L$26=0,0,L$26/TRE_fec!L$26)</f>
        <v>0.23428483158536273</v>
      </c>
      <c r="M79" s="305">
        <f>IF(M$26=0,0,M$26/TRE_fec!M$26)</f>
        <v>0.23288054412882958</v>
      </c>
      <c r="N79" s="305">
        <f>IF(N$26=0,0,N$26/TRE_fec!N$26)</f>
        <v>0.23428483158536273</v>
      </c>
      <c r="O79" s="305">
        <f>IF(O$26=0,0,O$26/TRE_fec!O$26)</f>
        <v>0.27082997211943727</v>
      </c>
      <c r="P79" s="305">
        <f>IF(P$26=0,0,P$26/TRE_fec!P$26)</f>
        <v>0.2342848315853627</v>
      </c>
      <c r="Q79" s="305">
        <f>IF(Q$26=0,0,Q$26/TRE_fec!Q$26)</f>
        <v>0.23428483158536287</v>
      </c>
    </row>
    <row r="80" spans="1:17" x14ac:dyDescent="0.25">
      <c r="A80" s="127" t="s">
        <v>280</v>
      </c>
      <c r="B80" s="305">
        <f>IF(B$34=0,0,B$34/TRE_fec!B$34)</f>
        <v>0.34360504296542982</v>
      </c>
      <c r="C80" s="305">
        <f>IF(C$34=0,0,C$34/TRE_fec!C$34)</f>
        <v>0.34413385251645773</v>
      </c>
      <c r="D80" s="305">
        <f>IF(D$34=0,0,D$34/TRE_fec!D$34)</f>
        <v>0.34345636911461169</v>
      </c>
      <c r="E80" s="305">
        <f>IF(E$34=0,0,E$34/TRE_fec!E$34)</f>
        <v>0.3478637920296942</v>
      </c>
      <c r="F80" s="305">
        <f>IF(F$34=0,0,F$34/TRE_fec!F$34)</f>
        <v>0.34778627029136683</v>
      </c>
      <c r="G80" s="305">
        <f>IF(G$34=0,0,G$34/TRE_fec!G$34)</f>
        <v>0.34698304760112736</v>
      </c>
      <c r="H80" s="305">
        <f>IF(H$34=0,0,H$34/TRE_fec!H$34)</f>
        <v>0.35235219705987353</v>
      </c>
      <c r="I80" s="305">
        <f>IF(I$34=0,0,I$34/TRE_fec!I$34)</f>
        <v>0.35574110259924807</v>
      </c>
      <c r="J80" s="305">
        <f>IF(J$34=0,0,J$34/TRE_fec!J$34)</f>
        <v>0.3568285680140883</v>
      </c>
      <c r="K80" s="305">
        <f>IF(K$34=0,0,K$34/TRE_fec!K$34)</f>
        <v>0.3591138696918022</v>
      </c>
      <c r="L80" s="305">
        <f>IF(L$34=0,0,L$34/TRE_fec!L$34)</f>
        <v>0.35908682408295095</v>
      </c>
      <c r="M80" s="305">
        <f>IF(M$34=0,0,M$34/TRE_fec!M$34)</f>
        <v>0.32950028908322643</v>
      </c>
      <c r="N80" s="305">
        <f>IF(N$34=0,0,N$34/TRE_fec!N$34)</f>
        <v>0.36459809412070832</v>
      </c>
      <c r="O80" s="305">
        <f>IF(O$34=0,0,O$34/TRE_fec!O$34)</f>
        <v>0.36459809412070832</v>
      </c>
      <c r="P80" s="305">
        <f>IF(P$34=0,0,P$34/TRE_fec!P$34)</f>
        <v>0.36459809412070837</v>
      </c>
      <c r="Q80" s="305">
        <f>IF(Q$34=0,0,Q$34/TRE_fec!Q$34)</f>
        <v>0.36459809412070837</v>
      </c>
    </row>
    <row r="81" spans="1:17" x14ac:dyDescent="0.25">
      <c r="A81" s="127" t="s">
        <v>279</v>
      </c>
      <c r="B81" s="305">
        <f>IF(B$45=0,0,B$45/TRE_fec!B$45)</f>
        <v>0.33440365523067683</v>
      </c>
      <c r="C81" s="305">
        <f>IF(C$45=0,0,C$45/TRE_fec!C$45)</f>
        <v>0.33440365523067683</v>
      </c>
      <c r="D81" s="305">
        <f>IF(D$45=0,0,D$45/TRE_fec!D$45)</f>
        <v>0.33440365523067678</v>
      </c>
      <c r="E81" s="305">
        <f>IF(E$45=0,0,E$45/TRE_fec!E$45)</f>
        <v>0.33802073122641951</v>
      </c>
      <c r="F81" s="305">
        <f>IF(F$45=0,0,F$45/TRE_fec!F$45)</f>
        <v>0.33802073122641951</v>
      </c>
      <c r="G81" s="305">
        <f>IF(G$45=0,0,G$45/TRE_fec!G$45)</f>
        <v>0.33802073122641957</v>
      </c>
      <c r="H81" s="305">
        <f>IF(H$45=0,0,H$45/TRE_fec!H$45)</f>
        <v>0.34455943297144137</v>
      </c>
      <c r="I81" s="305">
        <f>IF(I$45=0,0,I$45/TRE_fec!I$45)</f>
        <v>0.3480341985861346</v>
      </c>
      <c r="J81" s="305">
        <f>IF(J$45=0,0,J$45/TRE_fec!J$45)</f>
        <v>0.3480341985861346</v>
      </c>
      <c r="K81" s="305">
        <f>IF(K$45=0,0,K$45/TRE_fec!K$45)</f>
        <v>0.34803419858613455</v>
      </c>
      <c r="L81" s="305">
        <f>IF(L$45=0,0,L$45/TRE_fec!L$45)</f>
        <v>0.3480341985861346</v>
      </c>
      <c r="M81" s="305">
        <f>IF(M$45=0,0,M$45/TRE_fec!M$45)</f>
        <v>0.34803419858613466</v>
      </c>
      <c r="N81" s="305">
        <f>IF(N$45=0,0,N$45/TRE_fec!N$45)</f>
        <v>0.3480341985861346</v>
      </c>
      <c r="O81" s="305">
        <f>IF(O$45=0,0,O$45/TRE_fec!O$45)</f>
        <v>0.34803419858613466</v>
      </c>
      <c r="P81" s="305">
        <f>IF(P$45=0,0,P$45/TRE_fec!P$45)</f>
        <v>0.34803419858613455</v>
      </c>
      <c r="Q81" s="305">
        <f>IF(Q$45=0,0,Q$45/TRE_fec!Q$45)</f>
        <v>0.3480341985861346</v>
      </c>
    </row>
    <row r="82" spans="1:17" x14ac:dyDescent="0.25">
      <c r="A82" s="72" t="s">
        <v>278</v>
      </c>
      <c r="B82" s="304">
        <f>IF(B$46=0,0,B$46/TRE_fec!B$46)</f>
        <v>0.31188215077934528</v>
      </c>
      <c r="C82" s="304">
        <f>IF(C$46=0,0,C$46/TRE_fec!C$46)</f>
        <v>0.31188215077934522</v>
      </c>
      <c r="D82" s="304">
        <f>IF(D$46=0,0,D$46/TRE_fec!D$46)</f>
        <v>0.31188215077934522</v>
      </c>
      <c r="E82" s="304">
        <f>IF(E$46=0,0,E$46/TRE_fec!E$46)</f>
        <v>0.31525562299903853</v>
      </c>
      <c r="F82" s="304">
        <f>IF(F$46=0,0,F$46/TRE_fec!F$46)</f>
        <v>0.31525562299903848</v>
      </c>
      <c r="G82" s="304">
        <f>IF(G$46=0,0,G$46/TRE_fec!G$46)</f>
        <v>0.31525562299903853</v>
      </c>
      <c r="H82" s="304">
        <f>IF(H$46=0,0,H$46/TRE_fec!H$46)</f>
        <v>0.32135395455625593</v>
      </c>
      <c r="I82" s="304">
        <f>IF(I$46=0,0,I$46/TRE_fec!I$46)</f>
        <v>0.32459470075150026</v>
      </c>
      <c r="J82" s="304">
        <f>IF(J$46=0,0,J$46/TRE_fec!J$46)</f>
        <v>0.32459470075150026</v>
      </c>
      <c r="K82" s="304">
        <f>IF(K$46=0,0,K$46/TRE_fec!K$46)</f>
        <v>0.32459470075150026</v>
      </c>
      <c r="L82" s="304">
        <f>IF(L$46=0,0,L$46/TRE_fec!L$46)</f>
        <v>0.32459470075150032</v>
      </c>
      <c r="M82" s="304">
        <f>IF(M$46=0,0,M$46/TRE_fec!M$46)</f>
        <v>0.32459470075150026</v>
      </c>
      <c r="N82" s="304">
        <f>IF(N$46=0,0,N$46/TRE_fec!N$46)</f>
        <v>0.32459470075150032</v>
      </c>
      <c r="O82" s="304">
        <f>IF(O$46=0,0,O$46/TRE_fec!O$46)</f>
        <v>0.32459470075150032</v>
      </c>
      <c r="P82" s="304">
        <f>IF(P$46=0,0,P$46/TRE_fec!P$46)</f>
        <v>0.32459470075150032</v>
      </c>
      <c r="Q82" s="304">
        <f>IF(Q$46=0,0,Q$46/TRE_fec!Q$46)</f>
        <v>0.32459470075150032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65.324536284823068</v>
      </c>
      <c r="C5" s="96">
        <v>63.776651829012003</v>
      </c>
      <c r="D5" s="96">
        <v>62.603085006395993</v>
      </c>
      <c r="E5" s="96">
        <v>66.488064037236001</v>
      </c>
      <c r="F5" s="96">
        <v>63.348472482228004</v>
      </c>
      <c r="G5" s="96">
        <v>66.208237953401621</v>
      </c>
      <c r="H5" s="96">
        <v>72.613149921719994</v>
      </c>
      <c r="I5" s="96">
        <v>72.623620899179997</v>
      </c>
      <c r="J5" s="96">
        <v>66.286045033847998</v>
      </c>
      <c r="K5" s="96">
        <v>62.723610627336008</v>
      </c>
      <c r="L5" s="96">
        <v>56.441952373831555</v>
      </c>
      <c r="M5" s="96">
        <v>28.360962411794592</v>
      </c>
      <c r="N5" s="96">
        <v>15.781816370307185</v>
      </c>
      <c r="O5" s="96">
        <v>6.2989036727145562</v>
      </c>
      <c r="P5" s="96">
        <v>31.284762255828774</v>
      </c>
      <c r="Q5" s="96">
        <v>34.468215180006709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0.58633230277468829</v>
      </c>
      <c r="C10" s="158">
        <v>0.57879938047240975</v>
      </c>
      <c r="D10" s="158">
        <v>0.56754749525711834</v>
      </c>
      <c r="E10" s="158">
        <v>0.59008325730316358</v>
      </c>
      <c r="F10" s="158">
        <v>0.55487447496298592</v>
      </c>
      <c r="G10" s="158">
        <v>0.24182138155772762</v>
      </c>
      <c r="H10" s="158">
        <v>0.25218138248312166</v>
      </c>
      <c r="I10" s="158">
        <v>0.26122799876458552</v>
      </c>
      <c r="J10" s="158">
        <v>0.26195802717801586</v>
      </c>
      <c r="K10" s="158">
        <v>0.25666106807636108</v>
      </c>
      <c r="L10" s="158">
        <v>0.19255224102515112</v>
      </c>
      <c r="M10" s="158">
        <v>0.28208859157089022</v>
      </c>
      <c r="N10" s="158">
        <v>0.12765213043847026</v>
      </c>
      <c r="O10" s="158">
        <v>9.0974342053168469E-2</v>
      </c>
      <c r="P10" s="158">
        <v>0.1383914888766736</v>
      </c>
      <c r="Q10" s="158">
        <v>0.14674236121006992</v>
      </c>
    </row>
    <row r="11" spans="1:17" x14ac:dyDescent="0.25">
      <c r="A11" s="92" t="s">
        <v>125</v>
      </c>
      <c r="B11" s="91">
        <v>0.27454801665468814</v>
      </c>
      <c r="C11" s="91">
        <v>0.27102075256243641</v>
      </c>
      <c r="D11" s="91">
        <v>0.26575209730522886</v>
      </c>
      <c r="E11" s="91">
        <v>0.27630438777986999</v>
      </c>
      <c r="F11" s="91">
        <v>0.25981800059878202</v>
      </c>
      <c r="G11" s="91">
        <v>0.24182138155772762</v>
      </c>
      <c r="H11" s="91">
        <v>0.25218138248312166</v>
      </c>
      <c r="I11" s="91">
        <v>0.26122799876458552</v>
      </c>
      <c r="J11" s="91">
        <v>0.26195802717801586</v>
      </c>
      <c r="K11" s="91">
        <v>0.25666106807636108</v>
      </c>
      <c r="L11" s="91">
        <v>0.19255224102515112</v>
      </c>
      <c r="M11" s="91">
        <v>0.28208859157089022</v>
      </c>
      <c r="N11" s="91">
        <v>0.12765213043847026</v>
      </c>
      <c r="O11" s="91">
        <v>9.0974342053168469E-2</v>
      </c>
      <c r="P11" s="91">
        <v>0.1383914888766736</v>
      </c>
      <c r="Q11" s="91">
        <v>0.14674236121006992</v>
      </c>
    </row>
    <row r="12" spans="1:17" x14ac:dyDescent="0.25">
      <c r="A12" s="92" t="s">
        <v>26</v>
      </c>
      <c r="B12" s="91">
        <v>0.31178428612000014</v>
      </c>
      <c r="C12" s="91">
        <v>0.30777862790997335</v>
      </c>
      <c r="D12" s="91">
        <v>0.30179539795188948</v>
      </c>
      <c r="E12" s="91">
        <v>0.31377886952329365</v>
      </c>
      <c r="F12" s="91">
        <v>0.29505647436420385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283</v>
      </c>
      <c r="B15" s="204">
        <v>6.25153927328709</v>
      </c>
      <c r="C15" s="204">
        <v>6.1119012398035748</v>
      </c>
      <c r="D15" s="204">
        <v>6.026843126436094</v>
      </c>
      <c r="E15" s="204">
        <v>6.261832471751771</v>
      </c>
      <c r="F15" s="204">
        <v>5.8691066806024006</v>
      </c>
      <c r="G15" s="204">
        <v>5.5393670171990665</v>
      </c>
      <c r="H15" s="204">
        <v>5.7813242092826336</v>
      </c>
      <c r="I15" s="204">
        <v>5.9930806336259206</v>
      </c>
      <c r="J15" s="204">
        <v>6.0107113492004682</v>
      </c>
      <c r="K15" s="204">
        <v>5.886668645669511</v>
      </c>
      <c r="L15" s="204">
        <v>4.3859684296401298</v>
      </c>
      <c r="M15" s="204">
        <v>6.6302159981531315</v>
      </c>
      <c r="N15" s="204">
        <v>2.9883607089628712</v>
      </c>
      <c r="O15" s="204">
        <v>2.1297266906679546</v>
      </c>
      <c r="P15" s="204">
        <v>3.1901763432646684</v>
      </c>
      <c r="Q15" s="204">
        <v>3.378964046132233</v>
      </c>
    </row>
    <row r="16" spans="1:17" x14ac:dyDescent="0.25">
      <c r="A16" s="152" t="s">
        <v>289</v>
      </c>
      <c r="B16" s="264">
        <v>6.25153927328709</v>
      </c>
      <c r="C16" s="264">
        <v>6.1119012398035748</v>
      </c>
      <c r="D16" s="264">
        <v>6.026843126436094</v>
      </c>
      <c r="E16" s="264">
        <v>6.261832471751771</v>
      </c>
      <c r="F16" s="264">
        <v>5.8691066806024006</v>
      </c>
      <c r="G16" s="264">
        <v>5.5393670171990665</v>
      </c>
      <c r="H16" s="264">
        <v>5.7813242092826336</v>
      </c>
      <c r="I16" s="264">
        <v>5.9930806336259206</v>
      </c>
      <c r="J16" s="264">
        <v>6.0107113492004682</v>
      </c>
      <c r="K16" s="264">
        <v>5.886668645669511</v>
      </c>
      <c r="L16" s="264">
        <v>4.3859684296401298</v>
      </c>
      <c r="M16" s="264">
        <v>6.6302159981531315</v>
      </c>
      <c r="N16" s="264">
        <v>2.9883607089628712</v>
      </c>
      <c r="O16" s="264">
        <v>2.1297266906679546</v>
      </c>
      <c r="P16" s="264">
        <v>3.1901763432646684</v>
      </c>
      <c r="Q16" s="264">
        <v>3.378964046132233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0.70912719359690557</v>
      </c>
      <c r="C18" s="83">
        <v>0.70602055771401073</v>
      </c>
      <c r="D18" s="83">
        <v>0.70587856359884549</v>
      </c>
      <c r="E18" s="83">
        <v>0.70962849909480263</v>
      </c>
      <c r="F18" s="83">
        <v>0.70587210932088273</v>
      </c>
      <c r="G18" s="83">
        <v>0.69821656087620154</v>
      </c>
      <c r="H18" s="83">
        <v>0.70150008177414636</v>
      </c>
      <c r="I18" s="83">
        <v>0.70165259698818572</v>
      </c>
      <c r="J18" s="83">
        <v>0.69855145430272136</v>
      </c>
      <c r="K18" s="83">
        <v>0.6987802271237793</v>
      </c>
      <c r="L18" s="83">
        <v>0.69820861659224986</v>
      </c>
      <c r="M18" s="83">
        <v>0</v>
      </c>
      <c r="N18" s="83">
        <v>0</v>
      </c>
      <c r="O18" s="83">
        <v>0</v>
      </c>
      <c r="P18" s="83">
        <v>0.69820221592955645</v>
      </c>
      <c r="Q18" s="83">
        <v>0.69820569046048697</v>
      </c>
    </row>
    <row r="19" spans="1:17" x14ac:dyDescent="0.25">
      <c r="A19" s="154" t="s">
        <v>125</v>
      </c>
      <c r="B19" s="83">
        <v>5.380150626212485</v>
      </c>
      <c r="C19" s="83">
        <v>5.0640815337172427</v>
      </c>
      <c r="D19" s="83">
        <v>5.0984008446526765</v>
      </c>
      <c r="E19" s="83">
        <v>5.2941474258181165</v>
      </c>
      <c r="F19" s="83">
        <v>4.8820175681229987</v>
      </c>
      <c r="G19" s="83">
        <v>4.8411504563228647</v>
      </c>
      <c r="H19" s="83">
        <v>5.0798241275084877</v>
      </c>
      <c r="I19" s="83">
        <v>5.2914280366377353</v>
      </c>
      <c r="J19" s="83">
        <v>5.3121598948977473</v>
      </c>
      <c r="K19" s="83">
        <v>5.1878884185457315</v>
      </c>
      <c r="L19" s="83">
        <v>3.6877598130478795</v>
      </c>
      <c r="M19" s="83">
        <v>6.0094142272004332</v>
      </c>
      <c r="N19" s="83">
        <v>2.9883607089628712</v>
      </c>
      <c r="O19" s="83">
        <v>2.1297266906679546</v>
      </c>
      <c r="P19" s="83">
        <v>2.4919741273351121</v>
      </c>
      <c r="Q19" s="83">
        <v>2.6807583556717458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0.62080177095269806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0.16226145347769966</v>
      </c>
      <c r="C21" s="83">
        <v>0.34179914837232112</v>
      </c>
      <c r="D21" s="83">
        <v>0.2225637181845721</v>
      </c>
      <c r="E21" s="83">
        <v>0.25805654683885193</v>
      </c>
      <c r="F21" s="83">
        <v>0.28121700315851972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282</v>
      </c>
      <c r="B23" s="204">
        <v>0</v>
      </c>
      <c r="C23" s="204">
        <v>0</v>
      </c>
      <c r="D23" s="204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4">
        <v>0</v>
      </c>
      <c r="L23" s="204">
        <v>0</v>
      </c>
      <c r="M23" s="204">
        <v>0</v>
      </c>
      <c r="N23" s="204">
        <v>0</v>
      </c>
      <c r="O23" s="204">
        <v>0</v>
      </c>
      <c r="P23" s="204">
        <v>0</v>
      </c>
      <c r="Q23" s="204">
        <v>0</v>
      </c>
    </row>
    <row r="24" spans="1:17" x14ac:dyDescent="0.25">
      <c r="A24" s="152" t="s">
        <v>287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286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281</v>
      </c>
      <c r="B26" s="204">
        <v>19.33731692136401</v>
      </c>
      <c r="C26" s="204">
        <v>18.905387313357721</v>
      </c>
      <c r="D26" s="204">
        <v>18.642284800037757</v>
      </c>
      <c r="E26" s="204">
        <v>19.369155934468573</v>
      </c>
      <c r="F26" s="204">
        <v>18.154373021866725</v>
      </c>
      <c r="G26" s="204">
        <v>17.489352417106552</v>
      </c>
      <c r="H26" s="204">
        <v>18.253279881934994</v>
      </c>
      <c r="I26" s="204">
        <v>18.92185495927275</v>
      </c>
      <c r="J26" s="204">
        <v>18.977520127710143</v>
      </c>
      <c r="K26" s="204">
        <v>18.585882139093822</v>
      </c>
      <c r="L26" s="204">
        <v>13.847746018292604</v>
      </c>
      <c r="M26" s="204">
        <v>20.933471971292391</v>
      </c>
      <c r="N26" s="204">
        <v>9.4351021382427227</v>
      </c>
      <c r="O26" s="204">
        <v>3.6217322680842847</v>
      </c>
      <c r="P26" s="204">
        <v>10.072291322607468</v>
      </c>
      <c r="Q26" s="204">
        <v>10.668347633231967</v>
      </c>
    </row>
    <row r="27" spans="1:17" x14ac:dyDescent="0.25">
      <c r="A27" s="152" t="s">
        <v>285</v>
      </c>
      <c r="B27" s="264">
        <v>19.33731692136401</v>
      </c>
      <c r="C27" s="264">
        <v>18.905387313357721</v>
      </c>
      <c r="D27" s="264">
        <v>18.642284800037757</v>
      </c>
      <c r="E27" s="264">
        <v>19.369155934468573</v>
      </c>
      <c r="F27" s="264">
        <v>18.154373021866725</v>
      </c>
      <c r="G27" s="264">
        <v>17.489352417106552</v>
      </c>
      <c r="H27" s="264">
        <v>18.253279881934994</v>
      </c>
      <c r="I27" s="264">
        <v>18.92185495927275</v>
      </c>
      <c r="J27" s="264">
        <v>18.977520127710143</v>
      </c>
      <c r="K27" s="264">
        <v>18.585882139093822</v>
      </c>
      <c r="L27" s="264">
        <v>13.847746018292604</v>
      </c>
      <c r="M27" s="264">
        <v>20.933471971292391</v>
      </c>
      <c r="N27" s="264">
        <v>9.4351021382427227</v>
      </c>
      <c r="O27" s="264">
        <v>3.6217322680842847</v>
      </c>
      <c r="P27" s="264">
        <v>10.072291322607468</v>
      </c>
      <c r="Q27" s="264">
        <v>10.668347633231967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2.1934785467532789</v>
      </c>
      <c r="C29" s="83">
        <v>2.1838690729899897</v>
      </c>
      <c r="D29" s="83">
        <v>2.1834298555291554</v>
      </c>
      <c r="E29" s="83">
        <v>2.1950291893811933</v>
      </c>
      <c r="F29" s="83">
        <v>2.1834098910991178</v>
      </c>
      <c r="G29" s="83">
        <v>2.2044676690873222</v>
      </c>
      <c r="H29" s="83">
        <v>2.2148346756378543</v>
      </c>
      <c r="I29" s="83">
        <v>2.215316209415815</v>
      </c>
      <c r="J29" s="83">
        <v>2.2055250225972793</v>
      </c>
      <c r="K29" s="83">
        <v>2.206247323264221</v>
      </c>
      <c r="L29" s="83">
        <v>2.2044425867302078</v>
      </c>
      <c r="M29" s="83">
        <v>0</v>
      </c>
      <c r="N29" s="83">
        <v>0</v>
      </c>
      <c r="O29" s="83">
        <v>0</v>
      </c>
      <c r="P29" s="83">
        <v>2.204422378023112</v>
      </c>
      <c r="Q29" s="83">
        <v>2.2044333481024938</v>
      </c>
    </row>
    <row r="30" spans="1:17" x14ac:dyDescent="0.25">
      <c r="A30" s="154" t="s">
        <v>125</v>
      </c>
      <c r="B30" s="83">
        <v>16.641929802520831</v>
      </c>
      <c r="C30" s="83">
        <v>15.664262072471564</v>
      </c>
      <c r="D30" s="83">
        <v>15.77041887051282</v>
      </c>
      <c r="E30" s="83">
        <v>16.375903937597624</v>
      </c>
      <c r="F30" s="83">
        <v>15.10110019365241</v>
      </c>
      <c r="G30" s="83">
        <v>15.284884748019229</v>
      </c>
      <c r="H30" s="83">
        <v>16.038445206297141</v>
      </c>
      <c r="I30" s="83">
        <v>16.706538749856936</v>
      </c>
      <c r="J30" s="83">
        <v>16.771995105112865</v>
      </c>
      <c r="K30" s="83">
        <v>16.379634815829601</v>
      </c>
      <c r="L30" s="83">
        <v>11.643303431562396</v>
      </c>
      <c r="M30" s="83">
        <v>18.973424745743941</v>
      </c>
      <c r="N30" s="83">
        <v>9.4351021382427227</v>
      </c>
      <c r="O30" s="83">
        <v>3.6217322680842847</v>
      </c>
      <c r="P30" s="83">
        <v>7.8678689445843553</v>
      </c>
      <c r="Q30" s="83">
        <v>8.4639142851294729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1.9600472255484487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0.5019085720898977</v>
      </c>
      <c r="C32" s="83">
        <v>1.0572561678961658</v>
      </c>
      <c r="D32" s="83">
        <v>0.6884360739957831</v>
      </c>
      <c r="E32" s="83">
        <v>0.79822280748975594</v>
      </c>
      <c r="F32" s="83">
        <v>0.86986293711519891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152" t="s">
        <v>284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280</v>
      </c>
      <c r="B34" s="204">
        <v>39.149347787397275</v>
      </c>
      <c r="C34" s="204">
        <v>38.180563895378299</v>
      </c>
      <c r="D34" s="204">
        <v>37.366409584665021</v>
      </c>
      <c r="E34" s="204">
        <v>40.26699237371249</v>
      </c>
      <c r="F34" s="204">
        <v>38.770118304795893</v>
      </c>
      <c r="G34" s="204">
        <v>42.937697137538279</v>
      </c>
      <c r="H34" s="204">
        <v>48.326364448019248</v>
      </c>
      <c r="I34" s="204">
        <v>47.44745730751675</v>
      </c>
      <c r="J34" s="204">
        <v>41.035855529759374</v>
      </c>
      <c r="K34" s="204">
        <v>37.994398774496311</v>
      </c>
      <c r="L34" s="204">
        <v>38.015685684873667</v>
      </c>
      <c r="M34" s="204">
        <v>0.51518585077817802</v>
      </c>
      <c r="N34" s="204">
        <v>3.230701392663121</v>
      </c>
      <c r="O34" s="204">
        <v>0.45647037190914824</v>
      </c>
      <c r="P34" s="204">
        <v>17.883903101079962</v>
      </c>
      <c r="Q34" s="204">
        <v>20.274161139432433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4.6929052643918119E-15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4.6929052643918112E-15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28.536768539316313</v>
      </c>
      <c r="C38" s="87">
        <v>26.545234775436764</v>
      </c>
      <c r="D38" s="87">
        <v>26.410275515221265</v>
      </c>
      <c r="E38" s="87">
        <v>28.95037587220439</v>
      </c>
      <c r="F38" s="87">
        <v>27.345035186637812</v>
      </c>
      <c r="G38" s="87">
        <v>33.649707276121255</v>
      </c>
      <c r="H38" s="87">
        <v>35.96091466762725</v>
      </c>
      <c r="I38" s="87">
        <v>35.079771524716747</v>
      </c>
      <c r="J38" s="87">
        <v>31.639914164687376</v>
      </c>
      <c r="K38" s="87">
        <v>31.836026867048307</v>
      </c>
      <c r="L38" s="87">
        <v>31.823687282927033</v>
      </c>
      <c r="M38" s="87">
        <v>0</v>
      </c>
      <c r="N38" s="87">
        <v>3.230701392663121</v>
      </c>
      <c r="O38" s="87">
        <v>0.45647037190914824</v>
      </c>
      <c r="P38" s="87">
        <v>17.883903101079962</v>
      </c>
      <c r="Q38" s="87">
        <v>20.274161139432433</v>
      </c>
    </row>
    <row r="39" spans="1:17" x14ac:dyDescent="0.25">
      <c r="A39" s="88" t="s">
        <v>29</v>
      </c>
      <c r="B39" s="87">
        <v>9.287987989726572</v>
      </c>
      <c r="C39" s="87">
        <v>9.3482723862000014</v>
      </c>
      <c r="D39" s="87">
        <v>9.350281547784002</v>
      </c>
      <c r="E39" s="87">
        <v>9.3980801499840005</v>
      </c>
      <c r="F39" s="87">
        <v>9.3496010253120012</v>
      </c>
      <c r="G39" s="87">
        <v>9.2879898614170209</v>
      </c>
      <c r="H39" s="87">
        <v>12.365449780392002</v>
      </c>
      <c r="I39" s="87">
        <v>12.367685782800002</v>
      </c>
      <c r="J39" s="87">
        <v>9.3959413650720016</v>
      </c>
      <c r="K39" s="87">
        <v>6.158371907448001</v>
      </c>
      <c r="L39" s="87">
        <v>6.1919984019466288</v>
      </c>
      <c r="M39" s="87">
        <v>0.51518585077817802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1.3245912583543855</v>
      </c>
      <c r="C41" s="87">
        <v>2.2870567337415402</v>
      </c>
      <c r="D41" s="87">
        <v>1.6058525216597554</v>
      </c>
      <c r="E41" s="87">
        <v>1.918536351524099</v>
      </c>
      <c r="F41" s="87">
        <v>2.075482092846078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278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1</v>
      </c>
      <c r="D50" s="77">
        <f t="shared" si="0"/>
        <v>0.99999999999999989</v>
      </c>
      <c r="E50" s="77">
        <f t="shared" si="0"/>
        <v>1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1</v>
      </c>
      <c r="J50" s="77">
        <f t="shared" si="0"/>
        <v>1</v>
      </c>
      <c r="K50" s="77">
        <f t="shared" si="0"/>
        <v>1</v>
      </c>
      <c r="L50" s="77">
        <f t="shared" si="0"/>
        <v>0.99999999999999989</v>
      </c>
      <c r="M50" s="77">
        <f t="shared" si="0"/>
        <v>0.99999999999999989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0.99999999999999978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8.975682586068531E-3</v>
      </c>
      <c r="C55" s="201">
        <f t="shared" si="5"/>
        <v>9.07541182977426E-3</v>
      </c>
      <c r="D55" s="201">
        <f t="shared" si="5"/>
        <v>9.0658071435159061E-3</v>
      </c>
      <c r="E55" s="201">
        <f t="shared" si="5"/>
        <v>8.8750254026450995E-3</v>
      </c>
      <c r="F55" s="201">
        <f t="shared" si="5"/>
        <v>8.7590821565374337E-3</v>
      </c>
      <c r="G55" s="201">
        <f t="shared" si="5"/>
        <v>3.6524364494932675E-3</v>
      </c>
      <c r="H55" s="201">
        <f t="shared" si="5"/>
        <v>3.4729437127432664E-3</v>
      </c>
      <c r="I55" s="201">
        <f t="shared" si="5"/>
        <v>3.5970114892403429E-3</v>
      </c>
      <c r="J55" s="201">
        <f t="shared" si="5"/>
        <v>3.9519332771211623E-3</v>
      </c>
      <c r="K55" s="201">
        <f t="shared" si="5"/>
        <v>4.0919370793444706E-3</v>
      </c>
      <c r="L55" s="201">
        <f t="shared" si="5"/>
        <v>3.411509221896176E-3</v>
      </c>
      <c r="M55" s="201">
        <f t="shared" si="5"/>
        <v>9.94636879648262E-3</v>
      </c>
      <c r="N55" s="201">
        <f t="shared" si="5"/>
        <v>8.0885575806497346E-3</v>
      </c>
      <c r="O55" s="201">
        <f t="shared" si="5"/>
        <v>1.4442885108284637E-2</v>
      </c>
      <c r="P55" s="201">
        <f t="shared" si="5"/>
        <v>4.4236068583480889E-3</v>
      </c>
      <c r="Q55" s="201">
        <f t="shared" si="5"/>
        <v>4.2573240431430237E-3</v>
      </c>
    </row>
    <row r="56" spans="1:17" x14ac:dyDescent="0.25">
      <c r="A56" s="127" t="s">
        <v>283</v>
      </c>
      <c r="B56" s="200">
        <f t="shared" ref="B56:Q56" si="6">IF(B$15=0,0,B$15/B$5)</f>
        <v>9.5699711453436184E-2</v>
      </c>
      <c r="C56" s="200">
        <f t="shared" si="6"/>
        <v>9.5832895966220522E-2</v>
      </c>
      <c r="D56" s="200">
        <f t="shared" si="6"/>
        <v>9.6270704963187473E-2</v>
      </c>
      <c r="E56" s="200">
        <f t="shared" si="6"/>
        <v>9.4179798470969051E-2</v>
      </c>
      <c r="F56" s="200">
        <f t="shared" si="6"/>
        <v>9.2647958989838936E-2</v>
      </c>
      <c r="G56" s="200">
        <f t="shared" si="6"/>
        <v>8.3665827522819119E-2</v>
      </c>
      <c r="H56" s="200">
        <f t="shared" si="6"/>
        <v>7.9618143759293492E-2</v>
      </c>
      <c r="I56" s="200">
        <f t="shared" si="6"/>
        <v>8.2522470780489396E-2</v>
      </c>
      <c r="J56" s="200">
        <f t="shared" si="6"/>
        <v>9.0678382548410999E-2</v>
      </c>
      <c r="K56" s="200">
        <f t="shared" si="6"/>
        <v>9.3850921316446054E-2</v>
      </c>
      <c r="L56" s="200">
        <f t="shared" si="6"/>
        <v>7.7707595949030581E-2</v>
      </c>
      <c r="M56" s="200">
        <f t="shared" si="6"/>
        <v>0.23377965464937098</v>
      </c>
      <c r="N56" s="200">
        <f t="shared" si="6"/>
        <v>0.1893546749527098</v>
      </c>
      <c r="O56" s="200">
        <f t="shared" si="6"/>
        <v>0.33811069375349473</v>
      </c>
      <c r="P56" s="200">
        <f t="shared" si="6"/>
        <v>0.10197220989494001</v>
      </c>
      <c r="Q56" s="200">
        <f t="shared" si="6"/>
        <v>9.8031302998601494E-2</v>
      </c>
    </row>
    <row r="57" spans="1:17" x14ac:dyDescent="0.25">
      <c r="A57" s="142" t="s">
        <v>289</v>
      </c>
      <c r="B57" s="199">
        <f t="shared" ref="B57:Q57" si="7">IF(B$16=0,0,B$16/B$5)</f>
        <v>9.5699711453436184E-2</v>
      </c>
      <c r="C57" s="199">
        <f t="shared" si="7"/>
        <v>9.5832895966220522E-2</v>
      </c>
      <c r="D57" s="199">
        <f t="shared" si="7"/>
        <v>9.6270704963187473E-2</v>
      </c>
      <c r="E57" s="199">
        <f t="shared" si="7"/>
        <v>9.4179798470969051E-2</v>
      </c>
      <c r="F57" s="199">
        <f t="shared" si="7"/>
        <v>9.2647958989838936E-2</v>
      </c>
      <c r="G57" s="199">
        <f t="shared" si="7"/>
        <v>8.3665827522819119E-2</v>
      </c>
      <c r="H57" s="199">
        <f t="shared" si="7"/>
        <v>7.9618143759293492E-2</v>
      </c>
      <c r="I57" s="199">
        <f t="shared" si="7"/>
        <v>8.2522470780489396E-2</v>
      </c>
      <c r="J57" s="199">
        <f t="shared" si="7"/>
        <v>9.0678382548410999E-2</v>
      </c>
      <c r="K57" s="199">
        <f t="shared" si="7"/>
        <v>9.3850921316446054E-2</v>
      </c>
      <c r="L57" s="199">
        <f t="shared" si="7"/>
        <v>7.7707595949030581E-2</v>
      </c>
      <c r="M57" s="199">
        <f t="shared" si="7"/>
        <v>0.23377965464937098</v>
      </c>
      <c r="N57" s="199">
        <f t="shared" si="7"/>
        <v>0.1893546749527098</v>
      </c>
      <c r="O57" s="199">
        <f t="shared" si="7"/>
        <v>0.33811069375349473</v>
      </c>
      <c r="P57" s="199">
        <f t="shared" si="7"/>
        <v>0.10197220989494001</v>
      </c>
      <c r="Q57" s="199">
        <f t="shared" si="7"/>
        <v>9.8031302998601494E-2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282</v>
      </c>
      <c r="B59" s="200">
        <f t="shared" ref="B59:Q59" si="9">IF(B$23=0,0,B$23/B$5)</f>
        <v>0</v>
      </c>
      <c r="C59" s="200">
        <f t="shared" si="9"/>
        <v>0</v>
      </c>
      <c r="D59" s="200">
        <f t="shared" si="9"/>
        <v>0</v>
      </c>
      <c r="E59" s="200">
        <f t="shared" si="9"/>
        <v>0</v>
      </c>
      <c r="F59" s="200">
        <f t="shared" si="9"/>
        <v>0</v>
      </c>
      <c r="G59" s="200">
        <f t="shared" si="9"/>
        <v>0</v>
      </c>
      <c r="H59" s="200">
        <f t="shared" si="9"/>
        <v>0</v>
      </c>
      <c r="I59" s="200">
        <f t="shared" si="9"/>
        <v>0</v>
      </c>
      <c r="J59" s="200">
        <f t="shared" si="9"/>
        <v>0</v>
      </c>
      <c r="K59" s="200">
        <f t="shared" si="9"/>
        <v>0</v>
      </c>
      <c r="L59" s="200">
        <f t="shared" si="9"/>
        <v>0</v>
      </c>
      <c r="M59" s="200">
        <f t="shared" si="9"/>
        <v>0</v>
      </c>
      <c r="N59" s="200">
        <f t="shared" si="9"/>
        <v>0</v>
      </c>
      <c r="O59" s="200">
        <f t="shared" si="9"/>
        <v>0</v>
      </c>
      <c r="P59" s="200">
        <f t="shared" si="9"/>
        <v>0</v>
      </c>
      <c r="Q59" s="200">
        <f t="shared" si="9"/>
        <v>0</v>
      </c>
    </row>
    <row r="60" spans="1:17" x14ac:dyDescent="0.25">
      <c r="A60" s="142" t="s">
        <v>287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286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281</v>
      </c>
      <c r="B62" s="200">
        <f t="shared" ref="B62:Q62" si="12">IF(B$26=0,0,B$26/B$5)</f>
        <v>0.29601919923397413</v>
      </c>
      <c r="C62" s="200">
        <f t="shared" si="12"/>
        <v>0.29643116675431463</v>
      </c>
      <c r="D62" s="200">
        <f t="shared" si="12"/>
        <v>0.29778540144041021</v>
      </c>
      <c r="E62" s="200">
        <f t="shared" si="12"/>
        <v>0.29131779086876503</v>
      </c>
      <c r="F62" s="200">
        <f t="shared" si="12"/>
        <v>0.28657949135174199</v>
      </c>
      <c r="G62" s="200">
        <f t="shared" si="12"/>
        <v>0.26415674178515108</v>
      </c>
      <c r="H62" s="200">
        <f t="shared" si="12"/>
        <v>0.25137705638183705</v>
      </c>
      <c r="I62" s="200">
        <f t="shared" si="12"/>
        <v>0.26054684033919329</v>
      </c>
      <c r="J62" s="200">
        <f t="shared" si="12"/>
        <v>0.28629736648218418</v>
      </c>
      <c r="K62" s="200">
        <f t="shared" si="12"/>
        <v>0.29631397097847845</v>
      </c>
      <c r="L62" s="200">
        <f t="shared" si="12"/>
        <v>0.2453449151895904</v>
      </c>
      <c r="M62" s="200">
        <f t="shared" si="12"/>
        <v>0.73810866032482381</v>
      </c>
      <c r="N62" s="200">
        <f t="shared" si="12"/>
        <v>0.59784640226802188</v>
      </c>
      <c r="O62" s="200">
        <f t="shared" si="12"/>
        <v>0.57497819561407482</v>
      </c>
      <c r="P62" s="200">
        <f t="shared" si="12"/>
        <v>0.32195518189468947</v>
      </c>
      <c r="Q62" s="200">
        <f t="shared" si="12"/>
        <v>0.3095126213387499</v>
      </c>
    </row>
    <row r="63" spans="1:17" x14ac:dyDescent="0.25">
      <c r="A63" s="142" t="s">
        <v>285</v>
      </c>
      <c r="B63" s="199">
        <f t="shared" ref="B63:Q63" si="13">IF(B$27=0,0,B$27/B$5)</f>
        <v>0.29601919923397413</v>
      </c>
      <c r="C63" s="199">
        <f t="shared" si="13"/>
        <v>0.29643116675431463</v>
      </c>
      <c r="D63" s="199">
        <f t="shared" si="13"/>
        <v>0.29778540144041021</v>
      </c>
      <c r="E63" s="199">
        <f t="shared" si="13"/>
        <v>0.29131779086876503</v>
      </c>
      <c r="F63" s="199">
        <f t="shared" si="13"/>
        <v>0.28657949135174199</v>
      </c>
      <c r="G63" s="199">
        <f t="shared" si="13"/>
        <v>0.26415674178515108</v>
      </c>
      <c r="H63" s="199">
        <f t="shared" si="13"/>
        <v>0.25137705638183705</v>
      </c>
      <c r="I63" s="199">
        <f t="shared" si="13"/>
        <v>0.26054684033919329</v>
      </c>
      <c r="J63" s="199">
        <f t="shared" si="13"/>
        <v>0.28629736648218418</v>
      </c>
      <c r="K63" s="199">
        <f t="shared" si="13"/>
        <v>0.29631397097847845</v>
      </c>
      <c r="L63" s="199">
        <f t="shared" si="13"/>
        <v>0.2453449151895904</v>
      </c>
      <c r="M63" s="199">
        <f t="shared" si="13"/>
        <v>0.73810866032482381</v>
      </c>
      <c r="N63" s="199">
        <f t="shared" si="13"/>
        <v>0.59784640226802188</v>
      </c>
      <c r="O63" s="199">
        <f t="shared" si="13"/>
        <v>0.57497819561407482</v>
      </c>
      <c r="P63" s="199">
        <f t="shared" si="13"/>
        <v>0.32195518189468947</v>
      </c>
      <c r="Q63" s="199">
        <f t="shared" si="13"/>
        <v>0.3095126213387499</v>
      </c>
    </row>
    <row r="64" spans="1:17" x14ac:dyDescent="0.25">
      <c r="A64" s="142" t="s">
        <v>284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280</v>
      </c>
      <c r="B65" s="200">
        <f t="shared" ref="B65:Q65" si="15">IF(B$34=0,0,B$34/B$5)</f>
        <v>0.59930540672652111</v>
      </c>
      <c r="C65" s="200">
        <f t="shared" si="15"/>
        <v>0.59866052544969062</v>
      </c>
      <c r="D65" s="200">
        <f t="shared" si="15"/>
        <v>0.59687808645288631</v>
      </c>
      <c r="E65" s="200">
        <f t="shared" si="15"/>
        <v>0.60562738525762083</v>
      </c>
      <c r="F65" s="200">
        <f t="shared" si="15"/>
        <v>0.61201346750188168</v>
      </c>
      <c r="G65" s="200">
        <f t="shared" si="15"/>
        <v>0.64852499424253662</v>
      </c>
      <c r="H65" s="200">
        <f t="shared" si="15"/>
        <v>0.6655318561461262</v>
      </c>
      <c r="I65" s="200">
        <f t="shared" si="15"/>
        <v>0.65333367739107706</v>
      </c>
      <c r="J65" s="200">
        <f t="shared" si="15"/>
        <v>0.61907231769228377</v>
      </c>
      <c r="K65" s="200">
        <f t="shared" si="15"/>
        <v>0.60574317062573102</v>
      </c>
      <c r="L65" s="200">
        <f t="shared" si="15"/>
        <v>0.67353597963948275</v>
      </c>
      <c r="M65" s="200">
        <f t="shared" si="15"/>
        <v>1.8165316229322513E-2</v>
      </c>
      <c r="N65" s="200">
        <f t="shared" si="15"/>
        <v>0.20471036519861857</v>
      </c>
      <c r="O65" s="200">
        <f t="shared" si="15"/>
        <v>7.2468225524145724E-2</v>
      </c>
      <c r="P65" s="200">
        <f t="shared" si="15"/>
        <v>0.57164900135202246</v>
      </c>
      <c r="Q65" s="200">
        <f t="shared" si="15"/>
        <v>0.58819875161950541</v>
      </c>
    </row>
    <row r="66" spans="1:17" x14ac:dyDescent="0.25">
      <c r="A66" s="127" t="s">
        <v>279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278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>IF(B$5=0,0,B$5/TRE_fec!B$5)</f>
        <v>1.7910825745583645</v>
      </c>
      <c r="C71" s="230">
        <f>IF(C$5=0,0,C$5/TRE_fec!C$5)</f>
        <v>1.771400458316631</v>
      </c>
      <c r="D71" s="230">
        <f>IF(D$5=0,0,D$5/TRE_fec!D$5)</f>
        <v>1.7732771522911115</v>
      </c>
      <c r="E71" s="230">
        <f>IF(E$5=0,0,E$5/TRE_fec!E$5)</f>
        <v>1.8113963561031585</v>
      </c>
      <c r="F71" s="230">
        <f>IF(F$5=0,0,F$5/TRE_fec!F$5)</f>
        <v>1.8353736598618016</v>
      </c>
      <c r="G71" s="230">
        <f>IF(G$5=0,0,G$5/TRE_fec!G$5)</f>
        <v>2.0609854019800591</v>
      </c>
      <c r="H71" s="230">
        <f>IF(H$5=0,0,H$5/TRE_fec!H$5)</f>
        <v>2.1675036587677554</v>
      </c>
      <c r="I71" s="230">
        <f>IF(I$5=0,0,I$5/TRE_fec!I$5)</f>
        <v>2.0927423297319705</v>
      </c>
      <c r="J71" s="230">
        <f>IF(J$5=0,0,J$5/TRE_fec!J$5)</f>
        <v>1.9047938505553652</v>
      </c>
      <c r="K71" s="230">
        <f>IF(K$5=0,0,K$5/TRE_fec!K$5)</f>
        <v>1.8396221784699169</v>
      </c>
      <c r="L71" s="230">
        <f>IF(L$5=0,0,L$5/TRE_fec!L$5)</f>
        <v>2.2065360854811122</v>
      </c>
      <c r="M71" s="230">
        <f>IF(M$5=0,0,M$5/TRE_fec!M$5)</f>
        <v>0.75682074112590003</v>
      </c>
      <c r="N71" s="230">
        <f>IF(N$5=0,0,N$5/TRE_fec!N$5)</f>
        <v>0.93065025859169637</v>
      </c>
      <c r="O71" s="230">
        <f>IF(O$5=0,0,O$5/TRE_fec!O$5)</f>
        <v>0.52119906428858576</v>
      </c>
      <c r="P71" s="230">
        <f>IF(P$5=0,0,P$5/TRE_fec!P$5)</f>
        <v>1.5520107100488993</v>
      </c>
      <c r="Q71" s="230">
        <f>IF(Q$5=0,0,Q$5/TRE_fec!Q$5)</f>
        <v>1.6270940702336552</v>
      </c>
    </row>
    <row r="72" spans="1:17" x14ac:dyDescent="0.25">
      <c r="A72" s="132" t="s">
        <v>83</v>
      </c>
      <c r="B72" s="275">
        <f>IF(B$6=0,0,B$6/TRE_fec!B$6)</f>
        <v>0</v>
      </c>
      <c r="C72" s="275">
        <f>IF(C$6=0,0,C$6/TRE_fec!C$6)</f>
        <v>0</v>
      </c>
      <c r="D72" s="275">
        <f>IF(D$6=0,0,D$6/TRE_fec!D$6)</f>
        <v>0</v>
      </c>
      <c r="E72" s="275">
        <f>IF(E$6=0,0,E$6/TRE_fec!E$6)</f>
        <v>0</v>
      </c>
      <c r="F72" s="275">
        <f>IF(F$6=0,0,F$6/TRE_fec!F$6)</f>
        <v>0</v>
      </c>
      <c r="G72" s="275">
        <f>IF(G$6=0,0,G$6/TRE_fec!G$6)</f>
        <v>0</v>
      </c>
      <c r="H72" s="275">
        <f>IF(H$6=0,0,H$6/TRE_fec!H$6)</f>
        <v>0</v>
      </c>
      <c r="I72" s="275">
        <f>IF(I$6=0,0,I$6/TRE_fec!I$6)</f>
        <v>0</v>
      </c>
      <c r="J72" s="275">
        <f>IF(J$6=0,0,J$6/TRE_fec!J$6)</f>
        <v>0</v>
      </c>
      <c r="K72" s="275">
        <f>IF(K$6=0,0,K$6/TRE_fec!K$6)</f>
        <v>0</v>
      </c>
      <c r="L72" s="275">
        <f>IF(L$6=0,0,L$6/TRE_fec!L$6)</f>
        <v>0</v>
      </c>
      <c r="M72" s="275">
        <f>IF(M$6=0,0,M$6/TRE_fec!M$6)</f>
        <v>0</v>
      </c>
      <c r="N72" s="275">
        <f>IF(N$6=0,0,N$6/TRE_fec!N$6)</f>
        <v>0</v>
      </c>
      <c r="O72" s="275">
        <f>IF(O$6=0,0,O$6/TRE_fec!O$6)</f>
        <v>0</v>
      </c>
      <c r="P72" s="275">
        <f>IF(P$6=0,0,P$6/TRE_fec!P$6)</f>
        <v>0</v>
      </c>
      <c r="Q72" s="275">
        <f>IF(Q$6=0,0,Q$6/TRE_fec!Q$6)</f>
        <v>0</v>
      </c>
    </row>
    <row r="73" spans="1:17" x14ac:dyDescent="0.25">
      <c r="A73" s="76" t="s">
        <v>82</v>
      </c>
      <c r="B73" s="274">
        <f>IF(B$7=0,0,B$7/TRE_fec!B$7)</f>
        <v>0</v>
      </c>
      <c r="C73" s="274">
        <f>IF(C$7=0,0,C$7/TRE_fec!C$7)</f>
        <v>0</v>
      </c>
      <c r="D73" s="274">
        <f>IF(D$7=0,0,D$7/TRE_fec!D$7)</f>
        <v>0</v>
      </c>
      <c r="E73" s="274">
        <f>IF(E$7=0,0,E$7/TRE_fec!E$7)</f>
        <v>0</v>
      </c>
      <c r="F73" s="274">
        <f>IF(F$7=0,0,F$7/TRE_fec!F$7)</f>
        <v>0</v>
      </c>
      <c r="G73" s="274">
        <f>IF(G$7=0,0,G$7/TRE_fec!G$7)</f>
        <v>0</v>
      </c>
      <c r="H73" s="274">
        <f>IF(H$7=0,0,H$7/TRE_fec!H$7)</f>
        <v>0</v>
      </c>
      <c r="I73" s="274">
        <f>IF(I$7=0,0,I$7/TRE_fec!I$7)</f>
        <v>0</v>
      </c>
      <c r="J73" s="274">
        <f>IF(J$7=0,0,J$7/TRE_fec!J$7)</f>
        <v>0</v>
      </c>
      <c r="K73" s="274">
        <f>IF(K$7=0,0,K$7/TRE_fec!K$7)</f>
        <v>0</v>
      </c>
      <c r="L73" s="274">
        <f>IF(L$7=0,0,L$7/TRE_fec!L$7)</f>
        <v>0</v>
      </c>
      <c r="M73" s="274">
        <f>IF(M$7=0,0,M$7/TRE_fec!M$7)</f>
        <v>0</v>
      </c>
      <c r="N73" s="274">
        <f>IF(N$7=0,0,N$7/TRE_fec!N$7)</f>
        <v>0</v>
      </c>
      <c r="O73" s="274">
        <f>IF(O$7=0,0,O$7/TRE_fec!O$7)</f>
        <v>0</v>
      </c>
      <c r="P73" s="274">
        <f>IF(P$7=0,0,P$7/TRE_fec!P$7)</f>
        <v>0</v>
      </c>
      <c r="Q73" s="274">
        <f>IF(Q$7=0,0,Q$7/TRE_fec!Q$7)</f>
        <v>0</v>
      </c>
    </row>
    <row r="74" spans="1:17" x14ac:dyDescent="0.25">
      <c r="A74" s="76" t="s">
        <v>81</v>
      </c>
      <c r="B74" s="274">
        <f>IF(B$8=0,0,B$8/TRE_fec!B$8)</f>
        <v>0</v>
      </c>
      <c r="C74" s="274">
        <f>IF(C$8=0,0,C$8/TRE_fec!C$8)</f>
        <v>0</v>
      </c>
      <c r="D74" s="274">
        <f>IF(D$8=0,0,D$8/TRE_fec!D$8)</f>
        <v>0</v>
      </c>
      <c r="E74" s="274">
        <f>IF(E$8=0,0,E$8/TRE_fec!E$8)</f>
        <v>0</v>
      </c>
      <c r="F74" s="274">
        <f>IF(F$8=0,0,F$8/TRE_fec!F$8)</f>
        <v>0</v>
      </c>
      <c r="G74" s="274">
        <f>IF(G$8=0,0,G$8/TRE_fec!G$8)</f>
        <v>0</v>
      </c>
      <c r="H74" s="274">
        <f>IF(H$8=0,0,H$8/TRE_fec!H$8)</f>
        <v>0</v>
      </c>
      <c r="I74" s="274">
        <f>IF(I$8=0,0,I$8/TRE_fec!I$8)</f>
        <v>0</v>
      </c>
      <c r="J74" s="274">
        <f>IF(J$8=0,0,J$8/TRE_fec!J$8)</f>
        <v>0</v>
      </c>
      <c r="K74" s="274">
        <f>IF(K$8=0,0,K$8/TRE_fec!K$8)</f>
        <v>0</v>
      </c>
      <c r="L74" s="274">
        <f>IF(L$8=0,0,L$8/TRE_fec!L$8)</f>
        <v>0</v>
      </c>
      <c r="M74" s="274">
        <f>IF(M$8=0,0,M$8/TRE_fec!M$8)</f>
        <v>0</v>
      </c>
      <c r="N74" s="274">
        <f>IF(N$8=0,0,N$8/TRE_fec!N$8)</f>
        <v>0</v>
      </c>
      <c r="O74" s="274">
        <f>IF(O$8=0,0,O$8/TRE_fec!O$8)</f>
        <v>0</v>
      </c>
      <c r="P74" s="274">
        <f>IF(P$8=0,0,P$8/TRE_fec!P$8)</f>
        <v>0</v>
      </c>
      <c r="Q74" s="274">
        <f>IF(Q$8=0,0,Q$8/TRE_fec!Q$8)</f>
        <v>0</v>
      </c>
    </row>
    <row r="75" spans="1:17" x14ac:dyDescent="0.25">
      <c r="A75" s="76" t="s">
        <v>80</v>
      </c>
      <c r="B75" s="274">
        <f>IF(B$9=0,0,B$9/TRE_fec!B$9)</f>
        <v>0</v>
      </c>
      <c r="C75" s="274">
        <f>IF(C$9=0,0,C$9/TRE_fec!C$9)</f>
        <v>0</v>
      </c>
      <c r="D75" s="274">
        <f>IF(D$9=0,0,D$9/TRE_fec!D$9)</f>
        <v>0</v>
      </c>
      <c r="E75" s="274">
        <f>IF(E$9=0,0,E$9/TRE_fec!E$9)</f>
        <v>0</v>
      </c>
      <c r="F75" s="274">
        <f>IF(F$9=0,0,F$9/TRE_fec!F$9)</f>
        <v>0</v>
      </c>
      <c r="G75" s="274">
        <f>IF(G$9=0,0,G$9/TRE_fec!G$9)</f>
        <v>0</v>
      </c>
      <c r="H75" s="274">
        <f>IF(H$9=0,0,H$9/TRE_fec!H$9)</f>
        <v>0</v>
      </c>
      <c r="I75" s="274">
        <f>IF(I$9=0,0,I$9/TRE_fec!I$9)</f>
        <v>0</v>
      </c>
      <c r="J75" s="274">
        <f>IF(J$9=0,0,J$9/TRE_fec!J$9)</f>
        <v>0</v>
      </c>
      <c r="K75" s="274">
        <f>IF(K$9=0,0,K$9/TRE_fec!K$9)</f>
        <v>0</v>
      </c>
      <c r="L75" s="274">
        <f>IF(L$9=0,0,L$9/TRE_fec!L$9)</f>
        <v>0</v>
      </c>
      <c r="M75" s="274">
        <f>IF(M$9=0,0,M$9/TRE_fec!M$9)</f>
        <v>0</v>
      </c>
      <c r="N75" s="274">
        <f>IF(N$9=0,0,N$9/TRE_fec!N$9)</f>
        <v>0</v>
      </c>
      <c r="O75" s="274">
        <f>IF(O$9=0,0,O$9/TRE_fec!O$9)</f>
        <v>0</v>
      </c>
      <c r="P75" s="274">
        <f>IF(P$9=0,0,P$9/TRE_fec!P$9)</f>
        <v>0</v>
      </c>
      <c r="Q75" s="274">
        <f>IF(Q$9=0,0,Q$9/TRE_fec!Q$9)</f>
        <v>0</v>
      </c>
    </row>
    <row r="76" spans="1:17" x14ac:dyDescent="0.25">
      <c r="A76" s="129" t="s">
        <v>79</v>
      </c>
      <c r="B76" s="273">
        <f>IF(B$10=0,0,B$10/TRE_fec!B$10)</f>
        <v>1.3251222000000002</v>
      </c>
      <c r="C76" s="273">
        <f>IF(C$10=0,0,C$10/TRE_fec!C$10)</f>
        <v>1.3251222000000002</v>
      </c>
      <c r="D76" s="273">
        <f>IF(D$10=0,0,D$10/TRE_fec!D$10)</f>
        <v>1.3251221999999998</v>
      </c>
      <c r="E76" s="273">
        <f>IF(E$10=0,0,E$10/TRE_fec!E$10)</f>
        <v>1.3251221999999998</v>
      </c>
      <c r="F76" s="273">
        <f>IF(F$10=0,0,F$10/TRE_fec!F$10)</f>
        <v>1.3251222000000002</v>
      </c>
      <c r="G76" s="273">
        <f>IF(G$10=0,0,G$10/TRE_fec!G$10)</f>
        <v>0.62048376000000005</v>
      </c>
      <c r="H76" s="273">
        <f>IF(H$10=0,0,H$10/TRE_fec!H$10)</f>
        <v>0.62048376000000005</v>
      </c>
      <c r="I76" s="273">
        <f>IF(I$10=0,0,I$10/TRE_fec!I$10)</f>
        <v>0.62048375999999994</v>
      </c>
      <c r="J76" s="273">
        <f>IF(J$10=0,0,J$10/TRE_fec!J$10)</f>
        <v>0.62048376000000016</v>
      </c>
      <c r="K76" s="273">
        <f>IF(K$10=0,0,K$10/TRE_fec!K$10)</f>
        <v>0.62048376000000016</v>
      </c>
      <c r="L76" s="273">
        <f>IF(L$10=0,0,L$10/TRE_fec!L$10)</f>
        <v>0.62048375999999994</v>
      </c>
      <c r="M76" s="273">
        <f>IF(M$10=0,0,M$10/TRE_fec!M$10)</f>
        <v>0.62048375999999994</v>
      </c>
      <c r="N76" s="273">
        <f>IF(N$10=0,0,N$10/TRE_fec!N$10)</f>
        <v>0.62048376000000016</v>
      </c>
      <c r="O76" s="273">
        <f>IF(O$10=0,0,O$10/TRE_fec!O$10)</f>
        <v>0.62048376000000005</v>
      </c>
      <c r="P76" s="273">
        <f>IF(P$10=0,0,P$10/TRE_fec!P$10)</f>
        <v>0.56590570467231682</v>
      </c>
      <c r="Q76" s="273">
        <f>IF(Q$10=0,0,Q$10/TRE_fec!Q$10)</f>
        <v>0.57098172074908604</v>
      </c>
    </row>
    <row r="77" spans="1:17" x14ac:dyDescent="0.25">
      <c r="A77" s="127" t="s">
        <v>283</v>
      </c>
      <c r="B77" s="296">
        <f>IF(B$15=0,0,B$15/TRE_fec!B$15)</f>
        <v>3.0176170595859113</v>
      </c>
      <c r="C77" s="296">
        <f>IF(C$15=0,0,C$15/TRE_fec!C$15)</f>
        <v>2.9886100617225115</v>
      </c>
      <c r="D77" s="296">
        <f>IF(D$15=0,0,D$15/TRE_fec!D$15)</f>
        <v>3.0054441353361283</v>
      </c>
      <c r="E77" s="296">
        <f>IF(E$15=0,0,E$15/TRE_fec!E$15)</f>
        <v>3.0033720570923892</v>
      </c>
      <c r="F77" s="296">
        <f>IF(F$15=0,0,F$15/TRE_fec!F$15)</f>
        <v>2.9936308132729095</v>
      </c>
      <c r="G77" s="296">
        <f>IF(G$15=0,0,G$15/TRE_fec!G$15)</f>
        <v>3.0357144361714425</v>
      </c>
      <c r="H77" s="296">
        <f>IF(H$15=0,0,H$15/TRE_fec!H$15)</f>
        <v>3.0381539491711997</v>
      </c>
      <c r="I77" s="296">
        <f>IF(I$15=0,0,I$15/TRE_fec!I$15)</f>
        <v>3.0403660243212354</v>
      </c>
      <c r="J77" s="296">
        <f>IF(J$15=0,0,J$15/TRE_fec!J$15)</f>
        <v>3.0408124485436807</v>
      </c>
      <c r="K77" s="296">
        <f>IF(K$15=0,0,K$15/TRE_fec!K$15)</f>
        <v>3.0395204273249541</v>
      </c>
      <c r="L77" s="296">
        <f>IF(L$15=0,0,L$15/TRE_fec!L$15)</f>
        <v>3.0186474670966343</v>
      </c>
      <c r="M77" s="296">
        <f>IF(M$15=0,0,M$15/TRE_fec!M$15)</f>
        <v>3.1148535161797977</v>
      </c>
      <c r="N77" s="296">
        <f>IF(N$15=0,0,N$15/TRE_fec!N$15)</f>
        <v>3.1024188000000001</v>
      </c>
      <c r="O77" s="296">
        <f>IF(O$15=0,0,O$15/TRE_fec!O$15)</f>
        <v>3.1024188000000001</v>
      </c>
      <c r="P77" s="296">
        <f>IF(P$15=0,0,P$15/TRE_fec!P$15)</f>
        <v>2.7862137710273607</v>
      </c>
      <c r="Q77" s="296">
        <f>IF(Q$15=0,0,Q$15/TRE_fec!Q$15)</f>
        <v>2.8081178284090682</v>
      </c>
    </row>
    <row r="78" spans="1:17" x14ac:dyDescent="0.25">
      <c r="A78" s="127" t="s">
        <v>282</v>
      </c>
      <c r="B78" s="296">
        <f>IF(B$23=0,0,B$23/TRE_fec!B$23)</f>
        <v>0</v>
      </c>
      <c r="C78" s="296">
        <f>IF(C$23=0,0,C$23/TRE_fec!C$23)</f>
        <v>0</v>
      </c>
      <c r="D78" s="296">
        <f>IF(D$23=0,0,D$23/TRE_fec!D$23)</f>
        <v>0</v>
      </c>
      <c r="E78" s="296">
        <f>IF(E$23=0,0,E$23/TRE_fec!E$23)</f>
        <v>0</v>
      </c>
      <c r="F78" s="296">
        <f>IF(F$23=0,0,F$23/TRE_fec!F$23)</f>
        <v>0</v>
      </c>
      <c r="G78" s="296">
        <f>IF(G$23=0,0,G$23/TRE_fec!G$23)</f>
        <v>0</v>
      </c>
      <c r="H78" s="296">
        <f>IF(H$23=0,0,H$23/TRE_fec!H$23)</f>
        <v>0</v>
      </c>
      <c r="I78" s="296">
        <f>IF(I$23=0,0,I$23/TRE_fec!I$23)</f>
        <v>0</v>
      </c>
      <c r="J78" s="296">
        <f>IF(J$23=0,0,J$23/TRE_fec!J$23)</f>
        <v>0</v>
      </c>
      <c r="K78" s="296">
        <f>IF(K$23=0,0,K$23/TRE_fec!K$23)</f>
        <v>0</v>
      </c>
      <c r="L78" s="296">
        <f>IF(L$23=0,0,L$23/TRE_fec!L$23)</f>
        <v>0</v>
      </c>
      <c r="M78" s="296">
        <f>IF(M$23=0,0,M$23/TRE_fec!M$23)</f>
        <v>0</v>
      </c>
      <c r="N78" s="296">
        <f>IF(N$23=0,0,N$23/TRE_fec!N$23)</f>
        <v>0</v>
      </c>
      <c r="O78" s="296">
        <f>IF(O$23=0,0,O$23/TRE_fec!O$23)</f>
        <v>0</v>
      </c>
      <c r="P78" s="296">
        <f>IF(P$23=0,0,P$23/TRE_fec!P$23)</f>
        <v>0</v>
      </c>
      <c r="Q78" s="296">
        <f>IF(Q$23=0,0,Q$23/TRE_fec!Q$23)</f>
        <v>0</v>
      </c>
    </row>
    <row r="79" spans="1:17" x14ac:dyDescent="0.25">
      <c r="A79" s="127" t="s">
        <v>281</v>
      </c>
      <c r="B79" s="296">
        <f>IF(B$26=0,0,B$26/TRE_fec!B$26)</f>
        <v>2.9169124833517421</v>
      </c>
      <c r="C79" s="296">
        <f>IF(C$26=0,0,C$26/TRE_fec!C$26)</f>
        <v>2.8888735133626486</v>
      </c>
      <c r="D79" s="296">
        <f>IF(D$26=0,0,D$26/TRE_fec!D$26)</f>
        <v>2.9051457965913086</v>
      </c>
      <c r="E79" s="296">
        <f>IF(E$26=0,0,E$26/TRE_fec!E$26)</f>
        <v>2.9031428681957214</v>
      </c>
      <c r="F79" s="296">
        <f>IF(F$26=0,0,F$26/TRE_fec!F$26)</f>
        <v>2.8937267112946556</v>
      </c>
      <c r="G79" s="296">
        <f>IF(G$26=0,0,G$26/TRE_fec!G$26)</f>
        <v>2.9951910258346035</v>
      </c>
      <c r="H79" s="296">
        <f>IF(H$26=0,0,H$26/TRE_fec!H$26)</f>
        <v>2.9975979740498979</v>
      </c>
      <c r="I79" s="296">
        <f>IF(I$26=0,0,I$26/TRE_fec!I$26)</f>
        <v>2.9997805204577248</v>
      </c>
      <c r="J79" s="296">
        <f>IF(J$26=0,0,J$26/TRE_fec!J$26)</f>
        <v>3.0002209854134683</v>
      </c>
      <c r="K79" s="296">
        <f>IF(K$26=0,0,K$26/TRE_fec!K$26)</f>
        <v>2.9989462112405763</v>
      </c>
      <c r="L79" s="296">
        <f>IF(L$26=0,0,L$26/TRE_fec!L$26)</f>
        <v>2.9783518818090813</v>
      </c>
      <c r="M79" s="296">
        <f>IF(M$26=0,0,M$26/TRE_fec!M$26)</f>
        <v>3.0732736871710862</v>
      </c>
      <c r="N79" s="296">
        <f>IF(N$26=0,0,N$26/TRE_fec!N$26)</f>
        <v>3.0610049606180367</v>
      </c>
      <c r="O79" s="296">
        <f>IF(O$26=0,0,O$26/TRE_fec!O$26)</f>
        <v>1.6487048441335583</v>
      </c>
      <c r="P79" s="296">
        <f>IF(P$26=0,0,P$26/TRE_fec!P$26)</f>
        <v>2.7490209169880737</v>
      </c>
      <c r="Q79" s="296">
        <f>IF(Q$26=0,0,Q$26/TRE_fec!Q$26)</f>
        <v>2.7706325795731028</v>
      </c>
    </row>
    <row r="80" spans="1:17" x14ac:dyDescent="0.25">
      <c r="A80" s="127" t="s">
        <v>280</v>
      </c>
      <c r="B80" s="296">
        <f>IF(B$34=0,0,B$34/TRE_fec!B$34)</f>
        <v>3.1001221330729773</v>
      </c>
      <c r="C80" s="296">
        <f>IF(C$34=0,0,C$34/TRE_fec!C$34)</f>
        <v>3.0754150536338525</v>
      </c>
      <c r="D80" s="296">
        <f>IF(D$34=0,0,D$34/TRE_fec!D$34)</f>
        <v>3.0927686841888828</v>
      </c>
      <c r="E80" s="296">
        <f>IF(E$34=0,0,E$34/TRE_fec!E$34)</f>
        <v>3.0859510043954081</v>
      </c>
      <c r="F80" s="296">
        <f>IF(F$34=0,0,F$34/TRE_fec!F$34)</f>
        <v>3.0811753897258538</v>
      </c>
      <c r="G80" s="296">
        <f>IF(G$34=0,0,G$34/TRE_fec!G$34)</f>
        <v>3.1312976782280399</v>
      </c>
      <c r="H80" s="296">
        <f>IF(H$34=0,0,H$34/TRE_fec!H$34)</f>
        <v>3.1366374678580429</v>
      </c>
      <c r="I80" s="296">
        <f>IF(I$34=0,0,I$34/TRE_fec!I$34)</f>
        <v>3.1372848241875757</v>
      </c>
      <c r="J80" s="296">
        <f>IF(J$34=0,0,J$34/TRE_fec!J$34)</f>
        <v>3.133003958008004</v>
      </c>
      <c r="K80" s="296">
        <f>IF(K$34=0,0,K$34/TRE_fec!K$34)</f>
        <v>3.1240077448606827</v>
      </c>
      <c r="L80" s="296">
        <f>IF(L$34=0,0,L$34/TRE_fec!L$34)</f>
        <v>3.1241142113566802</v>
      </c>
      <c r="M80" s="296">
        <f>IF(M$34=0,0,M$34/TRE_fec!M$34)</f>
        <v>3.240583200000001</v>
      </c>
      <c r="N80" s="296">
        <f>IF(N$34=0,0,N$34/TRE_fec!N$34)</f>
        <v>3.1024188000000001</v>
      </c>
      <c r="O80" s="296">
        <f>IF(O$34=0,0,O$34/TRE_fec!O$34)</f>
        <v>3.1024188000000001</v>
      </c>
      <c r="P80" s="296">
        <f>IF(P$34=0,0,P$34/TRE_fec!P$34)</f>
        <v>2.8295285233615837</v>
      </c>
      <c r="Q80" s="296">
        <f>IF(Q$34=0,0,Q$34/TRE_fec!Q$34)</f>
        <v>2.8549086037454301</v>
      </c>
    </row>
    <row r="81" spans="1:17" x14ac:dyDescent="0.25">
      <c r="A81" s="127" t="s">
        <v>279</v>
      </c>
      <c r="B81" s="296">
        <f>IF(B$45=0,0,B$45/TRE_fec!B$45)</f>
        <v>0</v>
      </c>
      <c r="C81" s="296">
        <f>IF(C$45=0,0,C$45/TRE_fec!C$45)</f>
        <v>0</v>
      </c>
      <c r="D81" s="296">
        <f>IF(D$45=0,0,D$45/TRE_fec!D$45)</f>
        <v>0</v>
      </c>
      <c r="E81" s="296">
        <f>IF(E$45=0,0,E$45/TRE_fec!E$45)</f>
        <v>0</v>
      </c>
      <c r="F81" s="296">
        <f>IF(F$45=0,0,F$45/TRE_fec!F$45)</f>
        <v>0</v>
      </c>
      <c r="G81" s="296">
        <f>IF(G$45=0,0,G$45/TRE_fec!G$45)</f>
        <v>0</v>
      </c>
      <c r="H81" s="296">
        <f>IF(H$45=0,0,H$45/TRE_fec!H$45)</f>
        <v>0</v>
      </c>
      <c r="I81" s="296">
        <f>IF(I$45=0,0,I$45/TRE_fec!I$45)</f>
        <v>0</v>
      </c>
      <c r="J81" s="296">
        <f>IF(J$45=0,0,J$45/TRE_fec!J$45)</f>
        <v>0</v>
      </c>
      <c r="K81" s="296">
        <f>IF(K$45=0,0,K$45/TRE_fec!K$45)</f>
        <v>0</v>
      </c>
      <c r="L81" s="296">
        <f>IF(L$45=0,0,L$45/TRE_fec!L$45)</f>
        <v>0</v>
      </c>
      <c r="M81" s="296">
        <f>IF(M$45=0,0,M$45/TRE_fec!M$45)</f>
        <v>0</v>
      </c>
      <c r="N81" s="296">
        <f>IF(N$45=0,0,N$45/TRE_fec!N$45)</f>
        <v>0</v>
      </c>
      <c r="O81" s="296">
        <f>IF(O$45=0,0,O$45/TRE_fec!O$45)</f>
        <v>0</v>
      </c>
      <c r="P81" s="296">
        <f>IF(P$45=0,0,P$45/TRE_fec!P$45)</f>
        <v>0</v>
      </c>
      <c r="Q81" s="296">
        <f>IF(Q$45=0,0,Q$45/TRE_fec!Q$45)</f>
        <v>0</v>
      </c>
    </row>
    <row r="82" spans="1:17" x14ac:dyDescent="0.25">
      <c r="A82" s="72" t="s">
        <v>278</v>
      </c>
      <c r="B82" s="295">
        <f>IF(B$46=0,0,B$46/TRE_fec!B$46)</f>
        <v>0</v>
      </c>
      <c r="C82" s="295">
        <f>IF(C$46=0,0,C$46/TRE_fec!C$46)</f>
        <v>0</v>
      </c>
      <c r="D82" s="295">
        <f>IF(D$46=0,0,D$46/TRE_fec!D$46)</f>
        <v>0</v>
      </c>
      <c r="E82" s="295">
        <f>IF(E$46=0,0,E$46/TRE_fec!E$46)</f>
        <v>0</v>
      </c>
      <c r="F82" s="295">
        <f>IF(F$46=0,0,F$46/TRE_fec!F$46)</f>
        <v>0</v>
      </c>
      <c r="G82" s="295">
        <f>IF(G$46=0,0,G$46/TRE_fec!G$46)</f>
        <v>0</v>
      </c>
      <c r="H82" s="295">
        <f>IF(H$46=0,0,H$46/TRE_fec!H$46)</f>
        <v>0</v>
      </c>
      <c r="I82" s="295">
        <f>IF(I$46=0,0,I$46/TRE_fec!I$46)</f>
        <v>0</v>
      </c>
      <c r="J82" s="295">
        <f>IF(J$46=0,0,J$46/TRE_fec!J$46)</f>
        <v>0</v>
      </c>
      <c r="K82" s="295">
        <f>IF(K$46=0,0,K$46/TRE_fec!K$46)</f>
        <v>0</v>
      </c>
      <c r="L82" s="295">
        <f>IF(L$46=0,0,L$46/TRE_fec!L$46)</f>
        <v>0</v>
      </c>
      <c r="M82" s="295">
        <f>IF(M$46=0,0,M$46/TRE_fec!M$46)</f>
        <v>0</v>
      </c>
      <c r="N82" s="295">
        <f>IF(N$46=0,0,N$46/TRE_fec!N$46)</f>
        <v>0</v>
      </c>
      <c r="O82" s="295">
        <f>IF(O$46=0,0,O$46/TRE_fec!O$46)</f>
        <v>0</v>
      </c>
      <c r="P82" s="295">
        <f>IF(P$46=0,0,P$46/TRE_fec!P$46)</f>
        <v>0</v>
      </c>
      <c r="Q82" s="295">
        <f>IF(Q$46=0,0,Q$46/TRE_fec!Q$46)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2737.2335216821712</v>
      </c>
      <c r="C3" s="46">
        <v>3199.5406925736697</v>
      </c>
      <c r="D3" s="46">
        <v>2987.5968219969609</v>
      </c>
      <c r="E3" s="46">
        <v>3132.2494656708532</v>
      </c>
      <c r="F3" s="46">
        <v>3214.3690770738995</v>
      </c>
      <c r="G3" s="46">
        <v>3850.399651879166</v>
      </c>
      <c r="H3" s="46">
        <v>3699.873784902903</v>
      </c>
      <c r="I3" s="46">
        <v>3691.4538688566658</v>
      </c>
      <c r="J3" s="46">
        <v>3658.1517117006342</v>
      </c>
      <c r="K3" s="46">
        <v>3027.3583495290777</v>
      </c>
      <c r="L3" s="46">
        <v>2853.0999999999995</v>
      </c>
      <c r="M3" s="46">
        <v>2322.1579730552976</v>
      </c>
      <c r="N3" s="46">
        <v>2327.1439779516786</v>
      </c>
      <c r="O3" s="46">
        <v>2350.1228754930507</v>
      </c>
      <c r="P3" s="46">
        <v>2419.0815026893888</v>
      </c>
      <c r="Q3" s="46">
        <v>2493.9428717163987</v>
      </c>
    </row>
    <row r="5" spans="1:17" x14ac:dyDescent="0.25">
      <c r="A5" s="31" t="s">
        <v>257</v>
      </c>
      <c r="B5" s="46">
        <v>1973.1608312904773</v>
      </c>
      <c r="C5" s="46">
        <v>2079.2848909670975</v>
      </c>
      <c r="D5" s="46">
        <v>2130.0070525880024</v>
      </c>
      <c r="E5" s="46">
        <v>2564.4071528850391</v>
      </c>
      <c r="F5" s="46">
        <v>1699.1481574499317</v>
      </c>
      <c r="G5" s="46">
        <v>1718.3225096378269</v>
      </c>
      <c r="H5" s="46">
        <v>1827.0364187374298</v>
      </c>
      <c r="I5" s="46">
        <v>2049.1614524669617</v>
      </c>
      <c r="J5" s="46">
        <v>1995.6623641916015</v>
      </c>
      <c r="K5" s="46">
        <v>380.13019112903982</v>
      </c>
      <c r="L5" s="46">
        <v>576.49667551019309</v>
      </c>
      <c r="M5" s="46">
        <v>1362.5915048575623</v>
      </c>
      <c r="N5" s="46">
        <v>747.29290643841045</v>
      </c>
      <c r="O5" s="46">
        <v>814.73560519214629</v>
      </c>
      <c r="P5" s="46">
        <v>1141.9440044799835</v>
      </c>
      <c r="Q5" s="46">
        <v>1132.9012066899254</v>
      </c>
    </row>
    <row r="6" spans="1:17" x14ac:dyDescent="0.25">
      <c r="A6" s="294" t="s">
        <v>256</v>
      </c>
      <c r="B6" s="293">
        <v>2466.4510391130962</v>
      </c>
      <c r="C6" s="293">
        <v>2551.4374328056961</v>
      </c>
      <c r="D6" s="293">
        <v>2489.4860228847615</v>
      </c>
      <c r="E6" s="293">
        <v>2783.6227242018804</v>
      </c>
      <c r="F6" s="293">
        <v>2630.2703800121762</v>
      </c>
      <c r="G6" s="293">
        <v>2401.1518456533177</v>
      </c>
      <c r="H6" s="293">
        <v>2190.7070873383695</v>
      </c>
      <c r="I6" s="293">
        <v>2270.3348043454953</v>
      </c>
      <c r="J6" s="293">
        <v>2237.2205370590382</v>
      </c>
      <c r="K6" s="293">
        <v>2051.9352903513754</v>
      </c>
      <c r="L6" s="293">
        <v>2055.728158276861</v>
      </c>
      <c r="M6" s="293">
        <v>1919.9842295983408</v>
      </c>
      <c r="N6" s="293">
        <v>1861.598820604547</v>
      </c>
      <c r="O6" s="293">
        <v>1736.8898484350832</v>
      </c>
      <c r="P6" s="293">
        <v>1595.1497043895115</v>
      </c>
      <c r="Q6" s="293">
        <v>1490.1337544362077</v>
      </c>
    </row>
    <row r="7" spans="1:17" x14ac:dyDescent="0.25">
      <c r="A7" s="292" t="s">
        <v>255</v>
      </c>
      <c r="B7" s="291"/>
      <c r="C7" s="291">
        <v>84.986393692599904</v>
      </c>
      <c r="D7" s="291">
        <v>0</v>
      </c>
      <c r="E7" s="291">
        <v>294.13670131711888</v>
      </c>
      <c r="F7" s="291">
        <v>0</v>
      </c>
      <c r="G7" s="291">
        <v>0</v>
      </c>
      <c r="H7" s="291">
        <v>0</v>
      </c>
      <c r="I7" s="291">
        <v>129.77258106948494</v>
      </c>
      <c r="J7" s="291">
        <v>0</v>
      </c>
      <c r="K7" s="291">
        <v>0</v>
      </c>
      <c r="L7" s="291">
        <v>3.7928679254855524</v>
      </c>
      <c r="M7" s="291">
        <v>0</v>
      </c>
      <c r="N7" s="291">
        <v>0</v>
      </c>
      <c r="O7" s="291">
        <v>0</v>
      </c>
      <c r="P7" s="291">
        <v>0</v>
      </c>
      <c r="Q7" s="291">
        <v>0</v>
      </c>
    </row>
    <row r="8" spans="1:17" x14ac:dyDescent="0.25">
      <c r="A8" s="290" t="s">
        <v>254</v>
      </c>
      <c r="B8" s="289"/>
      <c r="C8" s="289">
        <f>B6+C7-C6</f>
        <v>0</v>
      </c>
      <c r="D8" s="289">
        <f t="shared" ref="D8:Q8" si="0">C6+D7-D6</f>
        <v>61.951409920934566</v>
      </c>
      <c r="E8" s="289">
        <f t="shared" si="0"/>
        <v>0</v>
      </c>
      <c r="F8" s="289">
        <f t="shared" si="0"/>
        <v>153.35234418970413</v>
      </c>
      <c r="G8" s="289">
        <f t="shared" si="0"/>
        <v>229.1185343588586</v>
      </c>
      <c r="H8" s="289">
        <f t="shared" si="0"/>
        <v>210.4447583149481</v>
      </c>
      <c r="I8" s="289">
        <f t="shared" si="0"/>
        <v>50.144864062359375</v>
      </c>
      <c r="J8" s="289">
        <f t="shared" si="0"/>
        <v>33.114267286457107</v>
      </c>
      <c r="K8" s="289">
        <f t="shared" si="0"/>
        <v>185.28524670766274</v>
      </c>
      <c r="L8" s="289">
        <f t="shared" si="0"/>
        <v>0</v>
      </c>
      <c r="M8" s="289">
        <f t="shared" si="0"/>
        <v>135.74392867852021</v>
      </c>
      <c r="N8" s="289">
        <f t="shared" si="0"/>
        <v>58.385408993793817</v>
      </c>
      <c r="O8" s="289">
        <f t="shared" si="0"/>
        <v>124.70897216946378</v>
      </c>
      <c r="P8" s="289">
        <f t="shared" si="0"/>
        <v>141.7401440455717</v>
      </c>
      <c r="Q8" s="289">
        <f t="shared" si="0"/>
        <v>105.01594995330379</v>
      </c>
    </row>
    <row r="9" spans="1:17" x14ac:dyDescent="0.25">
      <c r="A9" s="288" t="s">
        <v>253</v>
      </c>
      <c r="B9" s="287">
        <f>B6-B5</f>
        <v>493.29020782261887</v>
      </c>
      <c r="C9" s="287">
        <f t="shared" ref="C9:Q9" si="1">C6-C5</f>
        <v>472.15254183859861</v>
      </c>
      <c r="D9" s="287">
        <f t="shared" si="1"/>
        <v>359.47897029675914</v>
      </c>
      <c r="E9" s="287">
        <f t="shared" si="1"/>
        <v>219.21557131684131</v>
      </c>
      <c r="F9" s="287">
        <f t="shared" si="1"/>
        <v>931.12222256224459</v>
      </c>
      <c r="G9" s="287">
        <f t="shared" si="1"/>
        <v>682.82933601549075</v>
      </c>
      <c r="H9" s="287">
        <f t="shared" si="1"/>
        <v>363.67066860093973</v>
      </c>
      <c r="I9" s="287">
        <f t="shared" si="1"/>
        <v>221.17335187853359</v>
      </c>
      <c r="J9" s="287">
        <f t="shared" si="1"/>
        <v>241.55817286743672</v>
      </c>
      <c r="K9" s="287">
        <f t="shared" si="1"/>
        <v>1671.8050992223357</v>
      </c>
      <c r="L9" s="287">
        <f t="shared" si="1"/>
        <v>1479.2314827666678</v>
      </c>
      <c r="M9" s="287">
        <f t="shared" si="1"/>
        <v>557.39272474077848</v>
      </c>
      <c r="N9" s="287">
        <f t="shared" si="1"/>
        <v>1114.3059141661365</v>
      </c>
      <c r="O9" s="287">
        <f t="shared" si="1"/>
        <v>922.1542432429369</v>
      </c>
      <c r="P9" s="287">
        <f t="shared" si="1"/>
        <v>453.20569990952799</v>
      </c>
      <c r="Q9" s="287">
        <f t="shared" si="1"/>
        <v>357.23254774628231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67.807707088732101</v>
      </c>
      <c r="C12" s="38">
        <v>71.293630000000007</v>
      </c>
      <c r="D12" s="38">
        <v>72.999899999999997</v>
      </c>
      <c r="E12" s="38">
        <v>87.901479999999992</v>
      </c>
      <c r="F12" s="38">
        <v>58.193569999999994</v>
      </c>
      <c r="G12" s="38">
        <v>58.734063435201989</v>
      </c>
      <c r="H12" s="38">
        <v>62.406099999999995</v>
      </c>
      <c r="I12" s="38">
        <v>69.001890000000003</v>
      </c>
      <c r="J12" s="38">
        <v>67.197639999999993</v>
      </c>
      <c r="K12" s="38">
        <v>12.201550000000001</v>
      </c>
      <c r="L12" s="38">
        <v>18.940030303455814</v>
      </c>
      <c r="M12" s="38">
        <v>45.786684643270512</v>
      </c>
      <c r="N12" s="38">
        <v>24.386338262699393</v>
      </c>
      <c r="O12" s="38">
        <v>26.511760768817119</v>
      </c>
      <c r="P12" s="38">
        <v>36.398958729246999</v>
      </c>
      <c r="Q12" s="38">
        <v>36.612938539019957</v>
      </c>
    </row>
    <row r="13" spans="1:17" x14ac:dyDescent="0.25">
      <c r="A13" s="55" t="s">
        <v>33</v>
      </c>
      <c r="B13" s="54">
        <v>0.66878804291805616</v>
      </c>
      <c r="C13" s="54">
        <v>2.7003400000000002</v>
      </c>
      <c r="D13" s="54">
        <v>2.0002900000000001</v>
      </c>
      <c r="E13" s="54">
        <v>2.6999900000000001</v>
      </c>
      <c r="F13" s="54">
        <v>2.7</v>
      </c>
      <c r="G13" s="54">
        <v>2.722728713851339</v>
      </c>
      <c r="H13" s="54">
        <v>1.99953</v>
      </c>
      <c r="I13" s="54">
        <v>1.3997299999999999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14.335784856206402</v>
      </c>
      <c r="C14" s="51">
        <v>14.31859</v>
      </c>
      <c r="D14" s="51">
        <v>14.301589999999999</v>
      </c>
      <c r="E14" s="51">
        <v>9.6004100000000001</v>
      </c>
      <c r="F14" s="51">
        <v>6.7002600000000001</v>
      </c>
      <c r="G14" s="51">
        <v>5.7299650604757115</v>
      </c>
      <c r="H14" s="51">
        <v>6.6991199999999997</v>
      </c>
      <c r="I14" s="51">
        <v>6.6906400000000001</v>
      </c>
      <c r="J14" s="51">
        <v>5.6989299999999998</v>
      </c>
      <c r="K14" s="51">
        <v>4.8009899999999996</v>
      </c>
      <c r="L14" s="51">
        <v>3.8215333597647558</v>
      </c>
      <c r="M14" s="51">
        <v>1.910788679815004</v>
      </c>
      <c r="N14" s="51">
        <v>5.1300319193519339</v>
      </c>
      <c r="O14" s="51">
        <v>6.1147106301082568</v>
      </c>
      <c r="P14" s="51">
        <v>15.573271904183954</v>
      </c>
      <c r="Q14" s="51">
        <v>16.957538485907698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2.1952305975904354</v>
      </c>
      <c r="O16" s="51">
        <v>1.0987125272070299</v>
      </c>
      <c r="P16" s="51">
        <v>6.592202602684444</v>
      </c>
      <c r="Q16" s="51">
        <v>2.1974118026990421</v>
      </c>
    </row>
    <row r="17" spans="1:17" x14ac:dyDescent="0.25">
      <c r="A17" s="53" t="s">
        <v>76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1.0259359795638279</v>
      </c>
      <c r="O17" s="51">
        <v>4.0606404736295039</v>
      </c>
      <c r="P17" s="51">
        <v>6.1148508726908863</v>
      </c>
      <c r="Q17" s="51">
        <v>7.1173768608207997</v>
      </c>
    </row>
    <row r="18" spans="1:17" x14ac:dyDescent="0.25">
      <c r="A18" s="53" t="s">
        <v>29</v>
      </c>
      <c r="B18" s="51">
        <v>14.335784856206402</v>
      </c>
      <c r="C18" s="51">
        <v>14.31859</v>
      </c>
      <c r="D18" s="51">
        <v>14.301589999999999</v>
      </c>
      <c r="E18" s="51">
        <v>9.6004100000000001</v>
      </c>
      <c r="F18" s="51">
        <v>6.7002600000000001</v>
      </c>
      <c r="G18" s="51">
        <v>5.7299650604757115</v>
      </c>
      <c r="H18" s="51">
        <v>6.6991199999999997</v>
      </c>
      <c r="I18" s="51">
        <v>6.6906400000000001</v>
      </c>
      <c r="J18" s="51">
        <v>5.6989299999999998</v>
      </c>
      <c r="K18" s="51">
        <v>4.8009899999999996</v>
      </c>
      <c r="L18" s="51">
        <v>3.8215333597647558</v>
      </c>
      <c r="M18" s="51">
        <v>1.910788679815004</v>
      </c>
      <c r="N18" s="51">
        <v>1.9088653421976702</v>
      </c>
      <c r="O18" s="51">
        <v>0.95535762927172307</v>
      </c>
      <c r="P18" s="51">
        <v>2.866218428808625</v>
      </c>
      <c r="Q18" s="51">
        <v>7.6427498223878558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0</v>
      </c>
      <c r="C20" s="51">
        <v>1.70279</v>
      </c>
      <c r="D20" s="51">
        <v>2.00007</v>
      </c>
      <c r="E20" s="51">
        <v>0</v>
      </c>
      <c r="F20" s="51">
        <v>0.59972999999999999</v>
      </c>
      <c r="G20" s="51">
        <v>1.6235331342342205</v>
      </c>
      <c r="H20" s="51">
        <v>1.8994800000000001</v>
      </c>
      <c r="I20" s="51">
        <v>2.9956399999999999</v>
      </c>
      <c r="J20" s="51">
        <v>3.0004200000000001</v>
      </c>
      <c r="K20" s="51">
        <v>3.0006699999999999</v>
      </c>
      <c r="L20" s="51">
        <v>3.0808935751882327</v>
      </c>
      <c r="M20" s="51">
        <v>3.0333797217356318</v>
      </c>
      <c r="N20" s="51">
        <v>2.8394312549564109</v>
      </c>
      <c r="O20" s="51">
        <v>2.7707906643129077</v>
      </c>
      <c r="P20" s="51">
        <v>2.9140502104053518</v>
      </c>
      <c r="Q20" s="51">
        <v>3.7256293999050492</v>
      </c>
    </row>
    <row r="21" spans="1:17" x14ac:dyDescent="0.25">
      <c r="A21" s="53" t="s">
        <v>66</v>
      </c>
      <c r="B21" s="51">
        <v>0</v>
      </c>
      <c r="C21" s="51">
        <v>1.70279</v>
      </c>
      <c r="D21" s="51">
        <v>2.00007</v>
      </c>
      <c r="E21" s="51">
        <v>0</v>
      </c>
      <c r="F21" s="51">
        <v>0.59972999999999999</v>
      </c>
      <c r="G21" s="51">
        <v>1.6235331342342205</v>
      </c>
      <c r="H21" s="51">
        <v>1.8994800000000001</v>
      </c>
      <c r="I21" s="51">
        <v>2.9956399999999999</v>
      </c>
      <c r="J21" s="51">
        <v>3.0004200000000001</v>
      </c>
      <c r="K21" s="51">
        <v>3.0006699999999999</v>
      </c>
      <c r="L21" s="51">
        <v>3.0808935751882327</v>
      </c>
      <c r="M21" s="51">
        <v>3.0333797217356318</v>
      </c>
      <c r="N21" s="51">
        <v>2.8394312549564109</v>
      </c>
      <c r="O21" s="51">
        <v>2.7707906643129077</v>
      </c>
      <c r="P21" s="51">
        <v>2.9140502104053518</v>
      </c>
      <c r="Q21" s="51">
        <v>3.7256293999050492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0.88230484493921224</v>
      </c>
      <c r="Q23" s="51">
        <v>0.88209260703421599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0.88230484493921224</v>
      </c>
      <c r="Q26" s="51">
        <v>0.88209260703421599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52.803134189607647</v>
      </c>
      <c r="C30" s="62">
        <v>52.571910000000003</v>
      </c>
      <c r="D30" s="62">
        <v>54.697949999999999</v>
      </c>
      <c r="E30" s="62">
        <v>75.601079999999996</v>
      </c>
      <c r="F30" s="62">
        <v>48.193579999999997</v>
      </c>
      <c r="G30" s="62">
        <v>48.657836526640722</v>
      </c>
      <c r="H30" s="62">
        <v>51.807969999999997</v>
      </c>
      <c r="I30" s="62">
        <v>57.915880000000001</v>
      </c>
      <c r="J30" s="62">
        <v>58.498289999999997</v>
      </c>
      <c r="K30" s="62">
        <v>4.3998900000000001</v>
      </c>
      <c r="L30" s="62">
        <v>12.037603368502824</v>
      </c>
      <c r="M30" s="62">
        <v>40.842516241719878</v>
      </c>
      <c r="N30" s="62">
        <v>16.416875088391048</v>
      </c>
      <c r="O30" s="62">
        <v>17.626259474395955</v>
      </c>
      <c r="P30" s="62">
        <v>17.029331769718475</v>
      </c>
      <c r="Q30" s="62">
        <v>15.047678046172994</v>
      </c>
    </row>
    <row r="32" spans="1:17" x14ac:dyDescent="0.25">
      <c r="A32" s="31" t="s">
        <v>63</v>
      </c>
      <c r="B32" s="70">
        <v>49.452391066392458</v>
      </c>
      <c r="C32" s="70">
        <v>62.49727485702001</v>
      </c>
      <c r="D32" s="70">
        <v>60.004297466964005</v>
      </c>
      <c r="E32" s="70">
        <v>43.206547760352002</v>
      </c>
      <c r="F32" s="70">
        <v>35.217057897036007</v>
      </c>
      <c r="G32" s="70">
        <v>34.579261714575097</v>
      </c>
      <c r="H32" s="70">
        <v>35.128190931768003</v>
      </c>
      <c r="I32" s="70">
        <v>34.988336069400006</v>
      </c>
      <c r="J32" s="70">
        <v>25.515227709792004</v>
      </c>
      <c r="K32" s="70">
        <v>22.605965629884</v>
      </c>
      <c r="L32" s="70">
        <v>19.620383612648755</v>
      </c>
      <c r="M32" s="70">
        <v>13.316856211396782</v>
      </c>
      <c r="N32" s="70">
        <v>21.837477011223072</v>
      </c>
      <c r="O32" s="70">
        <v>25.104398476288011</v>
      </c>
      <c r="P32" s="70">
        <v>52.519301139415276</v>
      </c>
      <c r="Q32" s="70">
        <v>61.404067494278571</v>
      </c>
    </row>
    <row r="34" spans="1:17" x14ac:dyDescent="0.25">
      <c r="A34" s="184" t="s">
        <v>252</v>
      </c>
      <c r="B34" s="190">
        <f t="shared" ref="B34:Q34" si="2">IF(B$12=0,"",B$12/B$3*1000)</f>
        <v>24.772350094215113</v>
      </c>
      <c r="C34" s="190">
        <f t="shared" si="2"/>
        <v>22.282457655711926</v>
      </c>
      <c r="D34" s="190">
        <f t="shared" si="2"/>
        <v>24.434321077904215</v>
      </c>
      <c r="E34" s="190">
        <f t="shared" si="2"/>
        <v>28.063371376830485</v>
      </c>
      <c r="F34" s="190">
        <f t="shared" si="2"/>
        <v>18.104196688257932</v>
      </c>
      <c r="G34" s="190">
        <f t="shared" si="2"/>
        <v>15.254017438563075</v>
      </c>
      <c r="H34" s="190">
        <f t="shared" si="2"/>
        <v>16.867088886827457</v>
      </c>
      <c r="I34" s="190">
        <f t="shared" si="2"/>
        <v>18.692334362388113</v>
      </c>
      <c r="J34" s="190">
        <f t="shared" si="2"/>
        <v>18.369287360354051</v>
      </c>
      <c r="K34" s="190">
        <f t="shared" si="2"/>
        <v>4.0304280469135803</v>
      </c>
      <c r="L34" s="190">
        <f t="shared" si="2"/>
        <v>6.6384039477956671</v>
      </c>
      <c r="M34" s="190">
        <f t="shared" si="2"/>
        <v>19.717299673212281</v>
      </c>
      <c r="N34" s="190">
        <f t="shared" si="2"/>
        <v>10.479084445889733</v>
      </c>
      <c r="O34" s="190">
        <f t="shared" si="2"/>
        <v>11.281010471954582</v>
      </c>
      <c r="P34" s="190">
        <f t="shared" si="2"/>
        <v>15.046602889890577</v>
      </c>
      <c r="Q34" s="190">
        <f t="shared" si="2"/>
        <v>14.680744677131255</v>
      </c>
    </row>
    <row r="35" spans="1:17" x14ac:dyDescent="0.25">
      <c r="A35" s="286" t="s">
        <v>251</v>
      </c>
      <c r="B35" s="285">
        <f t="shared" ref="B35:Q35" si="3">IF(B$12=0,"",B$12/B$5*1000)</f>
        <v>34.365017799580393</v>
      </c>
      <c r="C35" s="285">
        <f t="shared" si="3"/>
        <v>34.287571803996798</v>
      </c>
      <c r="D35" s="285">
        <f t="shared" si="3"/>
        <v>34.272140043528786</v>
      </c>
      <c r="E35" s="285">
        <f t="shared" si="3"/>
        <v>34.277505387983361</v>
      </c>
      <c r="F35" s="285">
        <f t="shared" si="3"/>
        <v>34.248673221843376</v>
      </c>
      <c r="G35" s="285">
        <f t="shared" si="3"/>
        <v>34.181047565734005</v>
      </c>
      <c r="H35" s="285">
        <f t="shared" si="3"/>
        <v>34.157009329417534</v>
      </c>
      <c r="I35" s="285">
        <f t="shared" si="3"/>
        <v>33.673232490748561</v>
      </c>
      <c r="J35" s="285">
        <f t="shared" si="3"/>
        <v>33.671848107042024</v>
      </c>
      <c r="K35" s="285">
        <f t="shared" si="3"/>
        <v>32.098344947976095</v>
      </c>
      <c r="L35" s="285">
        <f t="shared" si="3"/>
        <v>32.85366786667781</v>
      </c>
      <c r="M35" s="285">
        <f t="shared" si="3"/>
        <v>33.602649422107469</v>
      </c>
      <c r="N35" s="285">
        <f t="shared" si="3"/>
        <v>32.632904785520317</v>
      </c>
      <c r="O35" s="285">
        <f t="shared" si="3"/>
        <v>32.540324247354597</v>
      </c>
      <c r="P35" s="285">
        <f t="shared" si="3"/>
        <v>31.874556533813838</v>
      </c>
      <c r="Q35" s="285">
        <f t="shared" si="3"/>
        <v>32.317856422798307</v>
      </c>
    </row>
    <row r="36" spans="1:17" x14ac:dyDescent="0.25">
      <c r="A36" s="286" t="s">
        <v>250</v>
      </c>
      <c r="B36" s="285">
        <f>IF(MAE_ued!B$5=0,"",MAE_ued!B$5/B$5*1000)</f>
        <v>19.246501885753517</v>
      </c>
      <c r="C36" s="285">
        <f>IF(MAE_ued!C$5=0,"",MAE_ued!C$5/C$5*1000)</f>
        <v>19.246501885753514</v>
      </c>
      <c r="D36" s="285">
        <f>IF(MAE_ued!D$5=0,"",MAE_ued!D$5/D$5*1000)</f>
        <v>19.246501885753517</v>
      </c>
      <c r="E36" s="285">
        <f>IF(MAE_ued!E$5=0,"",MAE_ued!E$5/E$5*1000)</f>
        <v>19.246501885753514</v>
      </c>
      <c r="F36" s="285">
        <f>IF(MAE_ued!F$5=0,"",MAE_ued!F$5/F$5*1000)</f>
        <v>19.246501885753514</v>
      </c>
      <c r="G36" s="285">
        <f>IF(MAE_ued!G$5=0,"",MAE_ued!G$5/G$5*1000)</f>
        <v>19.246501885753514</v>
      </c>
      <c r="H36" s="285">
        <f>IF(MAE_ued!H$5=0,"",MAE_ued!H$5/H$5*1000)</f>
        <v>19.246501885753514</v>
      </c>
      <c r="I36" s="285">
        <f>IF(MAE_ued!I$5=0,"",MAE_ued!I$5/I$5*1000)</f>
        <v>19.246501885753517</v>
      </c>
      <c r="J36" s="285">
        <f>IF(MAE_ued!J$5=0,"",MAE_ued!J$5/J$5*1000)</f>
        <v>19.246501885753514</v>
      </c>
      <c r="K36" s="285">
        <f>IF(MAE_ued!K$5=0,"",MAE_ued!K$5/K$5*1000)</f>
        <v>19.246501885753517</v>
      </c>
      <c r="L36" s="285">
        <f>IF(MAE_ued!L$5=0,"",MAE_ued!L$5/L$5*1000)</f>
        <v>19.246501885753517</v>
      </c>
      <c r="M36" s="285">
        <f>IF(MAE_ued!M$5=0,"",MAE_ued!M$5/M$5*1000)</f>
        <v>19.246501885753517</v>
      </c>
      <c r="N36" s="285">
        <f>IF(MAE_ued!N$5=0,"",MAE_ued!N$5/N$5*1000)</f>
        <v>19.246501885753517</v>
      </c>
      <c r="O36" s="285">
        <f>IF(MAE_ued!O$5=0,"",MAE_ued!O$5/O$5*1000)</f>
        <v>19.246501885753517</v>
      </c>
      <c r="P36" s="285">
        <f>IF(MAE_ued!P$5=0,"",MAE_ued!P$5/P$5*1000)</f>
        <v>19.246501885753517</v>
      </c>
      <c r="Q36" s="285">
        <f>IF(MAE_ued!Q$5=0,"",MAE_ued!Q$5/Q$5*1000)</f>
        <v>19.246501885753514</v>
      </c>
    </row>
    <row r="37" spans="1:17" x14ac:dyDescent="0.25">
      <c r="A37" s="284" t="s">
        <v>60</v>
      </c>
      <c r="B37" s="283">
        <f t="shared" ref="B37:Q37" si="4">IF(B$12=0,"",B$32/B$12)</f>
        <v>0.72930339617117323</v>
      </c>
      <c r="C37" s="283">
        <f t="shared" si="4"/>
        <v>0.87661793707263891</v>
      </c>
      <c r="D37" s="283">
        <f t="shared" si="4"/>
        <v>0.8219778036266352</v>
      </c>
      <c r="E37" s="283">
        <f t="shared" si="4"/>
        <v>0.49153379169897943</v>
      </c>
      <c r="F37" s="283">
        <f t="shared" si="4"/>
        <v>0.60517094752970146</v>
      </c>
      <c r="G37" s="283">
        <f t="shared" si="4"/>
        <v>0.58874288091312577</v>
      </c>
      <c r="H37" s="283">
        <f t="shared" si="4"/>
        <v>0.5628967509869709</v>
      </c>
      <c r="I37" s="283">
        <f t="shared" si="4"/>
        <v>0.50706344520997915</v>
      </c>
      <c r="J37" s="283">
        <f t="shared" si="4"/>
        <v>0.3797042233892739</v>
      </c>
      <c r="K37" s="283">
        <f t="shared" si="4"/>
        <v>1.8527126168301566</v>
      </c>
      <c r="L37" s="283">
        <f t="shared" si="4"/>
        <v>1.0359214477639354</v>
      </c>
      <c r="M37" s="283">
        <f t="shared" si="4"/>
        <v>0.29084560970399992</v>
      </c>
      <c r="N37" s="283">
        <f t="shared" si="4"/>
        <v>0.89547995176565798</v>
      </c>
      <c r="O37" s="283">
        <f t="shared" si="4"/>
        <v>0.94691554797882627</v>
      </c>
      <c r="P37" s="283">
        <f t="shared" si="4"/>
        <v>1.4428792188831321</v>
      </c>
      <c r="Q37" s="283">
        <f t="shared" si="4"/>
        <v>1.6771138822642617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67.807707088732101</v>
      </c>
      <c r="C5" s="96">
        <v>71.293630000000007</v>
      </c>
      <c r="D5" s="96">
        <v>72.999899999999997</v>
      </c>
      <c r="E5" s="96">
        <v>87.901479999999992</v>
      </c>
      <c r="F5" s="96">
        <v>58.193570000000001</v>
      </c>
      <c r="G5" s="96">
        <v>58.734063435201989</v>
      </c>
      <c r="H5" s="96">
        <v>62.406099999999995</v>
      </c>
      <c r="I5" s="96">
        <v>69.001890000000003</v>
      </c>
      <c r="J5" s="96">
        <v>67.197639999999993</v>
      </c>
      <c r="K5" s="96">
        <v>12.201549999999999</v>
      </c>
      <c r="L5" s="96">
        <v>18.940030303455814</v>
      </c>
      <c r="M5" s="96">
        <v>45.786684643270505</v>
      </c>
      <c r="N5" s="96">
        <v>24.386338262699397</v>
      </c>
      <c r="O5" s="96">
        <v>26.511760768817123</v>
      </c>
      <c r="P5" s="96">
        <v>36.398958729246992</v>
      </c>
      <c r="Q5" s="96">
        <v>36.61293853901995</v>
      </c>
    </row>
    <row r="6" spans="1:17" x14ac:dyDescent="0.25">
      <c r="A6" s="132" t="s">
        <v>83</v>
      </c>
      <c r="B6" s="160">
        <v>1.3859054233032724</v>
      </c>
      <c r="C6" s="160">
        <v>1.4571533636239995</v>
      </c>
      <c r="D6" s="160">
        <v>1.492027405943779</v>
      </c>
      <c r="E6" s="160">
        <v>1.7965972170238449</v>
      </c>
      <c r="F6" s="160">
        <v>1.189404386714334</v>
      </c>
      <c r="G6" s="160">
        <v>1.200451402094548</v>
      </c>
      <c r="H6" s="160">
        <v>1.2755032746355552</v>
      </c>
      <c r="I6" s="160">
        <v>1.4103130407290694</v>
      </c>
      <c r="J6" s="160">
        <v>1.3734364087449971</v>
      </c>
      <c r="K6" s="160">
        <v>0.24938454703353455</v>
      </c>
      <c r="L6" s="160">
        <v>0.38711072593471696</v>
      </c>
      <c r="M6" s="160">
        <v>0.93582303968998271</v>
      </c>
      <c r="N6" s="160">
        <v>0.49842650494812868</v>
      </c>
      <c r="O6" s="160">
        <v>0.54186750457055777</v>
      </c>
      <c r="P6" s="160">
        <v>0.74394956666862655</v>
      </c>
      <c r="Q6" s="160">
        <v>0.74832304855695642</v>
      </c>
    </row>
    <row r="7" spans="1:17" x14ac:dyDescent="0.25">
      <c r="A7" s="76" t="s">
        <v>82</v>
      </c>
      <c r="B7" s="159">
        <v>0.88532834565562202</v>
      </c>
      <c r="C7" s="159">
        <v>0.93084214484775973</v>
      </c>
      <c r="D7" s="159">
        <v>0.95311998406690701</v>
      </c>
      <c r="E7" s="159">
        <v>1.1476818080169635</v>
      </c>
      <c r="F7" s="159">
        <v>0.75980178755308481</v>
      </c>
      <c r="G7" s="159">
        <v>0.76685871632076796</v>
      </c>
      <c r="H7" s="159">
        <v>0.81480250024558665</v>
      </c>
      <c r="I7" s="159">
        <v>0.90092014232055762</v>
      </c>
      <c r="J7" s="159">
        <v>0.87736303154023154</v>
      </c>
      <c r="K7" s="159">
        <v>0.15930900099303658</v>
      </c>
      <c r="L7" s="159">
        <v>0.24728967274005226</v>
      </c>
      <c r="M7" s="159">
        <v>0.59781183450484843</v>
      </c>
      <c r="N7" s="159">
        <v>0.31839915310013095</v>
      </c>
      <c r="O7" s="159">
        <v>0.34614963858252717</v>
      </c>
      <c r="P7" s="159">
        <v>0.47524140394811371</v>
      </c>
      <c r="Q7" s="159">
        <v>0.47803522192432246</v>
      </c>
    </row>
    <row r="8" spans="1:17" x14ac:dyDescent="0.25">
      <c r="A8" s="76" t="s">
        <v>81</v>
      </c>
      <c r="B8" s="159">
        <v>1.3288180811126693</v>
      </c>
      <c r="C8" s="159">
        <v>1.3971312212074398</v>
      </c>
      <c r="D8" s="159">
        <v>1.4305687539689165</v>
      </c>
      <c r="E8" s="159">
        <v>1.7225929174645942</v>
      </c>
      <c r="F8" s="159">
        <v>1.1404111913016719</v>
      </c>
      <c r="G8" s="159">
        <v>1.1510031649910235</v>
      </c>
      <c r="H8" s="159">
        <v>1.2229635481289645</v>
      </c>
      <c r="I8" s="159">
        <v>1.3522203153538601</v>
      </c>
      <c r="J8" s="159">
        <v>1.3168626823386309</v>
      </c>
      <c r="K8" s="159">
        <v>0.23911205604376767</v>
      </c>
      <c r="L8" s="159">
        <v>0.37116510503916178</v>
      </c>
      <c r="M8" s="159">
        <v>0.89727520720564302</v>
      </c>
      <c r="N8" s="159">
        <v>0.47789563468353224</v>
      </c>
      <c r="O8" s="159">
        <v>0.51954724004510566</v>
      </c>
      <c r="P8" s="159">
        <v>0.71330526528207439</v>
      </c>
      <c r="Q8" s="159">
        <v>0.71749859746254863</v>
      </c>
    </row>
    <row r="9" spans="1:17" x14ac:dyDescent="0.25">
      <c r="A9" s="76" t="s">
        <v>80</v>
      </c>
      <c r="B9" s="159">
        <v>0.44183861019857457</v>
      </c>
      <c r="C9" s="159">
        <v>0.46455306848807965</v>
      </c>
      <c r="D9" s="159">
        <v>0.47567121416489749</v>
      </c>
      <c r="E9" s="159">
        <v>0.57277069856933294</v>
      </c>
      <c r="F9" s="159">
        <v>0.37919238380449771</v>
      </c>
      <c r="G9" s="159">
        <v>0.38271426765051242</v>
      </c>
      <c r="H9" s="159">
        <v>0.40664145236220883</v>
      </c>
      <c r="I9" s="159">
        <v>0.44961996928725517</v>
      </c>
      <c r="J9" s="159">
        <v>0.43786338074183223</v>
      </c>
      <c r="K9" s="159">
        <v>7.9505945942305478E-2</v>
      </c>
      <c r="L9" s="159">
        <v>0.12341424044094278</v>
      </c>
      <c r="M9" s="159">
        <v>0.29834846180405383</v>
      </c>
      <c r="N9" s="159">
        <v>0.15890267151672971</v>
      </c>
      <c r="O9" s="159">
        <v>0.1727520371199486</v>
      </c>
      <c r="P9" s="159">
        <v>0.23717754261415308</v>
      </c>
      <c r="Q9" s="159">
        <v>0.2385718463860963</v>
      </c>
    </row>
    <row r="10" spans="1:17" x14ac:dyDescent="0.25">
      <c r="A10" s="129" t="s">
        <v>79</v>
      </c>
      <c r="B10" s="158">
        <v>1.4967778571675343</v>
      </c>
      <c r="C10" s="158">
        <v>1.5737256327139195</v>
      </c>
      <c r="D10" s="158">
        <v>1.6113895984192812</v>
      </c>
      <c r="E10" s="158">
        <v>1.9403249943857526</v>
      </c>
      <c r="F10" s="158">
        <v>1.284556737651481</v>
      </c>
      <c r="G10" s="158">
        <v>1.296487514262112</v>
      </c>
      <c r="H10" s="158">
        <v>1.3775435366063997</v>
      </c>
      <c r="I10" s="158">
        <v>1.5231380839873951</v>
      </c>
      <c r="J10" s="158">
        <v>1.4833113214445972</v>
      </c>
      <c r="K10" s="158">
        <v>0.26933531079621736</v>
      </c>
      <c r="L10" s="158">
        <v>0.41807958400949435</v>
      </c>
      <c r="M10" s="158">
        <v>1.0106888828651814</v>
      </c>
      <c r="N10" s="158">
        <v>0.53830062534397904</v>
      </c>
      <c r="O10" s="158">
        <v>0.58521690493620238</v>
      </c>
      <c r="P10" s="158">
        <v>0.80346553200211679</v>
      </c>
      <c r="Q10" s="158">
        <v>0.80818889244151304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0.11704338098724049</v>
      </c>
      <c r="P11" s="91">
        <v>0</v>
      </c>
      <c r="Q11" s="91">
        <v>0.16163777848830263</v>
      </c>
    </row>
    <row r="12" spans="1:17" x14ac:dyDescent="0.25">
      <c r="A12" s="92" t="s">
        <v>26</v>
      </c>
      <c r="B12" s="91">
        <v>0</v>
      </c>
      <c r="C12" s="91">
        <v>0.47211768981417584</v>
      </c>
      <c r="D12" s="91">
        <v>0.48341687952578438</v>
      </c>
      <c r="E12" s="91">
        <v>0</v>
      </c>
      <c r="F12" s="91">
        <v>0.38536702129544431</v>
      </c>
      <c r="G12" s="91">
        <v>0.38894625427863355</v>
      </c>
      <c r="H12" s="91">
        <v>0.41326306098191989</v>
      </c>
      <c r="I12" s="91">
        <v>0.4569414251962185</v>
      </c>
      <c r="J12" s="91">
        <v>0.4449933964333791</v>
      </c>
      <c r="K12" s="91">
        <v>8.0800593238865209E-2</v>
      </c>
      <c r="L12" s="91">
        <v>0.12542387520284831</v>
      </c>
      <c r="M12" s="91">
        <v>0.30320666485955444</v>
      </c>
      <c r="N12" s="91">
        <v>0</v>
      </c>
      <c r="O12" s="91">
        <v>0.1755650714808607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1.4967778571675343</v>
      </c>
      <c r="C14" s="157">
        <v>1.1016079428997436</v>
      </c>
      <c r="D14" s="157">
        <v>1.1279727188934969</v>
      </c>
      <c r="E14" s="157">
        <v>1.9403249943857526</v>
      </c>
      <c r="F14" s="157">
        <v>0.89918971635603673</v>
      </c>
      <c r="G14" s="157">
        <v>0.90754125998347845</v>
      </c>
      <c r="H14" s="157">
        <v>0.96428047562447983</v>
      </c>
      <c r="I14" s="157">
        <v>1.0661966587911766</v>
      </c>
      <c r="J14" s="157">
        <v>1.038317925011218</v>
      </c>
      <c r="K14" s="157">
        <v>0.18853471755735215</v>
      </c>
      <c r="L14" s="157">
        <v>0.29265570880664604</v>
      </c>
      <c r="M14" s="157">
        <v>0.70748221800562705</v>
      </c>
      <c r="N14" s="157">
        <v>0.53830062534397904</v>
      </c>
      <c r="O14" s="157">
        <v>0.29260845246810119</v>
      </c>
      <c r="P14" s="157">
        <v>0.80346553200211679</v>
      </c>
      <c r="Q14" s="157">
        <v>0.64655111395321041</v>
      </c>
    </row>
    <row r="15" spans="1:17" x14ac:dyDescent="0.25">
      <c r="A15" s="156" t="s">
        <v>295</v>
      </c>
      <c r="B15" s="204">
        <v>8.745651512822251</v>
      </c>
      <c r="C15" s="204">
        <v>9.1952562597076994</v>
      </c>
      <c r="D15" s="204">
        <v>9.4153262701455347</v>
      </c>
      <c r="E15" s="204">
        <v>11.337291062435323</v>
      </c>
      <c r="F15" s="204">
        <v>7.5056465608110852</v>
      </c>
      <c r="G15" s="204">
        <v>7.575357917118402</v>
      </c>
      <c r="H15" s="204">
        <v>8.0489670910142248</v>
      </c>
      <c r="I15" s="204">
        <v>8.8996739393710484</v>
      </c>
      <c r="J15" s="204">
        <v>8.6669667380884405</v>
      </c>
      <c r="K15" s="204">
        <v>0.57372235100999136</v>
      </c>
      <c r="L15" s="204">
        <v>2.4428330021476747</v>
      </c>
      <c r="M15" s="204">
        <v>5.9054406203933709</v>
      </c>
      <c r="N15" s="204">
        <v>3.145282819256586</v>
      </c>
      <c r="O15" s="204">
        <v>3.4194139667925247</v>
      </c>
      <c r="P15" s="204">
        <v>4.6946375588106619</v>
      </c>
      <c r="Q15" s="204">
        <v>4.7222360859899606</v>
      </c>
    </row>
    <row r="16" spans="1:17" x14ac:dyDescent="0.25">
      <c r="A16" s="152" t="s">
        <v>301</v>
      </c>
      <c r="B16" s="264">
        <v>1.3118477269233382</v>
      </c>
      <c r="C16" s="264">
        <v>1.3792884389561562</v>
      </c>
      <c r="D16" s="264">
        <v>1.4122989405218309</v>
      </c>
      <c r="E16" s="264">
        <v>1.7005936593652984</v>
      </c>
      <c r="F16" s="264">
        <v>1.125846984121663</v>
      </c>
      <c r="G16" s="264">
        <v>1.136303687567761</v>
      </c>
      <c r="H16" s="264">
        <v>1.2073450636521341</v>
      </c>
      <c r="I16" s="264">
        <v>1.3349510909056574</v>
      </c>
      <c r="J16" s="264">
        <v>1.3000450107132668</v>
      </c>
      <c r="K16" s="264">
        <v>8.6058352651498693E-2</v>
      </c>
      <c r="L16" s="264">
        <v>0.36642495032215122</v>
      </c>
      <c r="M16" s="264">
        <v>0.88581609305900577</v>
      </c>
      <c r="N16" s="264">
        <v>0.47179242288848799</v>
      </c>
      <c r="O16" s="264">
        <v>0.51291209501887858</v>
      </c>
      <c r="P16" s="264">
        <v>0.70419563382159989</v>
      </c>
      <c r="Q16" s="264">
        <v>0.708335412898494</v>
      </c>
    </row>
    <row r="17" spans="1:17" x14ac:dyDescent="0.25">
      <c r="A17" s="154" t="s">
        <v>33</v>
      </c>
      <c r="B17" s="83">
        <v>6.2026346888649692E-2</v>
      </c>
      <c r="C17" s="83">
        <v>0.17112587169046289</v>
      </c>
      <c r="D17" s="83">
        <v>0.12487074181986885</v>
      </c>
      <c r="E17" s="83">
        <v>0.3821915289916259</v>
      </c>
      <c r="F17" s="83">
        <v>0.31432371777723617</v>
      </c>
      <c r="G17" s="83">
        <v>0.24719673050168078</v>
      </c>
      <c r="H17" s="83">
        <v>0.17528573418927351</v>
      </c>
      <c r="I17" s="83">
        <v>9.4707849028361296E-2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0.47179242288848799</v>
      </c>
      <c r="O18" s="83">
        <v>0.39093582054079334</v>
      </c>
      <c r="P18" s="83">
        <v>0.70419563382159989</v>
      </c>
      <c r="Q18" s="83">
        <v>0.69671919997446419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0.10623176532842218</v>
      </c>
      <c r="P19" s="83">
        <v>0</v>
      </c>
      <c r="Q19" s="83">
        <v>1.161621292402986E-2</v>
      </c>
    </row>
    <row r="20" spans="1:17" x14ac:dyDescent="0.25">
      <c r="A20" s="154" t="s">
        <v>29</v>
      </c>
      <c r="B20" s="83">
        <v>1.2498213800346885</v>
      </c>
      <c r="C20" s="83">
        <v>0.80315784340172369</v>
      </c>
      <c r="D20" s="83">
        <v>0.78830940552594764</v>
      </c>
      <c r="E20" s="83">
        <v>1.3184021303736724</v>
      </c>
      <c r="F20" s="83">
        <v>0.74097807061820831</v>
      </c>
      <c r="G20" s="83">
        <v>0.48281397861514486</v>
      </c>
      <c r="H20" s="83">
        <v>0.54295684782980635</v>
      </c>
      <c r="I20" s="83">
        <v>0.40477720696910358</v>
      </c>
      <c r="J20" s="83">
        <v>0.45907391112310447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0.40500472386396946</v>
      </c>
      <c r="D21" s="83">
        <v>0.49911879317601449</v>
      </c>
      <c r="E21" s="83">
        <v>0</v>
      </c>
      <c r="F21" s="83">
        <v>7.0545195726218382E-2</v>
      </c>
      <c r="G21" s="83">
        <v>0.40629297845093537</v>
      </c>
      <c r="H21" s="83">
        <v>0.48910248163305425</v>
      </c>
      <c r="I21" s="83">
        <v>0.83546603490819249</v>
      </c>
      <c r="J21" s="83">
        <v>0.84097109959016236</v>
      </c>
      <c r="K21" s="83">
        <v>8.6058352651498693E-2</v>
      </c>
      <c r="L21" s="83">
        <v>0.36642495032215122</v>
      </c>
      <c r="M21" s="83">
        <v>0.88581609305900577</v>
      </c>
      <c r="N21" s="83">
        <v>0</v>
      </c>
      <c r="O21" s="83">
        <v>1.5744509149663025E-2</v>
      </c>
      <c r="P21" s="83">
        <v>0</v>
      </c>
      <c r="Q21" s="83">
        <v>0</v>
      </c>
    </row>
    <row r="22" spans="1:17" x14ac:dyDescent="0.25">
      <c r="A22" s="152" t="s">
        <v>300</v>
      </c>
      <c r="B22" s="264">
        <v>7.4338037858989132</v>
      </c>
      <c r="C22" s="264">
        <v>7.8159678207515428</v>
      </c>
      <c r="D22" s="264">
        <v>8.0030273296237038</v>
      </c>
      <c r="E22" s="264">
        <v>9.6366974030700252</v>
      </c>
      <c r="F22" s="264">
        <v>6.3797995766894218</v>
      </c>
      <c r="G22" s="264">
        <v>6.4390542295506412</v>
      </c>
      <c r="H22" s="264">
        <v>6.8416220273620905</v>
      </c>
      <c r="I22" s="264">
        <v>7.564722848465391</v>
      </c>
      <c r="J22" s="264">
        <v>7.3669217273751739</v>
      </c>
      <c r="K22" s="264">
        <v>0.48766399835849267</v>
      </c>
      <c r="L22" s="264">
        <v>2.0764080518255237</v>
      </c>
      <c r="M22" s="264">
        <v>5.0196245273343649</v>
      </c>
      <c r="N22" s="264">
        <v>2.673490396368098</v>
      </c>
      <c r="O22" s="264">
        <v>2.9065018717736462</v>
      </c>
      <c r="P22" s="264">
        <v>3.9904419249890624</v>
      </c>
      <c r="Q22" s="264">
        <v>4.0139006730914666</v>
      </c>
    </row>
    <row r="23" spans="1:17" x14ac:dyDescent="0.25">
      <c r="A23" s="156" t="s">
        <v>294</v>
      </c>
      <c r="B23" s="204">
        <v>4.2478878776565221</v>
      </c>
      <c r="C23" s="204">
        <v>4.4662673261437389</v>
      </c>
      <c r="D23" s="204">
        <v>4.5731584740706888</v>
      </c>
      <c r="E23" s="204">
        <v>5.5066842303257291</v>
      </c>
      <c r="F23" s="204">
        <v>3.6455997581082413</v>
      </c>
      <c r="G23" s="204">
        <v>3.6794595597432243</v>
      </c>
      <c r="H23" s="204">
        <v>3.9094983013497666</v>
      </c>
      <c r="I23" s="204">
        <v>4.3226987705516526</v>
      </c>
      <c r="J23" s="204">
        <v>4.2096695585001003</v>
      </c>
      <c r="K23" s="204">
        <v>0.76437942763342448</v>
      </c>
      <c r="L23" s="204">
        <v>1.1865188867574421</v>
      </c>
      <c r="M23" s="204">
        <v>2.8683568727624946</v>
      </c>
      <c r="N23" s="204">
        <v>1.5277087979246275</v>
      </c>
      <c r="O23" s="204">
        <v>1.6608582124420836</v>
      </c>
      <c r="P23" s="204">
        <v>2.2802525285651787</v>
      </c>
      <c r="Q23" s="204">
        <v>2.2936575274808382</v>
      </c>
    </row>
    <row r="24" spans="1:17" x14ac:dyDescent="0.25">
      <c r="A24" s="152" t="s">
        <v>299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298</v>
      </c>
      <c r="B25" s="151">
        <v>4.2478878776565221</v>
      </c>
      <c r="C25" s="151">
        <v>4.4662673261437389</v>
      </c>
      <c r="D25" s="151">
        <v>4.5731584740706888</v>
      </c>
      <c r="E25" s="151">
        <v>5.5066842303257291</v>
      </c>
      <c r="F25" s="151">
        <v>3.6455997581082413</v>
      </c>
      <c r="G25" s="151">
        <v>3.6794595597432243</v>
      </c>
      <c r="H25" s="151">
        <v>3.9094983013497666</v>
      </c>
      <c r="I25" s="151">
        <v>4.3226987705516526</v>
      </c>
      <c r="J25" s="151">
        <v>4.2096695585001003</v>
      </c>
      <c r="K25" s="151">
        <v>0.76437942763342448</v>
      </c>
      <c r="L25" s="151">
        <v>1.1865188867574421</v>
      </c>
      <c r="M25" s="151">
        <v>2.8683568727624946</v>
      </c>
      <c r="N25" s="151">
        <v>1.5277087979246275</v>
      </c>
      <c r="O25" s="151">
        <v>1.6608582124420836</v>
      </c>
      <c r="P25" s="151">
        <v>2.2802525285651787</v>
      </c>
      <c r="Q25" s="151">
        <v>2.2936575274808382</v>
      </c>
    </row>
    <row r="26" spans="1:17" x14ac:dyDescent="0.25">
      <c r="A26" s="156" t="s">
        <v>293</v>
      </c>
      <c r="B26" s="204">
        <v>12.493787875460363</v>
      </c>
      <c r="C26" s="204">
        <v>13.136080371011001</v>
      </c>
      <c r="D26" s="204">
        <v>13.450466100207908</v>
      </c>
      <c r="E26" s="204">
        <v>16.196130089193321</v>
      </c>
      <c r="F26" s="204">
        <v>10.722352229730124</v>
      </c>
      <c r="G26" s="204">
        <v>10.82193988159772</v>
      </c>
      <c r="H26" s="204">
        <v>11.498524415734609</v>
      </c>
      <c r="I26" s="204">
        <v>12.713819913387212</v>
      </c>
      <c r="J26" s="204">
        <v>12.38138105441206</v>
      </c>
      <c r="K26" s="204">
        <v>1.2481747871571307</v>
      </c>
      <c r="L26" s="204">
        <v>3.4897614316395362</v>
      </c>
      <c r="M26" s="204">
        <v>8.4363437434191013</v>
      </c>
      <c r="N26" s="204">
        <v>4.4932611703665515</v>
      </c>
      <c r="O26" s="204">
        <v>4.8848770954178926</v>
      </c>
      <c r="P26" s="204">
        <v>6.7066250840152337</v>
      </c>
      <c r="Q26" s="204">
        <v>6.7460515514142312</v>
      </c>
    </row>
    <row r="27" spans="1:17" x14ac:dyDescent="0.25">
      <c r="A27" s="152" t="s">
        <v>297</v>
      </c>
      <c r="B27" s="264">
        <v>3.1234469688650952</v>
      </c>
      <c r="C27" s="264">
        <v>2.8119024029385713</v>
      </c>
      <c r="D27" s="264">
        <v>2.8791996455261906</v>
      </c>
      <c r="E27" s="264">
        <v>4.0490325222983357</v>
      </c>
      <c r="F27" s="264">
        <v>2.2952210361370913</v>
      </c>
      <c r="G27" s="264">
        <v>2.3165387161207946</v>
      </c>
      <c r="H27" s="264">
        <v>2.4613680429517344</v>
      </c>
      <c r="I27" s="264">
        <v>2.7215135531505905</v>
      </c>
      <c r="J27" s="264">
        <v>2.6503518671696424</v>
      </c>
      <c r="K27" s="264">
        <v>0.23124310355041583</v>
      </c>
      <c r="L27" s="264">
        <v>0.74701648270703136</v>
      </c>
      <c r="M27" s="264">
        <v>1.8058792709952265</v>
      </c>
      <c r="N27" s="264">
        <v>1.1233152925916365</v>
      </c>
      <c r="O27" s="264">
        <v>0.92861082138637263</v>
      </c>
      <c r="P27" s="264">
        <v>1.6766562710038029</v>
      </c>
      <c r="Q27" s="264">
        <v>1.5248751093652544</v>
      </c>
    </row>
    <row r="28" spans="1:17" x14ac:dyDescent="0.25">
      <c r="A28" s="154" t="s">
        <v>33</v>
      </c>
      <c r="B28" s="83">
        <v>0.14768177830630899</v>
      </c>
      <c r="C28" s="83">
        <v>0.348867746745948</v>
      </c>
      <c r="D28" s="83">
        <v>0.25456918876644968</v>
      </c>
      <c r="E28" s="83">
        <v>0.90997983093244417</v>
      </c>
      <c r="F28" s="83">
        <v>0.64079969958081717</v>
      </c>
      <c r="G28" s="83">
        <v>0.50395048697883726</v>
      </c>
      <c r="H28" s="83">
        <v>0.3573482987653307</v>
      </c>
      <c r="I28" s="83">
        <v>0.19307725689453045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1.1233152925916365</v>
      </c>
      <c r="O29" s="83">
        <v>0.7077767066662366</v>
      </c>
      <c r="P29" s="83">
        <v>1.6766562710038029</v>
      </c>
      <c r="Q29" s="83">
        <v>1.4998682077895478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0.19232918821171416</v>
      </c>
      <c r="P30" s="83">
        <v>0</v>
      </c>
      <c r="Q30" s="83">
        <v>2.5006901575706571E-2</v>
      </c>
    </row>
    <row r="31" spans="1:17" x14ac:dyDescent="0.25">
      <c r="A31" s="154" t="s">
        <v>29</v>
      </c>
      <c r="B31" s="83">
        <v>2.9757651905587861</v>
      </c>
      <c r="C31" s="83">
        <v>1.6373670698707685</v>
      </c>
      <c r="D31" s="83">
        <v>1.6070961294615416</v>
      </c>
      <c r="E31" s="83">
        <v>3.1390526913658912</v>
      </c>
      <c r="F31" s="83">
        <v>1.510603553577937</v>
      </c>
      <c r="G31" s="83">
        <v>0.98429432763730573</v>
      </c>
      <c r="H31" s="83">
        <v>1.1069052868013778</v>
      </c>
      <c r="I31" s="83">
        <v>0.82520375636047105</v>
      </c>
      <c r="J31" s="83">
        <v>0.93589636319318414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0.82566758632185466</v>
      </c>
      <c r="D32" s="83">
        <v>1.0175343272981996</v>
      </c>
      <c r="E32" s="83">
        <v>0</v>
      </c>
      <c r="F32" s="83">
        <v>0.14381778297833731</v>
      </c>
      <c r="G32" s="83">
        <v>0.82829390150465165</v>
      </c>
      <c r="H32" s="83">
        <v>0.99711445738502591</v>
      </c>
      <c r="I32" s="83">
        <v>1.703232539895589</v>
      </c>
      <c r="J32" s="83">
        <v>1.7144555039764584</v>
      </c>
      <c r="K32" s="83">
        <v>0.23124310355041583</v>
      </c>
      <c r="L32" s="83">
        <v>0.74701648270703136</v>
      </c>
      <c r="M32" s="83">
        <v>1.8058792709952265</v>
      </c>
      <c r="N32" s="83">
        <v>0</v>
      </c>
      <c r="O32" s="83">
        <v>2.8504926508421898E-2</v>
      </c>
      <c r="P32" s="83">
        <v>0</v>
      </c>
      <c r="Q32" s="83">
        <v>0</v>
      </c>
    </row>
    <row r="33" spans="1:17" x14ac:dyDescent="0.25">
      <c r="A33" s="152" t="s">
        <v>296</v>
      </c>
      <c r="B33" s="264">
        <v>9.370340906595267</v>
      </c>
      <c r="C33" s="264">
        <v>10.32417796807243</v>
      </c>
      <c r="D33" s="264">
        <v>10.571266454681718</v>
      </c>
      <c r="E33" s="264">
        <v>12.147097566894987</v>
      </c>
      <c r="F33" s="264">
        <v>8.4271311935930324</v>
      </c>
      <c r="G33" s="264">
        <v>8.5054011654769255</v>
      </c>
      <c r="H33" s="264">
        <v>9.0371563727828743</v>
      </c>
      <c r="I33" s="264">
        <v>9.992306360236622</v>
      </c>
      <c r="J33" s="264">
        <v>9.7310291872424166</v>
      </c>
      <c r="K33" s="264">
        <v>1.0169316836067148</v>
      </c>
      <c r="L33" s="264">
        <v>2.7427449489325046</v>
      </c>
      <c r="M33" s="264">
        <v>6.6304644724238742</v>
      </c>
      <c r="N33" s="264">
        <v>3.3699458777749149</v>
      </c>
      <c r="O33" s="264">
        <v>3.95626627403152</v>
      </c>
      <c r="P33" s="264">
        <v>5.0299688130114308</v>
      </c>
      <c r="Q33" s="264">
        <v>5.2211764420489768</v>
      </c>
    </row>
    <row r="34" spans="1:17" x14ac:dyDescent="0.25">
      <c r="A34" s="156" t="s">
        <v>292</v>
      </c>
      <c r="B34" s="204">
        <v>10.569278203336028</v>
      </c>
      <c r="C34" s="204">
        <v>14.058411468291098</v>
      </c>
      <c r="D34" s="204">
        <v>13.527034534426193</v>
      </c>
      <c r="E34" s="204">
        <v>6.5507738183363671</v>
      </c>
      <c r="F34" s="204">
        <v>6.1935549584458016</v>
      </c>
      <c r="G34" s="204">
        <v>6.2344382505940814</v>
      </c>
      <c r="H34" s="204">
        <v>6.5161538324142114</v>
      </c>
      <c r="I34" s="204">
        <v>6.5726039307475332</v>
      </c>
      <c r="J34" s="204">
        <v>4.3039597256837112</v>
      </c>
      <c r="K34" s="204">
        <v>7.4035579505592199</v>
      </c>
      <c r="L34" s="204">
        <v>5.6635616267209574</v>
      </c>
      <c r="M34" s="204">
        <v>1.9492663726368491</v>
      </c>
      <c r="N34" s="204">
        <v>6.3743554588282194</v>
      </c>
      <c r="O34" s="204">
        <v>7.1513699255478116</v>
      </c>
      <c r="P34" s="204">
        <v>16.988775054703112</v>
      </c>
      <c r="Q34" s="204">
        <v>19.170412192094911</v>
      </c>
    </row>
    <row r="35" spans="1:17" x14ac:dyDescent="0.25">
      <c r="A35" s="88" t="s">
        <v>33</v>
      </c>
      <c r="B35" s="87">
        <v>0.45907991772309759</v>
      </c>
      <c r="C35" s="87">
        <v>2.1803463815635893</v>
      </c>
      <c r="D35" s="87">
        <v>1.6208500694136816</v>
      </c>
      <c r="E35" s="87">
        <v>1.4078186400759303</v>
      </c>
      <c r="F35" s="87">
        <v>1.7448765826419468</v>
      </c>
      <c r="G35" s="87">
        <v>1.9715814963708209</v>
      </c>
      <c r="H35" s="87">
        <v>1.4668959670453958</v>
      </c>
      <c r="I35" s="87">
        <v>1.1119448940771082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0.60012288211031084</v>
      </c>
      <c r="O37" s="87">
        <v>0</v>
      </c>
      <c r="P37" s="87">
        <v>4.2113506978590403</v>
      </c>
      <c r="Q37" s="87">
        <v>8.2439493503017047E-4</v>
      </c>
    </row>
    <row r="38" spans="1:17" x14ac:dyDescent="0.25">
      <c r="A38" s="88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1.0259359795638279</v>
      </c>
      <c r="O38" s="87">
        <v>3.6450361391021264</v>
      </c>
      <c r="P38" s="87">
        <v>6.9971557176300969</v>
      </c>
      <c r="Q38" s="87">
        <v>7.8012085748669762</v>
      </c>
    </row>
    <row r="39" spans="1:17" x14ac:dyDescent="0.25">
      <c r="A39" s="88" t="s">
        <v>29</v>
      </c>
      <c r="B39" s="87">
        <v>10.110198285612929</v>
      </c>
      <c r="C39" s="87">
        <v>11.878065086727508</v>
      </c>
      <c r="D39" s="87">
        <v>11.90618446501251</v>
      </c>
      <c r="E39" s="87">
        <v>5.1429551782604372</v>
      </c>
      <c r="F39" s="87">
        <v>4.4486783758038548</v>
      </c>
      <c r="G39" s="87">
        <v>4.2628567542232609</v>
      </c>
      <c r="H39" s="87">
        <v>5.0492578653688156</v>
      </c>
      <c r="I39" s="87">
        <v>5.4606590366704255</v>
      </c>
      <c r="J39" s="87">
        <v>4.3039597256837112</v>
      </c>
      <c r="K39" s="87">
        <v>4.8009899999999996</v>
      </c>
      <c r="L39" s="87">
        <v>3.8215333597647558</v>
      </c>
      <c r="M39" s="87">
        <v>1.910788679815004</v>
      </c>
      <c r="N39" s="87">
        <v>1.9088653421976702</v>
      </c>
      <c r="O39" s="87">
        <v>0.95535762927172296</v>
      </c>
      <c r="P39" s="87">
        <v>2.8662184288086245</v>
      </c>
      <c r="Q39" s="87">
        <v>7.6427498223878558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0</v>
      </c>
      <c r="C41" s="87">
        <v>0</v>
      </c>
      <c r="D41" s="87">
        <v>1.7763568394002505E-15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2.6025679505592203</v>
      </c>
      <c r="L41" s="87">
        <v>1.8420282669562016</v>
      </c>
      <c r="M41" s="87">
        <v>3.84776928218451E-2</v>
      </c>
      <c r="N41" s="87">
        <v>2.8394312549564109</v>
      </c>
      <c r="O41" s="87">
        <v>2.5509761571739618</v>
      </c>
      <c r="P41" s="87">
        <v>2.9140502104053514</v>
      </c>
      <c r="Q41" s="87">
        <v>3.7256293999050492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291</v>
      </c>
      <c r="B45" s="204">
        <v>5.9970181802209721</v>
      </c>
      <c r="C45" s="204">
        <v>6.305318578085279</v>
      </c>
      <c r="D45" s="204">
        <v>6.4562237280997961</v>
      </c>
      <c r="E45" s="204">
        <v>7.7741424428127939</v>
      </c>
      <c r="F45" s="204">
        <v>5.1467290702704585</v>
      </c>
      <c r="G45" s="204">
        <v>5.1945311431669046</v>
      </c>
      <c r="H45" s="204">
        <v>5.5192917195526112</v>
      </c>
      <c r="I45" s="204">
        <v>6.102633558425862</v>
      </c>
      <c r="J45" s="204">
        <v>5.9430629061177882</v>
      </c>
      <c r="K45" s="204">
        <v>1.0791238978354227</v>
      </c>
      <c r="L45" s="204">
        <v>1.6750854871869771</v>
      </c>
      <c r="M45" s="204">
        <v>4.049444996841169</v>
      </c>
      <c r="N45" s="204">
        <v>2.1567653617759448</v>
      </c>
      <c r="O45" s="204">
        <v>2.3447410058005884</v>
      </c>
      <c r="P45" s="204">
        <v>2.2191800403273114</v>
      </c>
      <c r="Q45" s="204">
        <v>0.23810474467883047</v>
      </c>
    </row>
    <row r="46" spans="1:17" x14ac:dyDescent="0.25">
      <c r="A46" s="72" t="s">
        <v>290</v>
      </c>
      <c r="B46" s="306">
        <v>20.215415121798294</v>
      </c>
      <c r="C46" s="306">
        <v>18.308890565879999</v>
      </c>
      <c r="D46" s="306">
        <v>19.614913936486094</v>
      </c>
      <c r="E46" s="306">
        <v>33.356490721435968</v>
      </c>
      <c r="F46" s="306">
        <v>20.226320935609216</v>
      </c>
      <c r="G46" s="306">
        <v>20.430821617662694</v>
      </c>
      <c r="H46" s="306">
        <v>21.816210327955858</v>
      </c>
      <c r="I46" s="306">
        <v>24.75424833583855</v>
      </c>
      <c r="J46" s="306">
        <v>26.203763192387605</v>
      </c>
      <c r="K46" s="306">
        <v>0.13594472499595012</v>
      </c>
      <c r="L46" s="306">
        <v>2.93521054083886</v>
      </c>
      <c r="M46" s="306">
        <v>18.837884611147814</v>
      </c>
      <c r="N46" s="306">
        <v>4.6970400649549635</v>
      </c>
      <c r="O46" s="306">
        <v>4.8849672375618765</v>
      </c>
      <c r="P46" s="306">
        <v>0.53634915231041447</v>
      </c>
      <c r="Q46" s="306">
        <v>0.45185883058974952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1.0000000000000002</v>
      </c>
      <c r="C50" s="77">
        <f t="shared" si="0"/>
        <v>1.0000000000000002</v>
      </c>
      <c r="D50" s="77">
        <f t="shared" si="0"/>
        <v>1</v>
      </c>
      <c r="E50" s="77">
        <f t="shared" si="0"/>
        <v>1</v>
      </c>
      <c r="F50" s="77">
        <f t="shared" si="0"/>
        <v>0.99999999999999989</v>
      </c>
      <c r="G50" s="77">
        <f t="shared" si="0"/>
        <v>1</v>
      </c>
      <c r="H50" s="77">
        <f t="shared" si="0"/>
        <v>1</v>
      </c>
      <c r="I50" s="77">
        <f t="shared" si="0"/>
        <v>1</v>
      </c>
      <c r="J50" s="77">
        <f t="shared" si="0"/>
        <v>1</v>
      </c>
      <c r="K50" s="77">
        <f t="shared" si="0"/>
        <v>1.0000000000000002</v>
      </c>
      <c r="L50" s="77">
        <f t="shared" si="0"/>
        <v>1.0000000000000002</v>
      </c>
      <c r="M50" s="77">
        <f t="shared" si="0"/>
        <v>1</v>
      </c>
      <c r="N50" s="77">
        <f t="shared" si="0"/>
        <v>0.99999999999999989</v>
      </c>
      <c r="O50" s="77">
        <f t="shared" si="0"/>
        <v>0.99999999999999978</v>
      </c>
      <c r="P50" s="77">
        <f t="shared" si="0"/>
        <v>1</v>
      </c>
      <c r="Q50" s="77">
        <f t="shared" si="0"/>
        <v>1.0000000000000002</v>
      </c>
    </row>
    <row r="51" spans="1:17" x14ac:dyDescent="0.25">
      <c r="A51" s="132" t="s">
        <v>83</v>
      </c>
      <c r="B51" s="203">
        <f t="shared" ref="B51:Q51" si="1">IF(B$6=0,0,B$6/B$5)</f>
        <v>2.043875958657175E-2</v>
      </c>
      <c r="C51" s="203">
        <f t="shared" si="1"/>
        <v>2.043875958657175E-2</v>
      </c>
      <c r="D51" s="203">
        <f t="shared" si="1"/>
        <v>2.043875958657175E-2</v>
      </c>
      <c r="E51" s="203">
        <f t="shared" si="1"/>
        <v>2.043875958657175E-2</v>
      </c>
      <c r="F51" s="203">
        <f t="shared" si="1"/>
        <v>2.0438759586571747E-2</v>
      </c>
      <c r="G51" s="203">
        <f t="shared" si="1"/>
        <v>2.043875958657175E-2</v>
      </c>
      <c r="H51" s="203">
        <f t="shared" si="1"/>
        <v>2.043875958657175E-2</v>
      </c>
      <c r="I51" s="203">
        <f t="shared" si="1"/>
        <v>2.043875958657175E-2</v>
      </c>
      <c r="J51" s="203">
        <f t="shared" si="1"/>
        <v>2.043875958657175E-2</v>
      </c>
      <c r="K51" s="203">
        <f t="shared" si="1"/>
        <v>2.0438759586571754E-2</v>
      </c>
      <c r="L51" s="203">
        <f t="shared" si="1"/>
        <v>2.043875958657175E-2</v>
      </c>
      <c r="M51" s="203">
        <f t="shared" si="1"/>
        <v>2.0438759586571754E-2</v>
      </c>
      <c r="N51" s="203">
        <f t="shared" si="1"/>
        <v>2.0438759586571747E-2</v>
      </c>
      <c r="O51" s="203">
        <f t="shared" si="1"/>
        <v>2.043875958657175E-2</v>
      </c>
      <c r="P51" s="203">
        <f t="shared" si="1"/>
        <v>2.0438759586571754E-2</v>
      </c>
      <c r="Q51" s="203">
        <f t="shared" si="1"/>
        <v>2.0438759586571754E-2</v>
      </c>
    </row>
    <row r="52" spans="1:17" x14ac:dyDescent="0.25">
      <c r="A52" s="76" t="s">
        <v>82</v>
      </c>
      <c r="B52" s="202">
        <f t="shared" ref="B52:Q52" si="2">IF(B$7=0,0,B$7/B$5)</f>
        <v>1.3056456023459033E-2</v>
      </c>
      <c r="C52" s="202">
        <f t="shared" si="2"/>
        <v>1.3056456023459033E-2</v>
      </c>
      <c r="D52" s="202">
        <f t="shared" si="2"/>
        <v>1.3056456023459033E-2</v>
      </c>
      <c r="E52" s="202">
        <f t="shared" si="2"/>
        <v>1.3056456023459033E-2</v>
      </c>
      <c r="F52" s="202">
        <f t="shared" si="2"/>
        <v>1.3056456023459031E-2</v>
      </c>
      <c r="G52" s="202">
        <f t="shared" si="2"/>
        <v>1.3056456023459033E-2</v>
      </c>
      <c r="H52" s="202">
        <f t="shared" si="2"/>
        <v>1.3056456023459033E-2</v>
      </c>
      <c r="I52" s="202">
        <f t="shared" si="2"/>
        <v>1.3056456023459033E-2</v>
      </c>
      <c r="J52" s="202">
        <f t="shared" si="2"/>
        <v>1.3056456023459033E-2</v>
      </c>
      <c r="K52" s="202">
        <f t="shared" si="2"/>
        <v>1.3056456023459034E-2</v>
      </c>
      <c r="L52" s="202">
        <f t="shared" si="2"/>
        <v>1.3056456023459033E-2</v>
      </c>
      <c r="M52" s="202">
        <f t="shared" si="2"/>
        <v>1.3056456023459034E-2</v>
      </c>
      <c r="N52" s="202">
        <f t="shared" si="2"/>
        <v>1.3056456023459029E-2</v>
      </c>
      <c r="O52" s="202">
        <f t="shared" si="2"/>
        <v>1.3056456023459033E-2</v>
      </c>
      <c r="P52" s="202">
        <f t="shared" si="2"/>
        <v>1.3056456023459034E-2</v>
      </c>
      <c r="Q52" s="202">
        <f t="shared" si="2"/>
        <v>1.3056456023459034E-2</v>
      </c>
    </row>
    <row r="53" spans="1:17" x14ac:dyDescent="0.25">
      <c r="A53" s="76" t="s">
        <v>81</v>
      </c>
      <c r="B53" s="202">
        <f t="shared" ref="B53:Q53" si="3">IF(B$8=0,0,B$8/B$5)</f>
        <v>1.9596859091161996E-2</v>
      </c>
      <c r="C53" s="202">
        <f t="shared" si="3"/>
        <v>1.9596859091161996E-2</v>
      </c>
      <c r="D53" s="202">
        <f t="shared" si="3"/>
        <v>1.9596859091161996E-2</v>
      </c>
      <c r="E53" s="202">
        <f t="shared" si="3"/>
        <v>1.9596859091161996E-2</v>
      </c>
      <c r="F53" s="202">
        <f t="shared" si="3"/>
        <v>1.9596859091161992E-2</v>
      </c>
      <c r="G53" s="202">
        <f t="shared" si="3"/>
        <v>1.9596859091161996E-2</v>
      </c>
      <c r="H53" s="202">
        <f t="shared" si="3"/>
        <v>1.9596859091161996E-2</v>
      </c>
      <c r="I53" s="202">
        <f t="shared" si="3"/>
        <v>1.9596859091161996E-2</v>
      </c>
      <c r="J53" s="202">
        <f t="shared" si="3"/>
        <v>1.9596859091161996E-2</v>
      </c>
      <c r="K53" s="202">
        <f t="shared" si="3"/>
        <v>1.9596859091161999E-2</v>
      </c>
      <c r="L53" s="202">
        <f t="shared" si="3"/>
        <v>1.9596859091161996E-2</v>
      </c>
      <c r="M53" s="202">
        <f t="shared" si="3"/>
        <v>1.9596859091161999E-2</v>
      </c>
      <c r="N53" s="202">
        <f t="shared" si="3"/>
        <v>1.9596859091161992E-2</v>
      </c>
      <c r="O53" s="202">
        <f t="shared" si="3"/>
        <v>1.9596859091161992E-2</v>
      </c>
      <c r="P53" s="202">
        <f t="shared" si="3"/>
        <v>1.9596859091161999E-2</v>
      </c>
      <c r="Q53" s="202">
        <f t="shared" si="3"/>
        <v>1.9596859091161999E-2</v>
      </c>
    </row>
    <row r="54" spans="1:17" x14ac:dyDescent="0.25">
      <c r="A54" s="76" t="s">
        <v>80</v>
      </c>
      <c r="B54" s="202">
        <f t="shared" ref="B54:Q54" si="4">IF(B$9=0,0,B$9/B$5)</f>
        <v>6.5160529557560694E-3</v>
      </c>
      <c r="C54" s="202">
        <f t="shared" si="4"/>
        <v>6.5160529557560694E-3</v>
      </c>
      <c r="D54" s="202">
        <f t="shared" si="4"/>
        <v>6.5160529557560694E-3</v>
      </c>
      <c r="E54" s="202">
        <f t="shared" si="4"/>
        <v>6.5160529557560694E-3</v>
      </c>
      <c r="F54" s="202">
        <f t="shared" si="4"/>
        <v>6.5160529557560694E-3</v>
      </c>
      <c r="G54" s="202">
        <f t="shared" si="4"/>
        <v>6.5160529557560694E-3</v>
      </c>
      <c r="H54" s="202">
        <f t="shared" si="4"/>
        <v>6.5160529557560694E-3</v>
      </c>
      <c r="I54" s="202">
        <f t="shared" si="4"/>
        <v>6.5160529557560694E-3</v>
      </c>
      <c r="J54" s="202">
        <f t="shared" si="4"/>
        <v>6.5160529557560694E-3</v>
      </c>
      <c r="K54" s="202">
        <f t="shared" si="4"/>
        <v>6.5160529557560702E-3</v>
      </c>
      <c r="L54" s="202">
        <f t="shared" si="4"/>
        <v>6.5160529557560694E-3</v>
      </c>
      <c r="M54" s="202">
        <f t="shared" si="4"/>
        <v>6.5160529557560702E-3</v>
      </c>
      <c r="N54" s="202">
        <f t="shared" si="4"/>
        <v>6.5160529557560685E-3</v>
      </c>
      <c r="O54" s="202">
        <f t="shared" si="4"/>
        <v>6.5160529557560694E-3</v>
      </c>
      <c r="P54" s="202">
        <f t="shared" si="4"/>
        <v>6.5160529557560702E-3</v>
      </c>
      <c r="Q54" s="202">
        <f t="shared" si="4"/>
        <v>6.5160529557560702E-3</v>
      </c>
    </row>
    <row r="55" spans="1:17" x14ac:dyDescent="0.25">
      <c r="A55" s="129" t="s">
        <v>79</v>
      </c>
      <c r="B55" s="201">
        <f t="shared" ref="B55:Q55" si="5">IF(B$10=0,0,B$10/B$5)</f>
        <v>2.2073860353497492E-2</v>
      </c>
      <c r="C55" s="201">
        <f t="shared" si="5"/>
        <v>2.2073860353497492E-2</v>
      </c>
      <c r="D55" s="201">
        <f t="shared" si="5"/>
        <v>2.2073860353497489E-2</v>
      </c>
      <c r="E55" s="201">
        <f t="shared" si="5"/>
        <v>2.2073860353497492E-2</v>
      </c>
      <c r="F55" s="201">
        <f t="shared" si="5"/>
        <v>2.2073860353497492E-2</v>
      </c>
      <c r="G55" s="201">
        <f t="shared" si="5"/>
        <v>2.2073860353497492E-2</v>
      </c>
      <c r="H55" s="201">
        <f t="shared" si="5"/>
        <v>2.2073860353497492E-2</v>
      </c>
      <c r="I55" s="201">
        <f t="shared" si="5"/>
        <v>2.2073860353497492E-2</v>
      </c>
      <c r="J55" s="201">
        <f t="shared" si="5"/>
        <v>2.2073860353497496E-2</v>
      </c>
      <c r="K55" s="201">
        <f t="shared" si="5"/>
        <v>2.2073860353497496E-2</v>
      </c>
      <c r="L55" s="201">
        <f t="shared" si="5"/>
        <v>2.2073860353497492E-2</v>
      </c>
      <c r="M55" s="201">
        <f t="shared" si="5"/>
        <v>2.2073860353497496E-2</v>
      </c>
      <c r="N55" s="201">
        <f t="shared" si="5"/>
        <v>2.2073860353497489E-2</v>
      </c>
      <c r="O55" s="201">
        <f t="shared" si="5"/>
        <v>2.2073860353497489E-2</v>
      </c>
      <c r="P55" s="201">
        <f t="shared" si="5"/>
        <v>2.2073860353497496E-2</v>
      </c>
      <c r="Q55" s="201">
        <f t="shared" si="5"/>
        <v>2.2073860353497496E-2</v>
      </c>
    </row>
    <row r="56" spans="1:17" x14ac:dyDescent="0.25">
      <c r="A56" s="127" t="s">
        <v>295</v>
      </c>
      <c r="B56" s="200">
        <f t="shared" ref="B56:Q56" si="6">IF(B$15=0,0,B$15/B$5)</f>
        <v>0.12897724887493731</v>
      </c>
      <c r="C56" s="200">
        <f t="shared" si="6"/>
        <v>0.12897724887493733</v>
      </c>
      <c r="D56" s="200">
        <f t="shared" si="6"/>
        <v>0.12897724887493731</v>
      </c>
      <c r="E56" s="200">
        <f t="shared" si="6"/>
        <v>0.12897724887493731</v>
      </c>
      <c r="F56" s="200">
        <f t="shared" si="6"/>
        <v>0.12897724887493731</v>
      </c>
      <c r="G56" s="200">
        <f t="shared" si="6"/>
        <v>0.12897724887493731</v>
      </c>
      <c r="H56" s="200">
        <f t="shared" si="6"/>
        <v>0.12897724887493731</v>
      </c>
      <c r="I56" s="200">
        <f t="shared" si="6"/>
        <v>0.12897724887493731</v>
      </c>
      <c r="J56" s="200">
        <f t="shared" si="6"/>
        <v>0.12897724887493731</v>
      </c>
      <c r="K56" s="200">
        <f t="shared" si="6"/>
        <v>4.702044830451798E-2</v>
      </c>
      <c r="L56" s="200">
        <f t="shared" si="6"/>
        <v>0.12897724887493731</v>
      </c>
      <c r="M56" s="200">
        <f t="shared" si="6"/>
        <v>0.12897724887493733</v>
      </c>
      <c r="N56" s="200">
        <f t="shared" si="6"/>
        <v>0.12897724887493731</v>
      </c>
      <c r="O56" s="200">
        <f t="shared" si="6"/>
        <v>0.12897724887493728</v>
      </c>
      <c r="P56" s="200">
        <f t="shared" si="6"/>
        <v>0.12897724887493733</v>
      </c>
      <c r="Q56" s="200">
        <f t="shared" si="6"/>
        <v>0.12897724887493733</v>
      </c>
    </row>
    <row r="57" spans="1:17" x14ac:dyDescent="0.25">
      <c r="A57" s="142" t="s">
        <v>301</v>
      </c>
      <c r="B57" s="199">
        <f t="shared" ref="B57:Q57" si="7">IF(B$16=0,0,B$16/B$5)</f>
        <v>1.9346587331240603E-2</v>
      </c>
      <c r="C57" s="199">
        <f t="shared" si="7"/>
        <v>1.9346587331240617E-2</v>
      </c>
      <c r="D57" s="199">
        <f t="shared" si="7"/>
        <v>1.9346587331240603E-2</v>
      </c>
      <c r="E57" s="199">
        <f t="shared" si="7"/>
        <v>1.9346587331240596E-2</v>
      </c>
      <c r="F57" s="199">
        <f t="shared" si="7"/>
        <v>1.9346587331240599E-2</v>
      </c>
      <c r="G57" s="199">
        <f t="shared" si="7"/>
        <v>1.9346587331240606E-2</v>
      </c>
      <c r="H57" s="199">
        <f t="shared" si="7"/>
        <v>1.9346587331240603E-2</v>
      </c>
      <c r="I57" s="199">
        <f t="shared" si="7"/>
        <v>1.9346587331240599E-2</v>
      </c>
      <c r="J57" s="199">
        <f t="shared" si="7"/>
        <v>1.9346587331240606E-2</v>
      </c>
      <c r="K57" s="199">
        <f t="shared" si="7"/>
        <v>7.0530672456776966E-3</v>
      </c>
      <c r="L57" s="199">
        <f t="shared" si="7"/>
        <v>1.9346587331240596E-2</v>
      </c>
      <c r="M57" s="199">
        <f t="shared" si="7"/>
        <v>1.9346587331240603E-2</v>
      </c>
      <c r="N57" s="199">
        <f t="shared" si="7"/>
        <v>1.9346587331240599E-2</v>
      </c>
      <c r="O57" s="199">
        <f t="shared" si="7"/>
        <v>1.9346587331240589E-2</v>
      </c>
      <c r="P57" s="199">
        <f t="shared" si="7"/>
        <v>1.9346587331240617E-2</v>
      </c>
      <c r="Q57" s="199">
        <f t="shared" si="7"/>
        <v>1.9346587331240596E-2</v>
      </c>
    </row>
    <row r="58" spans="1:17" x14ac:dyDescent="0.25">
      <c r="A58" s="142" t="s">
        <v>300</v>
      </c>
      <c r="B58" s="199">
        <f t="shared" ref="B58:Q58" si="8">IF(B$22=0,0,B$22/B$5)</f>
        <v>0.10963066154369672</v>
      </c>
      <c r="C58" s="199">
        <f t="shared" si="8"/>
        <v>0.1096306615436967</v>
      </c>
      <c r="D58" s="199">
        <f t="shared" si="8"/>
        <v>0.10963066154369669</v>
      </c>
      <c r="E58" s="199">
        <f t="shared" si="8"/>
        <v>0.10963066154369672</v>
      </c>
      <c r="F58" s="199">
        <f t="shared" si="8"/>
        <v>0.10963066154369669</v>
      </c>
      <c r="G58" s="199">
        <f t="shared" si="8"/>
        <v>0.1096306615436967</v>
      </c>
      <c r="H58" s="199">
        <f t="shared" si="8"/>
        <v>0.1096306615436967</v>
      </c>
      <c r="I58" s="199">
        <f t="shared" si="8"/>
        <v>0.10963066154369672</v>
      </c>
      <c r="J58" s="199">
        <f t="shared" si="8"/>
        <v>0.10963066154369669</v>
      </c>
      <c r="K58" s="199">
        <f t="shared" si="8"/>
        <v>3.9967381058840283E-2</v>
      </c>
      <c r="L58" s="199">
        <f t="shared" si="8"/>
        <v>0.10963066154369672</v>
      </c>
      <c r="M58" s="199">
        <f t="shared" si="8"/>
        <v>0.10963066154369672</v>
      </c>
      <c r="N58" s="199">
        <f t="shared" si="8"/>
        <v>0.10963066154369669</v>
      </c>
      <c r="O58" s="199">
        <f t="shared" si="8"/>
        <v>0.1096306615436967</v>
      </c>
      <c r="P58" s="199">
        <f t="shared" si="8"/>
        <v>0.10963066154369672</v>
      </c>
      <c r="Q58" s="199">
        <f t="shared" si="8"/>
        <v>0.10963066154369673</v>
      </c>
    </row>
    <row r="59" spans="1:17" x14ac:dyDescent="0.25">
      <c r="A59" s="127" t="s">
        <v>294</v>
      </c>
      <c r="B59" s="200">
        <f t="shared" ref="B59:Q59" si="9">IF(B$23=0,0,B$23/B$5)</f>
        <v>6.264609231068384E-2</v>
      </c>
      <c r="C59" s="200">
        <f t="shared" si="9"/>
        <v>6.264609231068384E-2</v>
      </c>
      <c r="D59" s="200">
        <f t="shared" si="9"/>
        <v>6.264609231068384E-2</v>
      </c>
      <c r="E59" s="200">
        <f t="shared" si="9"/>
        <v>6.264609231068384E-2</v>
      </c>
      <c r="F59" s="200">
        <f t="shared" si="9"/>
        <v>6.2646092310683826E-2</v>
      </c>
      <c r="G59" s="200">
        <f t="shared" si="9"/>
        <v>6.264609231068384E-2</v>
      </c>
      <c r="H59" s="200">
        <f t="shared" si="9"/>
        <v>6.264609231068384E-2</v>
      </c>
      <c r="I59" s="200">
        <f t="shared" si="9"/>
        <v>6.264609231068384E-2</v>
      </c>
      <c r="J59" s="200">
        <f t="shared" si="9"/>
        <v>6.264609231068384E-2</v>
      </c>
      <c r="K59" s="200">
        <f t="shared" si="9"/>
        <v>6.2646092310683854E-2</v>
      </c>
      <c r="L59" s="200">
        <f t="shared" si="9"/>
        <v>6.264609231068384E-2</v>
      </c>
      <c r="M59" s="200">
        <f t="shared" si="9"/>
        <v>6.2646092310683854E-2</v>
      </c>
      <c r="N59" s="200">
        <f t="shared" si="9"/>
        <v>6.2646092310683826E-2</v>
      </c>
      <c r="O59" s="200">
        <f t="shared" si="9"/>
        <v>6.2646092310683826E-2</v>
      </c>
      <c r="P59" s="200">
        <f t="shared" si="9"/>
        <v>6.264609231068384E-2</v>
      </c>
      <c r="Q59" s="200">
        <f t="shared" si="9"/>
        <v>6.2646092310683854E-2</v>
      </c>
    </row>
    <row r="60" spans="1:17" x14ac:dyDescent="0.25">
      <c r="A60" s="142" t="s">
        <v>299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298</v>
      </c>
      <c r="B61" s="199">
        <f t="shared" ref="B61:Q61" si="11">IF(B$25=0,0,B$25/B$5)</f>
        <v>6.264609231068384E-2</v>
      </c>
      <c r="C61" s="199">
        <f t="shared" si="11"/>
        <v>6.264609231068384E-2</v>
      </c>
      <c r="D61" s="199">
        <f t="shared" si="11"/>
        <v>6.264609231068384E-2</v>
      </c>
      <c r="E61" s="199">
        <f t="shared" si="11"/>
        <v>6.264609231068384E-2</v>
      </c>
      <c r="F61" s="199">
        <f t="shared" si="11"/>
        <v>6.2646092310683826E-2</v>
      </c>
      <c r="G61" s="199">
        <f t="shared" si="11"/>
        <v>6.264609231068384E-2</v>
      </c>
      <c r="H61" s="199">
        <f t="shared" si="11"/>
        <v>6.264609231068384E-2</v>
      </c>
      <c r="I61" s="199">
        <f t="shared" si="11"/>
        <v>6.264609231068384E-2</v>
      </c>
      <c r="J61" s="199">
        <f t="shared" si="11"/>
        <v>6.264609231068384E-2</v>
      </c>
      <c r="K61" s="199">
        <f t="shared" si="11"/>
        <v>6.2646092310683854E-2</v>
      </c>
      <c r="L61" s="199">
        <f t="shared" si="11"/>
        <v>6.264609231068384E-2</v>
      </c>
      <c r="M61" s="199">
        <f t="shared" si="11"/>
        <v>6.2646092310683854E-2</v>
      </c>
      <c r="N61" s="199">
        <f t="shared" si="11"/>
        <v>6.2646092310683826E-2</v>
      </c>
      <c r="O61" s="199">
        <f t="shared" si="11"/>
        <v>6.2646092310683826E-2</v>
      </c>
      <c r="P61" s="199">
        <f t="shared" si="11"/>
        <v>6.264609231068384E-2</v>
      </c>
      <c r="Q61" s="199">
        <f t="shared" si="11"/>
        <v>6.2646092310683854E-2</v>
      </c>
    </row>
    <row r="62" spans="1:17" x14ac:dyDescent="0.25">
      <c r="A62" s="127" t="s">
        <v>293</v>
      </c>
      <c r="B62" s="200">
        <f t="shared" ref="B62:Q62" si="12">IF(B$26=0,0,B$26/B$5)</f>
        <v>0.18425321267848194</v>
      </c>
      <c r="C62" s="200">
        <f t="shared" si="12"/>
        <v>0.18425321267848194</v>
      </c>
      <c r="D62" s="200">
        <f t="shared" si="12"/>
        <v>0.18425321267848188</v>
      </c>
      <c r="E62" s="200">
        <f t="shared" si="12"/>
        <v>0.18425321267848188</v>
      </c>
      <c r="F62" s="200">
        <f t="shared" si="12"/>
        <v>0.18425321267848188</v>
      </c>
      <c r="G62" s="200">
        <f t="shared" si="12"/>
        <v>0.18425321267848191</v>
      </c>
      <c r="H62" s="200">
        <f t="shared" si="12"/>
        <v>0.18425321267848191</v>
      </c>
      <c r="I62" s="200">
        <f t="shared" si="12"/>
        <v>0.18425321267848188</v>
      </c>
      <c r="J62" s="200">
        <f t="shared" si="12"/>
        <v>0.18425321267848188</v>
      </c>
      <c r="K62" s="200">
        <f t="shared" si="12"/>
        <v>0.10229641210806256</v>
      </c>
      <c r="L62" s="200">
        <f t="shared" si="12"/>
        <v>0.18425321267848191</v>
      </c>
      <c r="M62" s="200">
        <f t="shared" si="12"/>
        <v>0.18425321267848191</v>
      </c>
      <c r="N62" s="200">
        <f t="shared" si="12"/>
        <v>0.18425321267848185</v>
      </c>
      <c r="O62" s="200">
        <f t="shared" si="12"/>
        <v>0.18425321267848185</v>
      </c>
      <c r="P62" s="200">
        <f t="shared" si="12"/>
        <v>0.18425321267848196</v>
      </c>
      <c r="Q62" s="200">
        <f t="shared" si="12"/>
        <v>0.18425321267848196</v>
      </c>
    </row>
    <row r="63" spans="1:17" x14ac:dyDescent="0.25">
      <c r="A63" s="142" t="s">
        <v>297</v>
      </c>
      <c r="B63" s="199">
        <f t="shared" ref="B63:Q63" si="13">IF(B$27=0,0,B$27/B$5)</f>
        <v>4.6063303169620547E-2</v>
      </c>
      <c r="C63" s="199">
        <f t="shared" si="13"/>
        <v>3.9441145063571194E-2</v>
      </c>
      <c r="D63" s="199">
        <f t="shared" si="13"/>
        <v>3.9441145063571194E-2</v>
      </c>
      <c r="E63" s="199">
        <f t="shared" si="13"/>
        <v>4.6063303169620533E-2</v>
      </c>
      <c r="F63" s="199">
        <f t="shared" si="13"/>
        <v>3.9441145063571305E-2</v>
      </c>
      <c r="G63" s="199">
        <f t="shared" si="13"/>
        <v>3.9441145063571201E-2</v>
      </c>
      <c r="H63" s="199">
        <f t="shared" si="13"/>
        <v>3.9441145063571263E-2</v>
      </c>
      <c r="I63" s="199">
        <f t="shared" si="13"/>
        <v>3.9441145063571305E-2</v>
      </c>
      <c r="J63" s="199">
        <f t="shared" si="13"/>
        <v>3.9441145063571319E-2</v>
      </c>
      <c r="K63" s="199">
        <f t="shared" si="13"/>
        <v>1.8951944920966256E-2</v>
      </c>
      <c r="L63" s="199">
        <f t="shared" si="13"/>
        <v>3.9441145063571E-2</v>
      </c>
      <c r="M63" s="199">
        <f t="shared" si="13"/>
        <v>3.9441145063571346E-2</v>
      </c>
      <c r="N63" s="199">
        <f t="shared" si="13"/>
        <v>4.6063303169620408E-2</v>
      </c>
      <c r="O63" s="199">
        <f t="shared" si="13"/>
        <v>3.5026372992871743E-2</v>
      </c>
      <c r="P63" s="199">
        <f t="shared" si="13"/>
        <v>4.6063303169620338E-2</v>
      </c>
      <c r="Q63" s="199">
        <f t="shared" si="13"/>
        <v>4.1648531098920964E-2</v>
      </c>
    </row>
    <row r="64" spans="1:17" x14ac:dyDescent="0.25">
      <c r="A64" s="142" t="s">
        <v>296</v>
      </c>
      <c r="B64" s="199">
        <f t="shared" ref="B64:Q64" si="14">IF(B$33=0,0,B$33/B$5)</f>
        <v>0.13818990950886137</v>
      </c>
      <c r="C64" s="199">
        <f t="shared" si="14"/>
        <v>0.14481206761491075</v>
      </c>
      <c r="D64" s="199">
        <f t="shared" si="14"/>
        <v>0.14481206761491067</v>
      </c>
      <c r="E64" s="199">
        <f t="shared" si="14"/>
        <v>0.13818990950886137</v>
      </c>
      <c r="F64" s="199">
        <f t="shared" si="14"/>
        <v>0.14481206761491058</v>
      </c>
      <c r="G64" s="199">
        <f t="shared" si="14"/>
        <v>0.14481206761491072</v>
      </c>
      <c r="H64" s="199">
        <f t="shared" si="14"/>
        <v>0.14481206761491064</v>
      </c>
      <c r="I64" s="199">
        <f t="shared" si="14"/>
        <v>0.14481206761491058</v>
      </c>
      <c r="J64" s="199">
        <f t="shared" si="14"/>
        <v>0.14481206761491056</v>
      </c>
      <c r="K64" s="199">
        <f t="shared" si="14"/>
        <v>8.3344467187096302E-2</v>
      </c>
      <c r="L64" s="199">
        <f t="shared" si="14"/>
        <v>0.14481206761491089</v>
      </c>
      <c r="M64" s="199">
        <f t="shared" si="14"/>
        <v>0.14481206761491053</v>
      </c>
      <c r="N64" s="199">
        <f t="shared" si="14"/>
        <v>0.13818990950886145</v>
      </c>
      <c r="O64" s="199">
        <f t="shared" si="14"/>
        <v>0.1492268396856101</v>
      </c>
      <c r="P64" s="199">
        <f t="shared" si="14"/>
        <v>0.13818990950886162</v>
      </c>
      <c r="Q64" s="199">
        <f t="shared" si="14"/>
        <v>0.14260468157956099</v>
      </c>
    </row>
    <row r="65" spans="1:17" x14ac:dyDescent="0.25">
      <c r="A65" s="127" t="s">
        <v>292</v>
      </c>
      <c r="B65" s="200">
        <f t="shared" ref="B65:Q65" si="15">IF(B$34=0,0,B$34/B$5)</f>
        <v>0.15587134054695637</v>
      </c>
      <c r="C65" s="200">
        <f t="shared" si="15"/>
        <v>0.19719028850531381</v>
      </c>
      <c r="D65" s="200">
        <f t="shared" si="15"/>
        <v>0.18530209677583384</v>
      </c>
      <c r="E65" s="200">
        <f t="shared" si="15"/>
        <v>7.4524044627421154E-2</v>
      </c>
      <c r="F65" s="200">
        <f t="shared" si="15"/>
        <v>0.10643022860508131</v>
      </c>
      <c r="G65" s="200">
        <f t="shared" si="15"/>
        <v>0.10614689136010808</v>
      </c>
      <c r="H65" s="200">
        <f t="shared" si="15"/>
        <v>0.10441533491780791</v>
      </c>
      <c r="I65" s="200">
        <f t="shared" si="15"/>
        <v>9.5252520340349131E-2</v>
      </c>
      <c r="J65" s="200">
        <f t="shared" si="15"/>
        <v>6.4049269076766863E-2</v>
      </c>
      <c r="K65" s="200">
        <f t="shared" si="15"/>
        <v>0.60677192246552447</v>
      </c>
      <c r="L65" s="200">
        <f t="shared" si="15"/>
        <v>0.29902600661032624</v>
      </c>
      <c r="M65" s="200">
        <f t="shared" si="15"/>
        <v>4.2572778261274313E-2</v>
      </c>
      <c r="N65" s="200">
        <f t="shared" si="15"/>
        <v>0.26139043058293998</v>
      </c>
      <c r="O65" s="200">
        <f t="shared" si="15"/>
        <v>0.26974330327992335</v>
      </c>
      <c r="P65" s="200">
        <f t="shared" si="15"/>
        <v>0.46673794107885924</v>
      </c>
      <c r="Q65" s="200">
        <f t="shared" si="15"/>
        <v>0.52359665618382956</v>
      </c>
    </row>
    <row r="66" spans="1:17" x14ac:dyDescent="0.25">
      <c r="A66" s="127" t="s">
        <v>291</v>
      </c>
      <c r="B66" s="200">
        <f t="shared" ref="B66:Q66" si="16">IF(B$45=0,0,B$45/B$5)</f>
        <v>8.8441542085671301E-2</v>
      </c>
      <c r="C66" s="200">
        <f t="shared" si="16"/>
        <v>8.8441542085671301E-2</v>
      </c>
      <c r="D66" s="200">
        <f t="shared" si="16"/>
        <v>8.8441542085671301E-2</v>
      </c>
      <c r="E66" s="200">
        <f t="shared" si="16"/>
        <v>8.8441542085671301E-2</v>
      </c>
      <c r="F66" s="200">
        <f t="shared" si="16"/>
        <v>8.8441542085671287E-2</v>
      </c>
      <c r="G66" s="200">
        <f t="shared" si="16"/>
        <v>8.8441542085671301E-2</v>
      </c>
      <c r="H66" s="200">
        <f t="shared" si="16"/>
        <v>8.8441542085671301E-2</v>
      </c>
      <c r="I66" s="200">
        <f t="shared" si="16"/>
        <v>8.8441542085671301E-2</v>
      </c>
      <c r="J66" s="200">
        <f t="shared" si="16"/>
        <v>8.8441542085671301E-2</v>
      </c>
      <c r="K66" s="200">
        <f t="shared" si="16"/>
        <v>8.8441542085671315E-2</v>
      </c>
      <c r="L66" s="200">
        <f t="shared" si="16"/>
        <v>8.8441542085671301E-2</v>
      </c>
      <c r="M66" s="200">
        <f t="shared" si="16"/>
        <v>8.8441542085671315E-2</v>
      </c>
      <c r="N66" s="200">
        <f t="shared" si="16"/>
        <v>8.8441542085671287E-2</v>
      </c>
      <c r="O66" s="200">
        <f t="shared" si="16"/>
        <v>8.8441542085671287E-2</v>
      </c>
      <c r="P66" s="200">
        <f t="shared" si="16"/>
        <v>6.0968228702217631E-2</v>
      </c>
      <c r="Q66" s="200">
        <f t="shared" si="16"/>
        <v>6.5032951240740272E-3</v>
      </c>
    </row>
    <row r="67" spans="1:17" x14ac:dyDescent="0.25">
      <c r="A67" s="72" t="s">
        <v>290</v>
      </c>
      <c r="B67" s="71">
        <f t="shared" ref="B67:Q67" si="17">IF(B$46=0,0,B$46/B$5)</f>
        <v>0.29812857549282296</v>
      </c>
      <c r="C67" s="71">
        <f t="shared" si="17"/>
        <v>0.25680962753446551</v>
      </c>
      <c r="D67" s="71">
        <f t="shared" si="17"/>
        <v>0.26869781926394548</v>
      </c>
      <c r="E67" s="71">
        <f t="shared" si="17"/>
        <v>0.37947587141235811</v>
      </c>
      <c r="F67" s="71">
        <f t="shared" si="17"/>
        <v>0.34756968743469796</v>
      </c>
      <c r="G67" s="71">
        <f t="shared" si="17"/>
        <v>0.34785302467967127</v>
      </c>
      <c r="H67" s="71">
        <f t="shared" si="17"/>
        <v>0.34958458112197138</v>
      </c>
      <c r="I67" s="71">
        <f t="shared" si="17"/>
        <v>0.35874739569943009</v>
      </c>
      <c r="J67" s="71">
        <f t="shared" si="17"/>
        <v>0.38995064696301251</v>
      </c>
      <c r="K67" s="71">
        <f t="shared" si="17"/>
        <v>1.1141594715093584E-2</v>
      </c>
      <c r="L67" s="71">
        <f t="shared" si="17"/>
        <v>0.15497390942945319</v>
      </c>
      <c r="M67" s="71">
        <f t="shared" si="17"/>
        <v>0.41142713777850504</v>
      </c>
      <c r="N67" s="71">
        <f t="shared" si="17"/>
        <v>0.19260948545683931</v>
      </c>
      <c r="O67" s="71">
        <f t="shared" si="17"/>
        <v>0.18425661275985591</v>
      </c>
      <c r="P67" s="71">
        <f t="shared" si="17"/>
        <v>1.4735288344373753E-2</v>
      </c>
      <c r="Q67" s="71">
        <f t="shared" si="17"/>
        <v>1.234150681754715E-2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 t="shared" ref="B71:Q71" si="18">SUM(B$72:B$82)</f>
        <v>34.365017799580393</v>
      </c>
      <c r="C71" s="253">
        <f t="shared" si="18"/>
        <v>34.287571803996798</v>
      </c>
      <c r="D71" s="253">
        <f t="shared" si="18"/>
        <v>34.272140043528786</v>
      </c>
      <c r="E71" s="253">
        <f t="shared" si="18"/>
        <v>34.277505387983361</v>
      </c>
      <c r="F71" s="253">
        <f t="shared" si="18"/>
        <v>34.248673221843383</v>
      </c>
      <c r="G71" s="253">
        <f t="shared" si="18"/>
        <v>34.181047565734005</v>
      </c>
      <c r="H71" s="253">
        <f t="shared" si="18"/>
        <v>34.157009329417541</v>
      </c>
      <c r="I71" s="253">
        <f t="shared" si="18"/>
        <v>33.673232490748561</v>
      </c>
      <c r="J71" s="253">
        <f t="shared" si="18"/>
        <v>33.671848107042031</v>
      </c>
      <c r="K71" s="253">
        <f t="shared" si="18"/>
        <v>32.098344947976095</v>
      </c>
      <c r="L71" s="253">
        <f t="shared" si="18"/>
        <v>32.85366786667781</v>
      </c>
      <c r="M71" s="253">
        <f t="shared" si="18"/>
        <v>33.602649422107469</v>
      </c>
      <c r="N71" s="253">
        <f t="shared" si="18"/>
        <v>32.632904785520324</v>
      </c>
      <c r="O71" s="253">
        <f t="shared" si="18"/>
        <v>32.540324247354597</v>
      </c>
      <c r="P71" s="253">
        <f t="shared" si="18"/>
        <v>31.874556533813838</v>
      </c>
      <c r="Q71" s="253">
        <f t="shared" si="18"/>
        <v>32.317856422798307</v>
      </c>
    </row>
    <row r="72" spans="1:17" x14ac:dyDescent="0.25">
      <c r="A72" s="132" t="s">
        <v>83</v>
      </c>
      <c r="B72" s="282">
        <f>IF(B$6=0,0,B$6/MAE!B$5*1000)</f>
        <v>0.70237833699388263</v>
      </c>
      <c r="C72" s="282">
        <f>IF(C$6=0,0,C$6/MAE!C$5*1000)</f>
        <v>0.70079543690920676</v>
      </c>
      <c r="D72" s="282">
        <f>IF(D$6=0,0,D$6/MAE!D$5*1000)</f>
        <v>0.7004800308670035</v>
      </c>
      <c r="E72" s="282">
        <f>IF(E$6=0,0,E$6/MAE!E$5*1000)</f>
        <v>0.70058969185240971</v>
      </c>
      <c r="F72" s="282">
        <f>IF(F$6=0,0,F$6/MAE!F$5*1000)</f>
        <v>0.70000039814031456</v>
      </c>
      <c r="G72" s="282">
        <f>IF(G$6=0,0,G$6/MAE!G$5*1000)</f>
        <v>0.69861821361321086</v>
      </c>
      <c r="H72" s="282">
        <f>IF(H$6=0,0,H$6/MAE!H$5*1000)</f>
        <v>0.69812690188025339</v>
      </c>
      <c r="I72" s="282">
        <f>IF(I$6=0,0,I$6/MAE!I$5*1000)</f>
        <v>0.68823910338114647</v>
      </c>
      <c r="J72" s="282">
        <f>IF(J$6=0,0,J$6/MAE!J$5*1000)</f>
        <v>0.68821080829539305</v>
      </c>
      <c r="K72" s="282">
        <f>IF(K$6=0,0,K$6/MAE!K$5*1000)</f>
        <v>0.65605035551853319</v>
      </c>
      <c r="L72" s="282">
        <f>IF(L$6=0,0,L$6/MAE!L$5*1000)</f>
        <v>0.67148821906410527</v>
      </c>
      <c r="M72" s="282">
        <f>IF(M$6=0,0,M$6/MAE!M$5*1000)</f>
        <v>0.68679647301030866</v>
      </c>
      <c r="N72" s="282">
        <f>IF(N$6=0,0,N$6/MAE!N$5*1000)</f>
        <v>0.66697609552273651</v>
      </c>
      <c r="O72" s="282">
        <f>IF(O$6=0,0,O$6/MAE!O$5*1000)</f>
        <v>0.66508386416077192</v>
      </c>
      <c r="P72" s="282">
        <f>IF(P$6=0,0,P$6/MAE!P$5*1000)</f>
        <v>0.65147639792321077</v>
      </c>
      <c r="Q72" s="282">
        <f>IF(Q$6=0,0,Q$6/MAE!Q$5*1000)</f>
        <v>0.66053689777891822</v>
      </c>
    </row>
    <row r="73" spans="1:17" x14ac:dyDescent="0.25">
      <c r="A73" s="76" t="s">
        <v>82</v>
      </c>
      <c r="B73" s="281">
        <f>IF(B$7=0,0,B$7/MAE!B$5*1000)</f>
        <v>0.4486853436456083</v>
      </c>
      <c r="C73" s="281">
        <f>IF(C$7=0,0,C$7/MAE!C$5*1000)</f>
        <v>0.44767417341007809</v>
      </c>
      <c r="D73" s="281">
        <f>IF(D$7=0,0,D$7/MAE!D$5*1000)</f>
        <v>0.44747268930816292</v>
      </c>
      <c r="E73" s="281">
        <f>IF(E$7=0,0,E$7/MAE!E$5*1000)</f>
        <v>0.44754274169208474</v>
      </c>
      <c r="F73" s="281">
        <f>IF(F$7=0,0,F$7/MAE!F$5*1000)</f>
        <v>0.44716629578281714</v>
      </c>
      <c r="G73" s="281">
        <f>IF(G$7=0,0,G$7/MAE!G$5*1000)</f>
        <v>0.44628334437776745</v>
      </c>
      <c r="H73" s="281">
        <f>IF(H$7=0,0,H$7/MAE!H$5*1000)</f>
        <v>0.44596949020241994</v>
      </c>
      <c r="I73" s="281">
        <f>IF(I$7=0,0,I$7/MAE!I$5*1000)</f>
        <v>0.43965307918317043</v>
      </c>
      <c r="J73" s="281">
        <f>IF(J$7=0,0,J$7/MAE!J$5*1000)</f>
        <v>0.43963500403818651</v>
      </c>
      <c r="K73" s="281">
        <f>IF(K$7=0,0,K$7/MAE!K$5*1000)</f>
        <v>0.41909062923906826</v>
      </c>
      <c r="L73" s="281">
        <f>IF(L$7=0,0,L$7/MAE!L$5*1000)</f>
        <v>0.42895246971060791</v>
      </c>
      <c r="M73" s="281">
        <f>IF(M$7=0,0,M$7/MAE!M$5*1000)</f>
        <v>0.43873151445145719</v>
      </c>
      <c r="N73" s="281">
        <f>IF(N$7=0,0,N$7/MAE!N$5*1000)</f>
        <v>0.42607008624987186</v>
      </c>
      <c r="O73" s="281">
        <f>IF(O$7=0,0,O$7/MAE!O$5*1000)</f>
        <v>0.42486131252468295</v>
      </c>
      <c r="P73" s="281">
        <f>IF(P$7=0,0,P$7/MAE!P$5*1000)</f>
        <v>0.41616874565099921</v>
      </c>
      <c r="Q73" s="281">
        <f>IF(Q$7=0,0,Q$7/MAE!Q$5*1000)</f>
        <v>0.42195667115672914</v>
      </c>
    </row>
    <row r="74" spans="1:17" x14ac:dyDescent="0.25">
      <c r="A74" s="76" t="s">
        <v>81</v>
      </c>
      <c r="B74" s="281">
        <f>IF(B$8=0,0,B$8/MAE!B$5*1000)</f>
        <v>0.67344641148365081</v>
      </c>
      <c r="C74" s="281">
        <f>IF(C$8=0,0,C$8/MAE!C$5*1000)</f>
        <v>0.67192871322102432</v>
      </c>
      <c r="D74" s="281">
        <f>IF(D$8=0,0,D$8/MAE!D$5*1000)</f>
        <v>0.67162629918560413</v>
      </c>
      <c r="E74" s="281">
        <f>IF(E$8=0,0,E$8/MAE!E$5*1000)</f>
        <v>0.67173144308485599</v>
      </c>
      <c r="F74" s="281">
        <f>IF(F$8=0,0,F$8/MAE!F$5*1000)</f>
        <v>0.67116642318771791</v>
      </c>
      <c r="G74" s="281">
        <f>IF(G$8=0,0,G$8/MAE!G$5*1000)</f>
        <v>0.66984117273399513</v>
      </c>
      <c r="H74" s="281">
        <f>IF(H$8=0,0,H$8/MAE!H$5*1000)</f>
        <v>0.66937009880410114</v>
      </c>
      <c r="I74" s="281">
        <f>IF(I$8=0,0,I$8/MAE!I$5*1000)</f>
        <v>0.65988959226513744</v>
      </c>
      <c r="J74" s="281">
        <f>IF(J$8=0,0,J$8/MAE!J$5*1000)</f>
        <v>0.65986246269271243</v>
      </c>
      <c r="K74" s="281">
        <f>IF(K$8=0,0,K$8/MAE!K$5*1000)</f>
        <v>0.62902674300499894</v>
      </c>
      <c r="L74" s="281">
        <f>IF(L$8=0,0,L$8/MAE!L$5*1000)</f>
        <v>0.64382869981112179</v>
      </c>
      <c r="M74" s="281">
        <f>IF(M$8=0,0,M$8/MAE!M$5*1000)</f>
        <v>0.65850638581475607</v>
      </c>
      <c r="N74" s="281">
        <f>IF(N$8=0,0,N$8/MAE!N$5*1000)</f>
        <v>0.63950243681714769</v>
      </c>
      <c r="O74" s="281">
        <f>IF(O$8=0,0,O$8/MAE!O$5*1000)</f>
        <v>0.63768814905613003</v>
      </c>
      <c r="P74" s="281">
        <f>IF(P$8=0,0,P$8/MAE!P$5*1000)</f>
        <v>0.62464119298642673</v>
      </c>
      <c r="Q74" s="281">
        <f>IF(Q$8=0,0,Q$8/MAE!Q$5*1000)</f>
        <v>0.63332847844598306</v>
      </c>
    </row>
    <row r="75" spans="1:17" x14ac:dyDescent="0.25">
      <c r="A75" s="76" t="s">
        <v>80</v>
      </c>
      <c r="B75" s="281">
        <f>IF(B$9=0,0,B$9/MAE!B$5*1000)</f>
        <v>0.22392427580756577</v>
      </c>
      <c r="C75" s="281">
        <f>IF(C$9=0,0,C$9/MAE!C$5*1000)</f>
        <v>0.22341963359913181</v>
      </c>
      <c r="D75" s="281">
        <f>IF(D$9=0,0,D$9/MAE!D$5*1000)</f>
        <v>0.22331907943072168</v>
      </c>
      <c r="E75" s="281">
        <f>IF(E$9=0,0,E$9/MAE!E$5*1000)</f>
        <v>0.22335404029931355</v>
      </c>
      <c r="F75" s="281">
        <f>IF(F$9=0,0,F$9/MAE!F$5*1000)</f>
        <v>0.22316616837791631</v>
      </c>
      <c r="G75" s="281">
        <f>IF(G$9=0,0,G$9/MAE!G$5*1000)</f>
        <v>0.22272551602153987</v>
      </c>
      <c r="H75" s="281">
        <f>IF(H$9=0,0,H$9/MAE!H$5*1000)</f>
        <v>0.22256888160073879</v>
      </c>
      <c r="I75" s="281">
        <f>IF(I$9=0,0,I$9/MAE!I$5*1000)</f>
        <v>0.21941656610120347</v>
      </c>
      <c r="J75" s="281">
        <f>IF(J$9=0,0,J$9/MAE!J$5*1000)</f>
        <v>0.21940754538366061</v>
      </c>
      <c r="K75" s="281">
        <f>IF(K$9=0,0,K$9/MAE!K$5*1000)</f>
        <v>0.20915451547313751</v>
      </c>
      <c r="L75" s="281">
        <f>IF(L$9=0,0,L$9/MAE!L$5*1000)</f>
        <v>0.21407623961009414</v>
      </c>
      <c r="M75" s="281">
        <f>IF(M$9=0,0,M$9/MAE!M$5*1000)</f>
        <v>0.21895664308815832</v>
      </c>
      <c r="N75" s="281">
        <f>IF(N$9=0,0,N$9/MAE!N$5*1000)</f>
        <v>0.21263773568259606</v>
      </c>
      <c r="O75" s="281">
        <f>IF(O$9=0,0,O$9/MAE!O$5*1000)</f>
        <v>0.21203447599323583</v>
      </c>
      <c r="P75" s="281">
        <f>IF(P$9=0,0,P$9/MAE!P$5*1000)</f>
        <v>0.2076962983155716</v>
      </c>
      <c r="Q75" s="281">
        <f>IF(Q$9=0,0,Q$9/MAE!Q$5*1000)</f>
        <v>0.21058486386747519</v>
      </c>
    </row>
    <row r="76" spans="1:17" x14ac:dyDescent="0.25">
      <c r="A76" s="129" t="s">
        <v>79</v>
      </c>
      <c r="B76" s="280">
        <f>IF(B$10=0,0,B$10/MAE!B$5*1000)</f>
        <v>0.75856860395339332</v>
      </c>
      <c r="C76" s="280">
        <f>IF(C$10=0,0,C$10/MAE!C$5*1000)</f>
        <v>0.75685907186194334</v>
      </c>
      <c r="D76" s="280">
        <f>IF(D$10=0,0,D$10/MAE!D$5*1000)</f>
        <v>0.7565184333363637</v>
      </c>
      <c r="E76" s="280">
        <f>IF(E$10=0,0,E$10/MAE!E$5*1000)</f>
        <v>0.75663686720060253</v>
      </c>
      <c r="F76" s="280">
        <f>IF(F$10=0,0,F$10/MAE!F$5*1000)</f>
        <v>0.75600042999153994</v>
      </c>
      <c r="G76" s="280">
        <f>IF(G$10=0,0,G$10/MAE!G$5*1000)</f>
        <v>0.75450767070226787</v>
      </c>
      <c r="H76" s="280">
        <f>IF(H$10=0,0,H$10/MAE!H$5*1000)</f>
        <v>0.75397705403067372</v>
      </c>
      <c r="I76" s="280">
        <f>IF(I$10=0,0,I$10/MAE!I$5*1000)</f>
        <v>0.74329823165163822</v>
      </c>
      <c r="J76" s="280">
        <f>IF(J$10=0,0,J$10/MAE!J$5*1000)</f>
        <v>0.74326767295902474</v>
      </c>
      <c r="K76" s="280">
        <f>IF(K$10=0,0,K$10/MAE!K$5*1000)</f>
        <v>0.708534383960016</v>
      </c>
      <c r="L76" s="280">
        <f>IF(L$10=0,0,L$10/MAE!L$5*1000)</f>
        <v>0.72520727658923378</v>
      </c>
      <c r="M76" s="280">
        <f>IF(M$10=0,0,M$10/MAE!M$5*1000)</f>
        <v>0.74174019085113352</v>
      </c>
      <c r="N76" s="280">
        <f>IF(N$10=0,0,N$10/MAE!N$5*1000)</f>
        <v>0.72033418316455555</v>
      </c>
      <c r="O76" s="280">
        <f>IF(O$10=0,0,O$10/MAE!O$5*1000)</f>
        <v>0.71829057329363366</v>
      </c>
      <c r="P76" s="280">
        <f>IF(P$10=0,0,P$10/MAE!P$5*1000)</f>
        <v>0.70359450975706783</v>
      </c>
      <c r="Q76" s="280">
        <f>IF(Q$10=0,0,Q$10/MAE!Q$5*1000)</f>
        <v>0.7133798496012318</v>
      </c>
    </row>
    <row r="77" spans="1:17" x14ac:dyDescent="0.25">
      <c r="A77" s="127" t="s">
        <v>295</v>
      </c>
      <c r="B77" s="305">
        <f>IF(B$15=0,0,B$15/MAE!B$5*1000)</f>
        <v>4.432305453328131</v>
      </c>
      <c r="C77" s="305">
        <f>IF(C$15=0,0,C$15/MAE!C$5*1000)</f>
        <v>4.4223166818813793</v>
      </c>
      <c r="D77" s="305">
        <f>IF(D$15=0,0,D$15/MAE!D$5*1000)</f>
        <v>4.4203263358709162</v>
      </c>
      <c r="E77" s="305">
        <f>IF(E$15=0,0,E$15/MAE!E$5*1000)</f>
        <v>4.4210183432379342</v>
      </c>
      <c r="F77" s="305">
        <f>IF(F$15=0,0,F$15/MAE!F$5*1000)</f>
        <v>4.4172996497700945</v>
      </c>
      <c r="G77" s="305">
        <f>IF(G$15=0,0,G$15/MAE!G$5*1000)</f>
        <v>4.4085774786917442</v>
      </c>
      <c r="H77" s="305">
        <f>IF(H$15=0,0,H$15/MAE!H$5*1000)</f>
        <v>4.4054770931038414</v>
      </c>
      <c r="I77" s="305">
        <f>IF(I$15=0,0,I$15/MAE!I$5*1000)</f>
        <v>4.3430808873829028</v>
      </c>
      <c r="J77" s="305">
        <f>IF(J$15=0,0,J$15/MAE!J$5*1000)</f>
        <v>4.3429023333810459</v>
      </c>
      <c r="K77" s="305">
        <f>IF(K$15=0,0,K$15/MAE!K$5*1000)</f>
        <v>1.5092785692868955</v>
      </c>
      <c r="L77" s="305">
        <f>IF(L$15=0,0,L$15/MAE!L$5*1000)</f>
        <v>4.2373756968950334</v>
      </c>
      <c r="M77" s="305">
        <f>IF(M$15=0,0,M$15/MAE!M$5*1000)</f>
        <v>4.3339772773724228</v>
      </c>
      <c r="N77" s="305">
        <f>IF(N$15=0,0,N$15/MAE!N$5*1000)</f>
        <v>4.2089022820341873</v>
      </c>
      <c r="O77" s="305">
        <f>IF(O$15=0,0,O$15/MAE!O$5*1000)</f>
        <v>4.196961498922211</v>
      </c>
      <c r="P77" s="305">
        <f>IF(P$15=0,0,P$15/MAE!P$5*1000)</f>
        <v>4.1110926108399664</v>
      </c>
      <c r="Q77" s="305">
        <f>IF(Q$15=0,0,Q$15/MAE!Q$5*1000)</f>
        <v>4.1682682109477485</v>
      </c>
    </row>
    <row r="78" spans="1:17" x14ac:dyDescent="0.25">
      <c r="A78" s="127" t="s">
        <v>294</v>
      </c>
      <c r="B78" s="305">
        <f>IF(B$23=0,0,B$23/MAE!B$5*1000)</f>
        <v>2.1528340773308066</v>
      </c>
      <c r="C78" s="305">
        <f>IF(C$23=0,0,C$23/MAE!C$5*1000)</f>
        <v>2.1479823883423834</v>
      </c>
      <c r="D78" s="305">
        <f>IF(D$23=0,0,D$23/MAE!D$5*1000)</f>
        <v>2.1470156488515881</v>
      </c>
      <c r="E78" s="305">
        <f>IF(E$23=0,0,E$23/MAE!E$5*1000)</f>
        <v>2.1473517667155684</v>
      </c>
      <c r="F78" s="305">
        <f>IF(F$23=0,0,F$23/MAE!F$5*1000)</f>
        <v>2.1455455441740461</v>
      </c>
      <c r="G78" s="305">
        <f>IF(G$23=0,0,G$23/MAE!G$5*1000)</f>
        <v>2.1413090610788479</v>
      </c>
      <c r="H78" s="305">
        <f>IF(H$23=0,0,H$23/MAE!H$5*1000)</f>
        <v>2.1398031595075802</v>
      </c>
      <c r="I78" s="305">
        <f>IF(I$23=0,0,I$23/MAE!I$5*1000)</f>
        <v>2.109496431014553</v>
      </c>
      <c r="J78" s="305">
        <f>IF(J$23=0,0,J$23/MAE!J$5*1000)</f>
        <v>2.1094097047850795</v>
      </c>
      <c r="K78" s="305">
        <f>IF(K$23=0,0,K$23/MAE!K$5*1000)</f>
        <v>2.0108358806310829</v>
      </c>
      <c r="L78" s="305">
        <f>IF(L$23=0,0,L$23/MAE!L$5*1000)</f>
        <v>2.0581539099204456</v>
      </c>
      <c r="M78" s="305">
        <f>IF(M$23=0,0,M$23/MAE!M$5*1000)</f>
        <v>2.1050746775808915</v>
      </c>
      <c r="N78" s="305">
        <f>IF(N$23=0,0,N$23/MAE!N$5*1000)</f>
        <v>2.0443239655594625</v>
      </c>
      <c r="O78" s="305">
        <f>IF(O$23=0,0,O$23/MAE!O$5*1000)</f>
        <v>2.0385241566193599</v>
      </c>
      <c r="P78" s="305">
        <f>IF(P$23=0,0,P$23/MAE!P$5*1000)</f>
        <v>1.9968164109794122</v>
      </c>
      <c r="Q78" s="305">
        <f>IF(Q$23=0,0,Q$23/MAE!Q$5*1000)</f>
        <v>2.0245874167460491</v>
      </c>
    </row>
    <row r="79" spans="1:17" x14ac:dyDescent="0.25">
      <c r="A79" s="127" t="s">
        <v>293</v>
      </c>
      <c r="B79" s="305">
        <f>IF(B$26=0,0,B$26/MAE!B$5*1000)</f>
        <v>6.3318649333259041</v>
      </c>
      <c r="C79" s="305">
        <f>IF(C$26=0,0,C$26/MAE!C$5*1000)</f>
        <v>6.3175952598305418</v>
      </c>
      <c r="D79" s="305">
        <f>IF(D$26=0,0,D$26/MAE!D$5*1000)</f>
        <v>6.3147519083870236</v>
      </c>
      <c r="E79" s="305">
        <f>IF(E$26=0,0,E$26/MAE!E$5*1000)</f>
        <v>6.3157404903399073</v>
      </c>
      <c r="F79" s="305">
        <f>IF(F$26=0,0,F$26/MAE!F$5*1000)</f>
        <v>6.3104280711001373</v>
      </c>
      <c r="G79" s="305">
        <f>IF(G$26=0,0,G$26/MAE!G$5*1000)</f>
        <v>6.2979678267024939</v>
      </c>
      <c r="H79" s="305">
        <f>IF(H$26=0,0,H$26/MAE!H$5*1000)</f>
        <v>6.2935387044340603</v>
      </c>
      <c r="I79" s="305">
        <f>IF(I$26=0,0,I$26/MAE!I$5*1000)</f>
        <v>6.2044012676898594</v>
      </c>
      <c r="J79" s="305">
        <f>IF(J$26=0,0,J$26/MAE!J$5*1000)</f>
        <v>6.2041461905443525</v>
      </c>
      <c r="K79" s="305">
        <f>IF(K$26=0,0,K$26/MAE!K$5*1000)</f>
        <v>3.2835455227849097</v>
      </c>
      <c r="L79" s="305">
        <f>IF(L$26=0,0,L$26/MAE!L$5*1000)</f>
        <v>6.0533938527071927</v>
      </c>
      <c r="M79" s="305">
        <f>IF(M$26=0,0,M$26/MAE!M$5*1000)</f>
        <v>6.1913961105320334</v>
      </c>
      <c r="N79" s="305">
        <f>IF(N$26=0,0,N$26/MAE!N$5*1000)</f>
        <v>6.0127175457631248</v>
      </c>
      <c r="O79" s="305">
        <f>IF(O$26=0,0,O$26/MAE!O$5*1000)</f>
        <v>5.9956592841745868</v>
      </c>
      <c r="P79" s="305">
        <f>IF(P$26=0,0,P$26/MAE!P$5*1000)</f>
        <v>5.8729894440570973</v>
      </c>
      <c r="Q79" s="305">
        <f>IF(Q$26=0,0,Q$26/MAE!Q$5*1000)</f>
        <v>5.9546688727824986</v>
      </c>
    </row>
    <row r="80" spans="1:17" x14ac:dyDescent="0.25">
      <c r="A80" s="127" t="s">
        <v>292</v>
      </c>
      <c r="B80" s="305">
        <f>IF(B$34=0,0,B$34/MAE!B$5*1000)</f>
        <v>5.3565213923406123</v>
      </c>
      <c r="C80" s="305">
        <f>IF(C$34=0,0,C$34/MAE!C$5*1000)</f>
        <v>6.7611761761767921</v>
      </c>
      <c r="D80" s="305">
        <f>IF(D$34=0,0,D$34/MAE!D$5*1000)</f>
        <v>6.3506994110609014</v>
      </c>
      <c r="E80" s="305">
        <f>IF(E$34=0,0,E$34/MAE!E$5*1000)</f>
        <v>2.5544983412507407</v>
      </c>
      <c r="F80" s="305">
        <f>IF(F$34=0,0,F$34/MAE!F$5*1000)</f>
        <v>3.6450941204215179</v>
      </c>
      <c r="G80" s="305">
        <f>IF(G$34=0,0,G$34/MAE!G$5*1000)</f>
        <v>3.6282119425346537</v>
      </c>
      <c r="H80" s="305">
        <f>IF(H$34=0,0,H$34/MAE!H$5*1000)</f>
        <v>3.5665155689218211</v>
      </c>
      <c r="I80" s="305">
        <f>IF(I$34=0,0,I$34/MAE!I$5*1000)</f>
        <v>3.2074602627503319</v>
      </c>
      <c r="J80" s="305">
        <f>IF(J$34=0,0,J$34/MAE!J$5*1000)</f>
        <v>2.1566572597199576</v>
      </c>
      <c r="K80" s="305">
        <f>IF(K$34=0,0,K$34/MAE!K$5*1000)</f>
        <v>19.476374472045006</v>
      </c>
      <c r="L80" s="305">
        <f>IF(L$34=0,0,L$34/MAE!L$5*1000)</f>
        <v>9.8241011046746607</v>
      </c>
      <c r="M80" s="305">
        <f>IF(M$34=0,0,M$34/MAE!M$5*1000)</f>
        <v>1.4305581428387184</v>
      </c>
      <c r="N80" s="305">
        <f>IF(N$34=0,0,N$34/MAE!N$5*1000)</f>
        <v>8.5299290330592399</v>
      </c>
      <c r="O80" s="305">
        <f>IF(O$34=0,0,O$34/MAE!O$5*1000)</f>
        <v>8.7775345522812156</v>
      </c>
      <c r="P80" s="305">
        <f>IF(P$34=0,0,P$34/MAE!P$5*1000)</f>
        <v>14.877064889393969</v>
      </c>
      <c r="Q80" s="305">
        <f>IF(Q$34=0,0,Q$34/MAE!Q$5*1000)</f>
        <v>16.92152155800629</v>
      </c>
    </row>
    <row r="81" spans="1:17" x14ac:dyDescent="0.25">
      <c r="A81" s="127" t="s">
        <v>291</v>
      </c>
      <c r="B81" s="305">
        <f>IF(B$45=0,0,B$45/MAE!B$5*1000)</f>
        <v>3.0392951679964328</v>
      </c>
      <c r="C81" s="305">
        <f>IF(C$45=0,0,C$45/MAE!C$5*1000)</f>
        <v>3.0324457247186594</v>
      </c>
      <c r="D81" s="305">
        <f>IF(D$45=0,0,D$45/MAE!D$5*1000)</f>
        <v>3.0310809160257715</v>
      </c>
      <c r="E81" s="305">
        <f>IF(E$45=0,0,E$45/MAE!E$5*1000)</f>
        <v>3.0315554353631553</v>
      </c>
      <c r="F81" s="305">
        <f>IF(F$45=0,0,F$45/MAE!F$5*1000)</f>
        <v>3.029005474128065</v>
      </c>
      <c r="G81" s="305">
        <f>IF(G$45=0,0,G$45/MAE!G$5*1000)</f>
        <v>3.0230245568171967</v>
      </c>
      <c r="H81" s="305">
        <f>IF(H$45=0,0,H$45/MAE!H$5*1000)</f>
        <v>3.0208985781283482</v>
      </c>
      <c r="I81" s="305">
        <f>IF(I$45=0,0,I$45/MAE!I$5*1000)</f>
        <v>2.9781126084911329</v>
      </c>
      <c r="J81" s="305">
        <f>IF(J$45=0,0,J$45/MAE!J$5*1000)</f>
        <v>2.9779901714612889</v>
      </c>
      <c r="K81" s="305">
        <f>IF(K$45=0,0,K$45/MAE!K$5*1000)</f>
        <v>2.8388271255968225</v>
      </c>
      <c r="L81" s="305">
        <f>IF(L$45=0,0,L$45/MAE!L$5*1000)</f>
        <v>2.9056290492994523</v>
      </c>
      <c r="M81" s="305">
        <f>IF(M$45=0,0,M$45/MAE!M$5*1000)</f>
        <v>2.9718701330553765</v>
      </c>
      <c r="N81" s="305">
        <f>IF(N$45=0,0,N$45/MAE!N$5*1000)</f>
        <v>2.8861044219663001</v>
      </c>
      <c r="O81" s="305">
        <f>IF(O$45=0,0,O$45/MAE!O$5*1000)</f>
        <v>2.8779164564038018</v>
      </c>
      <c r="P81" s="305">
        <f>IF(P$45=0,0,P$45/MAE!P$5*1000)</f>
        <v>1.9433352525353271</v>
      </c>
      <c r="Q81" s="305">
        <f>IF(Q$45=0,0,Q$45/MAE!Q$5*1000)</f>
        <v>0.21017255809490867</v>
      </c>
    </row>
    <row r="82" spans="1:17" x14ac:dyDescent="0.25">
      <c r="A82" s="72" t="s">
        <v>290</v>
      </c>
      <c r="B82" s="304">
        <f>IF(B$46=0,0,B$46/MAE!B$5*1000)</f>
        <v>10.245193803374409</v>
      </c>
      <c r="C82" s="304">
        <f>IF(C$46=0,0,C$46/MAE!C$5*1000)</f>
        <v>8.8053785440456593</v>
      </c>
      <c r="D82" s="304">
        <f>IF(D$46=0,0,D$46/MAE!D$5*1000)</f>
        <v>9.2088492912047268</v>
      </c>
      <c r="E82" s="304">
        <f>IF(E$46=0,0,E$46/MAE!E$5*1000)</f>
        <v>13.007486226946787</v>
      </c>
      <c r="F82" s="304">
        <f>IF(F$46=0,0,F$46/MAE!F$5*1000)</f>
        <v>11.903800646769215</v>
      </c>
      <c r="G82" s="304">
        <f>IF(G$46=0,0,G$46/MAE!G$5*1000)</f>
        <v>11.889980782460286</v>
      </c>
      <c r="H82" s="304">
        <f>IF(H$46=0,0,H$46/MAE!H$5*1000)</f>
        <v>11.940763798803699</v>
      </c>
      <c r="I82" s="304">
        <f>IF(I$46=0,0,I$46/MAE!I$5*1000)</f>
        <v>12.080184460837479</v>
      </c>
      <c r="J82" s="304">
        <f>IF(J$46=0,0,J$46/MAE!J$5*1000)</f>
        <v>13.130358953781327</v>
      </c>
      <c r="K82" s="304">
        <f>IF(K$46=0,0,K$46/MAE!K$5*1000)</f>
        <v>0.35762675043562125</v>
      </c>
      <c r="L82" s="304">
        <f>IF(L$46=0,0,L$46/MAE!L$5*1000)</f>
        <v>5.0914613483958631</v>
      </c>
      <c r="M82" s="304">
        <f>IF(M$46=0,0,M$46/MAE!M$5*1000)</f>
        <v>13.825041873512211</v>
      </c>
      <c r="N82" s="304">
        <f>IF(N$46=0,0,N$46/MAE!N$5*1000)</f>
        <v>6.2854069997010988</v>
      </c>
      <c r="O82" s="304">
        <f>IF(O$46=0,0,O$46/MAE!O$5*1000)</f>
        <v>5.9957699239249669</v>
      </c>
      <c r="P82" s="304">
        <f>IF(P$46=0,0,P$46/MAE!P$5*1000)</f>
        <v>0.46968078137478925</v>
      </c>
      <c r="Q82" s="304">
        <f>IF(Q$46=0,0,Q$46/MAE!Q$5*1000)</f>
        <v>0.39885104537047522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37.976443660327149</v>
      </c>
      <c r="C5" s="96">
        <v>40.018960575017033</v>
      </c>
      <c r="D5" s="96">
        <v>40.995184754303281</v>
      </c>
      <c r="E5" s="96">
        <v>49.35586710384171</v>
      </c>
      <c r="F5" s="96">
        <v>32.702658216534722</v>
      </c>
      <c r="G5" s="96">
        <v>33.07169742207715</v>
      </c>
      <c r="H5" s="96">
        <v>35.164059878570292</v>
      </c>
      <c r="I5" s="96">
        <v>39.439189759118797</v>
      </c>
      <c r="J5" s="96">
        <v>38.409519455740977</v>
      </c>
      <c r="K5" s="96">
        <v>7.3161764403969105</v>
      </c>
      <c r="L5" s="96">
        <v>11.095544352337566</v>
      </c>
      <c r="M5" s="96">
        <v>26.225119967752796</v>
      </c>
      <c r="N5" s="96">
        <v>14.382774332977094</v>
      </c>
      <c r="O5" s="96">
        <v>15.680810361721177</v>
      </c>
      <c r="P5" s="96">
        <v>21.978427435648925</v>
      </c>
      <c r="Q5" s="96">
        <v>21.804385210930082</v>
      </c>
    </row>
    <row r="6" spans="1:17" x14ac:dyDescent="0.25">
      <c r="A6" s="76" t="s">
        <v>83</v>
      </c>
      <c r="B6" s="95">
        <v>0.63634401263714113</v>
      </c>
      <c r="C6" s="95">
        <v>0.66905778911386515</v>
      </c>
      <c r="D6" s="95">
        <v>0.6850703449878095</v>
      </c>
      <c r="E6" s="95">
        <v>0.82902808869159883</v>
      </c>
      <c r="F6" s="95">
        <v>0.54884291039514643</v>
      </c>
      <c r="G6" s="95">
        <v>0.55394048371855209</v>
      </c>
      <c r="H6" s="95">
        <v>0.58857268166243371</v>
      </c>
      <c r="I6" s="95">
        <v>0.65905458319242805</v>
      </c>
      <c r="J6" s="95">
        <v>0.64182173302375933</v>
      </c>
      <c r="K6" s="95">
        <v>0.11654010418485015</v>
      </c>
      <c r="L6" s="95">
        <v>0.18090104165691731</v>
      </c>
      <c r="M6" s="95">
        <v>0.43732025837747041</v>
      </c>
      <c r="N6" s="95">
        <v>0.23292011275796798</v>
      </c>
      <c r="O6" s="95">
        <v>0.25322056313515656</v>
      </c>
      <c r="P6" s="95">
        <v>0.34765570296613996</v>
      </c>
      <c r="Q6" s="95">
        <v>0.34969947849665828</v>
      </c>
    </row>
    <row r="7" spans="1:17" x14ac:dyDescent="0.25">
      <c r="A7" s="76" t="s">
        <v>82</v>
      </c>
      <c r="B7" s="95">
        <v>0.1025090419253718</v>
      </c>
      <c r="C7" s="95">
        <v>0.10777892396683601</v>
      </c>
      <c r="D7" s="95">
        <v>0.11035839627869462</v>
      </c>
      <c r="E7" s="95">
        <v>0.13354863629314484</v>
      </c>
      <c r="F7" s="95">
        <v>8.8413436435082399E-2</v>
      </c>
      <c r="G7" s="95">
        <v>8.9234607605313265E-2</v>
      </c>
      <c r="H7" s="95">
        <v>9.4813529321390588E-2</v>
      </c>
      <c r="I7" s="95">
        <v>0.10616750147393129</v>
      </c>
      <c r="J7" s="95">
        <v>0.10339145121596964</v>
      </c>
      <c r="K7" s="95">
        <v>1.8773515879191807E-2</v>
      </c>
      <c r="L7" s="95">
        <v>2.9141458229020225E-2</v>
      </c>
      <c r="M7" s="95">
        <v>7.0448184960598167E-2</v>
      </c>
      <c r="N7" s="95">
        <v>3.7521241859446525E-2</v>
      </c>
      <c r="O7" s="95">
        <v>4.0791453690614932E-2</v>
      </c>
      <c r="P7" s="95">
        <v>5.600406749057011E-2</v>
      </c>
      <c r="Q7" s="95">
        <v>5.633330052707769E-2</v>
      </c>
    </row>
    <row r="8" spans="1:17" x14ac:dyDescent="0.25">
      <c r="A8" s="76" t="s">
        <v>81</v>
      </c>
      <c r="B8" s="95">
        <v>0.83741945759839642</v>
      </c>
      <c r="C8" s="95">
        <v>0.88047031123902775</v>
      </c>
      <c r="D8" s="95">
        <v>0.90154260168009259</v>
      </c>
      <c r="E8" s="95">
        <v>1.0909888968529182</v>
      </c>
      <c r="F8" s="95">
        <v>0.72226928077016539</v>
      </c>
      <c r="G8" s="95">
        <v>0.72897761306021636</v>
      </c>
      <c r="H8" s="95">
        <v>0.774553081425852</v>
      </c>
      <c r="I8" s="95">
        <v>0.86730623785950534</v>
      </c>
      <c r="J8" s="95">
        <v>0.84462805788997086</v>
      </c>
      <c r="K8" s="95">
        <v>0.15336508067466917</v>
      </c>
      <c r="L8" s="95">
        <v>0.23806313750877384</v>
      </c>
      <c r="M8" s="95">
        <v>0.57550709411024148</v>
      </c>
      <c r="N8" s="95">
        <v>0.3065194778547532</v>
      </c>
      <c r="O8" s="95">
        <v>0.33323457504474152</v>
      </c>
      <c r="P8" s="95">
        <v>0.45750984440377818</v>
      </c>
      <c r="Q8" s="95">
        <v>0.46019942325143115</v>
      </c>
    </row>
    <row r="9" spans="1:17" x14ac:dyDescent="0.25">
      <c r="A9" s="76" t="s">
        <v>80</v>
      </c>
      <c r="B9" s="95">
        <v>0.1987271326324393</v>
      </c>
      <c r="C9" s="95">
        <v>0.20894348552913108</v>
      </c>
      <c r="D9" s="95">
        <v>0.21394412865887197</v>
      </c>
      <c r="E9" s="95">
        <v>0.25890143014730893</v>
      </c>
      <c r="F9" s="95">
        <v>0.1714009650164881</v>
      </c>
      <c r="G9" s="95">
        <v>0.17299291231201749</v>
      </c>
      <c r="H9" s="95">
        <v>0.18380837887958171</v>
      </c>
      <c r="I9" s="95">
        <v>0.2058195330907939</v>
      </c>
      <c r="J9" s="95">
        <v>0.20043779800239175</v>
      </c>
      <c r="K9" s="95">
        <v>3.6394906342188262E-2</v>
      </c>
      <c r="L9" s="95">
        <v>5.649451332105198E-2</v>
      </c>
      <c r="M9" s="95">
        <v>0.13657298452337116</v>
      </c>
      <c r="N9" s="95">
        <v>7.2739815605383437E-2</v>
      </c>
      <c r="O9" s="95">
        <v>7.9079547282730478E-2</v>
      </c>
      <c r="P9" s="95">
        <v>0.10857118103061661</v>
      </c>
      <c r="Q9" s="95">
        <v>0.10920944216430915</v>
      </c>
    </row>
    <row r="10" spans="1:17" x14ac:dyDescent="0.25">
      <c r="A10" s="76" t="s">
        <v>79</v>
      </c>
      <c r="B10" s="95">
        <v>1.1687416158121811</v>
      </c>
      <c r="C10" s="95">
        <v>1.1560397752878848</v>
      </c>
      <c r="D10" s="95">
        <v>1.1837072679850649</v>
      </c>
      <c r="E10" s="95">
        <v>1.5226349406757209</v>
      </c>
      <c r="F10" s="95">
        <v>0.94832501037301697</v>
      </c>
      <c r="G10" s="95">
        <v>0.95713291548254165</v>
      </c>
      <c r="H10" s="95">
        <v>1.0169725870029889</v>
      </c>
      <c r="I10" s="95">
        <v>1.1387556122249411</v>
      </c>
      <c r="J10" s="95">
        <v>1.1089796189390055</v>
      </c>
      <c r="K10" s="95">
        <v>0.20136526028987367</v>
      </c>
      <c r="L10" s="95">
        <v>0.31257210206518632</v>
      </c>
      <c r="M10" s="95">
        <v>0.75562921686199935</v>
      </c>
      <c r="N10" s="95">
        <v>0.42779286601873223</v>
      </c>
      <c r="O10" s="95">
        <v>0.41180281834901217</v>
      </c>
      <c r="P10" s="95">
        <v>0.63852205719213639</v>
      </c>
      <c r="Q10" s="95">
        <v>0.60674594085879363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6.7288076805339325E-2</v>
      </c>
      <c r="P11" s="91">
        <v>0</v>
      </c>
      <c r="Q11" s="91">
        <v>9.2925333853359993E-2</v>
      </c>
    </row>
    <row r="12" spans="1:17" x14ac:dyDescent="0.25">
      <c r="A12" s="92" t="s">
        <v>26</v>
      </c>
      <c r="B12" s="91">
        <v>0</v>
      </c>
      <c r="C12" s="91">
        <v>0.29586200006838548</v>
      </c>
      <c r="D12" s="91">
        <v>0.3029428634618847</v>
      </c>
      <c r="E12" s="91">
        <v>0</v>
      </c>
      <c r="F12" s="91">
        <v>0.24270214596549061</v>
      </c>
      <c r="G12" s="91">
        <v>0.24495632828501118</v>
      </c>
      <c r="H12" s="91">
        <v>0.26027092669064644</v>
      </c>
      <c r="I12" s="91">
        <v>0.2914385129508793</v>
      </c>
      <c r="J12" s="91">
        <v>0.28381802694692165</v>
      </c>
      <c r="K12" s="91">
        <v>5.1534843287565052E-2</v>
      </c>
      <c r="L12" s="91">
        <v>7.9995696739375607E-2</v>
      </c>
      <c r="M12" s="91">
        <v>0.19338605486582502</v>
      </c>
      <c r="N12" s="91">
        <v>0</v>
      </c>
      <c r="O12" s="91">
        <v>0.11197589130056471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1.1687416158121811</v>
      </c>
      <c r="C14" s="89">
        <v>0.86017777521949934</v>
      </c>
      <c r="D14" s="89">
        <v>0.88076440452318006</v>
      </c>
      <c r="E14" s="89">
        <v>1.5226349406757209</v>
      </c>
      <c r="F14" s="89">
        <v>0.70562286440752642</v>
      </c>
      <c r="G14" s="89">
        <v>0.71217658719753041</v>
      </c>
      <c r="H14" s="89">
        <v>0.75670166031234243</v>
      </c>
      <c r="I14" s="89">
        <v>0.84731709927406185</v>
      </c>
      <c r="J14" s="89">
        <v>0.82516159199208394</v>
      </c>
      <c r="K14" s="89">
        <v>0.14983041700230862</v>
      </c>
      <c r="L14" s="89">
        <v>0.23257640532581073</v>
      </c>
      <c r="M14" s="89">
        <v>0.5622431619961743</v>
      </c>
      <c r="N14" s="89">
        <v>0.42779286601873223</v>
      </c>
      <c r="O14" s="89">
        <v>0.23253885024310814</v>
      </c>
      <c r="P14" s="89">
        <v>0.63852205719213639</v>
      </c>
      <c r="Q14" s="89">
        <v>0.51382060700543364</v>
      </c>
    </row>
    <row r="15" spans="1:17" x14ac:dyDescent="0.25">
      <c r="A15" s="74" t="s">
        <v>295</v>
      </c>
      <c r="B15" s="313">
        <v>5.327417352916032</v>
      </c>
      <c r="C15" s="313">
        <v>5.6287300262395101</v>
      </c>
      <c r="D15" s="313">
        <v>5.770223513740051</v>
      </c>
      <c r="E15" s="313">
        <v>6.9361035230909067</v>
      </c>
      <c r="F15" s="313">
        <v>4.596091734512294</v>
      </c>
      <c r="G15" s="313">
        <v>4.6639166782164327</v>
      </c>
      <c r="H15" s="313">
        <v>4.9609207860729807</v>
      </c>
      <c r="I15" s="313">
        <v>5.5779395003932644</v>
      </c>
      <c r="J15" s="313">
        <v>5.4354577183962318</v>
      </c>
      <c r="K15" s="313">
        <v>0.3620217637925654</v>
      </c>
      <c r="L15" s="313">
        <v>1.541440228938872</v>
      </c>
      <c r="M15" s="313">
        <v>3.726363502491187</v>
      </c>
      <c r="N15" s="313">
        <v>1.9657892390055336</v>
      </c>
      <c r="O15" s="313">
        <v>2.1377508546278721</v>
      </c>
      <c r="P15" s="313">
        <v>2.9341297824284309</v>
      </c>
      <c r="Q15" s="313">
        <v>2.9513787520311991</v>
      </c>
    </row>
    <row r="16" spans="1:17" x14ac:dyDescent="0.25">
      <c r="A16" s="310" t="s">
        <v>301</v>
      </c>
      <c r="B16" s="309">
        <v>0.58006102690207328</v>
      </c>
      <c r="C16" s="309">
        <v>0.63731710407566133</v>
      </c>
      <c r="D16" s="309">
        <v>0.65935113739073836</v>
      </c>
      <c r="E16" s="309">
        <v>0.75125434853357209</v>
      </c>
      <c r="F16" s="309">
        <v>0.5015252564615893</v>
      </c>
      <c r="G16" s="309">
        <v>0.53132046077382455</v>
      </c>
      <c r="H16" s="309">
        <v>0.56995585496667367</v>
      </c>
      <c r="I16" s="309">
        <v>0.66115410982942446</v>
      </c>
      <c r="J16" s="309">
        <v>0.64723561850348654</v>
      </c>
      <c r="K16" s="309">
        <v>4.5058502789632589E-2</v>
      </c>
      <c r="L16" s="309">
        <v>0.19185307570483812</v>
      </c>
      <c r="M16" s="309">
        <v>0.46379631576070574</v>
      </c>
      <c r="N16" s="309">
        <v>0.22812101427446702</v>
      </c>
      <c r="O16" s="309">
        <v>0.24863393295741437</v>
      </c>
      <c r="P16" s="309">
        <v>0.34049258623427181</v>
      </c>
      <c r="Q16" s="309">
        <v>0.34249425170425013</v>
      </c>
    </row>
    <row r="17" spans="1:17" x14ac:dyDescent="0.25">
      <c r="A17" s="154" t="s">
        <v>33</v>
      </c>
      <c r="B17" s="83">
        <v>2.6559525874854942E-2</v>
      </c>
      <c r="C17" s="83">
        <v>7.3275668244322426E-2</v>
      </c>
      <c r="D17" s="83">
        <v>5.3469337865906644E-2</v>
      </c>
      <c r="E17" s="83">
        <v>0.16446948257001975</v>
      </c>
      <c r="F17" s="83">
        <v>0.1352637494575126</v>
      </c>
      <c r="G17" s="83">
        <v>0.10637681705264293</v>
      </c>
      <c r="H17" s="83">
        <v>7.5431169497865824E-2</v>
      </c>
      <c r="I17" s="83">
        <v>4.1274097182161996E-2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0.22812101427446702</v>
      </c>
      <c r="O18" s="83">
        <v>0.18902523985440389</v>
      </c>
      <c r="P18" s="83">
        <v>0.34049258623427181</v>
      </c>
      <c r="Q18" s="83">
        <v>0.33687758186026623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5.1365170102815869E-2</v>
      </c>
      <c r="P19" s="83">
        <v>0</v>
      </c>
      <c r="Q19" s="83">
        <v>5.6166698439838866E-3</v>
      </c>
    </row>
    <row r="20" spans="1:17" x14ac:dyDescent="0.25">
      <c r="A20" s="154" t="s">
        <v>29</v>
      </c>
      <c r="B20" s="83">
        <v>0.55350150102721829</v>
      </c>
      <c r="C20" s="83">
        <v>0.35569008418810949</v>
      </c>
      <c r="D20" s="83">
        <v>0.34911423840451172</v>
      </c>
      <c r="E20" s="83">
        <v>0.58678486596355239</v>
      </c>
      <c r="F20" s="83">
        <v>0.32978914993591824</v>
      </c>
      <c r="G20" s="83">
        <v>0.21488734673594601</v>
      </c>
      <c r="H20" s="83">
        <v>0.24165529912144937</v>
      </c>
      <c r="I20" s="83">
        <v>0.18244602158540257</v>
      </c>
      <c r="J20" s="83">
        <v>0.20691928116509326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0.20835135164322943</v>
      </c>
      <c r="D21" s="83">
        <v>0.25676756112031995</v>
      </c>
      <c r="E21" s="83">
        <v>0</v>
      </c>
      <c r="F21" s="83">
        <v>3.6472357068158406E-2</v>
      </c>
      <c r="G21" s="83">
        <v>0.21005629698523562</v>
      </c>
      <c r="H21" s="83">
        <v>0.2528693863473585</v>
      </c>
      <c r="I21" s="83">
        <v>0.43743399106185993</v>
      </c>
      <c r="J21" s="83">
        <v>0.44031633733839332</v>
      </c>
      <c r="K21" s="83">
        <v>4.5058502789632589E-2</v>
      </c>
      <c r="L21" s="83">
        <v>0.19185307570483812</v>
      </c>
      <c r="M21" s="83">
        <v>0.46379631576070574</v>
      </c>
      <c r="N21" s="83">
        <v>0</v>
      </c>
      <c r="O21" s="83">
        <v>8.2435230001945987E-3</v>
      </c>
      <c r="P21" s="83">
        <v>0</v>
      </c>
      <c r="Q21" s="83">
        <v>0</v>
      </c>
    </row>
    <row r="22" spans="1:17" x14ac:dyDescent="0.25">
      <c r="A22" s="152" t="s">
        <v>300</v>
      </c>
      <c r="B22" s="264">
        <v>4.7473563260139588</v>
      </c>
      <c r="C22" s="264">
        <v>4.9914129221638488</v>
      </c>
      <c r="D22" s="264">
        <v>5.1108723763493131</v>
      </c>
      <c r="E22" s="264">
        <v>6.1848491745573346</v>
      </c>
      <c r="F22" s="264">
        <v>4.0945664780507043</v>
      </c>
      <c r="G22" s="264">
        <v>4.1325962174426083</v>
      </c>
      <c r="H22" s="264">
        <v>4.390964931106307</v>
      </c>
      <c r="I22" s="264">
        <v>4.9167853905638399</v>
      </c>
      <c r="J22" s="264">
        <v>4.7882220998927449</v>
      </c>
      <c r="K22" s="264">
        <v>0.31696326100293282</v>
      </c>
      <c r="L22" s="264">
        <v>1.3495871532340338</v>
      </c>
      <c r="M22" s="264">
        <v>3.2625671867304811</v>
      </c>
      <c r="N22" s="264">
        <v>1.7376682247310666</v>
      </c>
      <c r="O22" s="264">
        <v>1.8891169216704577</v>
      </c>
      <c r="P22" s="264">
        <v>2.5936371961941589</v>
      </c>
      <c r="Q22" s="264">
        <v>2.608884500326949</v>
      </c>
    </row>
    <row r="23" spans="1:17" x14ac:dyDescent="0.25">
      <c r="A23" s="74" t="s">
        <v>294</v>
      </c>
      <c r="B23" s="313">
        <v>2.3108824444089122</v>
      </c>
      <c r="C23" s="313">
        <v>2.4296824806300217</v>
      </c>
      <c r="D23" s="313">
        <v>2.4878320562123641</v>
      </c>
      <c r="E23" s="313">
        <v>3.010614413012036</v>
      </c>
      <c r="F23" s="313">
        <v>1.9931223067760044</v>
      </c>
      <c r="G23" s="313">
        <v>2.0116341375911113</v>
      </c>
      <c r="H23" s="313">
        <v>2.1374009188453984</v>
      </c>
      <c r="I23" s="313">
        <v>2.3933558514913931</v>
      </c>
      <c r="J23" s="313">
        <v>2.3307747787837703</v>
      </c>
      <c r="K23" s="313">
        <v>0.42321523497059005</v>
      </c>
      <c r="L23" s="313">
        <v>0.65694189469593167</v>
      </c>
      <c r="M23" s="313">
        <v>1.5881279427471127</v>
      </c>
      <c r="N23" s="313">
        <v>0.84584908293787364</v>
      </c>
      <c r="O23" s="313">
        <v>0.91957014176551399</v>
      </c>
      <c r="P23" s="313">
        <v>1.2625112277770509</v>
      </c>
      <c r="Q23" s="313">
        <v>1.2699331959263453</v>
      </c>
    </row>
    <row r="24" spans="1:17" x14ac:dyDescent="0.25">
      <c r="A24" s="310" t="s">
        <v>299</v>
      </c>
      <c r="B24" s="312">
        <v>0</v>
      </c>
      <c r="C24" s="312">
        <v>0</v>
      </c>
      <c r="D24" s="312">
        <v>0</v>
      </c>
      <c r="E24" s="312">
        <v>0</v>
      </c>
      <c r="F24" s="312">
        <v>0</v>
      </c>
      <c r="G24" s="312">
        <v>0</v>
      </c>
      <c r="H24" s="312">
        <v>0</v>
      </c>
      <c r="I24" s="312">
        <v>0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>
        <v>0</v>
      </c>
    </row>
    <row r="25" spans="1:17" x14ac:dyDescent="0.25">
      <c r="A25" s="149" t="s">
        <v>298</v>
      </c>
      <c r="B25" s="148">
        <v>2.3108824444089122</v>
      </c>
      <c r="C25" s="148">
        <v>2.4296824806300217</v>
      </c>
      <c r="D25" s="148">
        <v>2.4878320562123641</v>
      </c>
      <c r="E25" s="148">
        <v>3.010614413012036</v>
      </c>
      <c r="F25" s="148">
        <v>1.9931223067760044</v>
      </c>
      <c r="G25" s="148">
        <v>2.0116341375911113</v>
      </c>
      <c r="H25" s="148">
        <v>2.1374009188453984</v>
      </c>
      <c r="I25" s="148">
        <v>2.3933558514913931</v>
      </c>
      <c r="J25" s="148">
        <v>2.3307747787837703</v>
      </c>
      <c r="K25" s="148">
        <v>0.42321523497059005</v>
      </c>
      <c r="L25" s="148">
        <v>0.65694189469593167</v>
      </c>
      <c r="M25" s="148">
        <v>1.5881279427471127</v>
      </c>
      <c r="N25" s="148">
        <v>0.84584908293787364</v>
      </c>
      <c r="O25" s="148">
        <v>0.91957014176551399</v>
      </c>
      <c r="P25" s="148">
        <v>1.2625112277770509</v>
      </c>
      <c r="Q25" s="148">
        <v>1.2699331959263453</v>
      </c>
    </row>
    <row r="26" spans="1:17" x14ac:dyDescent="0.25">
      <c r="A26" s="127" t="s">
        <v>293</v>
      </c>
      <c r="B26" s="311">
        <v>6.3422213512888543</v>
      </c>
      <c r="C26" s="311">
        <v>6.7962965770304127</v>
      </c>
      <c r="D26" s="311">
        <v>6.9708566650711639</v>
      </c>
      <c r="E26" s="311">
        <v>8.2535168120864029</v>
      </c>
      <c r="F26" s="311">
        <v>5.5377950212593818</v>
      </c>
      <c r="G26" s="311">
        <v>5.6333578116978638</v>
      </c>
      <c r="H26" s="311">
        <v>5.995064014855644</v>
      </c>
      <c r="I26" s="311">
        <v>6.7532577712833595</v>
      </c>
      <c r="J26" s="311">
        <v>6.5825894830047957</v>
      </c>
      <c r="K26" s="311">
        <v>0.67342488992213956</v>
      </c>
      <c r="L26" s="311">
        <v>1.8718872787112244</v>
      </c>
      <c r="M26" s="311">
        <v>4.5252046139790139</v>
      </c>
      <c r="N26" s="311">
        <v>2.3538329023599895</v>
      </c>
      <c r="O26" s="311">
        <v>2.6019058057936237</v>
      </c>
      <c r="P26" s="311">
        <v>3.5133223260334256</v>
      </c>
      <c r="Q26" s="311">
        <v>3.5571430306267313</v>
      </c>
    </row>
    <row r="27" spans="1:17" x14ac:dyDescent="0.25">
      <c r="A27" s="310" t="s">
        <v>297</v>
      </c>
      <c r="B27" s="309">
        <v>1.1892785604473737</v>
      </c>
      <c r="C27" s="309">
        <v>1.118819208571086</v>
      </c>
      <c r="D27" s="309">
        <v>1.1575002663326823</v>
      </c>
      <c r="E27" s="309">
        <v>1.5402701590304744</v>
      </c>
      <c r="F27" s="309">
        <v>0.88043469557684051</v>
      </c>
      <c r="G27" s="309">
        <v>0.93274059901901385</v>
      </c>
      <c r="H27" s="309">
        <v>1.0005655810840566</v>
      </c>
      <c r="I27" s="309">
        <v>1.1606654100013971</v>
      </c>
      <c r="J27" s="309">
        <v>1.1362313012191216</v>
      </c>
      <c r="K27" s="309">
        <v>0.10425855728080927</v>
      </c>
      <c r="L27" s="309">
        <v>0.33680079343442826</v>
      </c>
      <c r="M27" s="309">
        <v>0.81420100546364305</v>
      </c>
      <c r="N27" s="309">
        <v>0.46770842873733248</v>
      </c>
      <c r="O27" s="309">
        <v>0.38762376262154269</v>
      </c>
      <c r="P27" s="309">
        <v>0.69809987918402028</v>
      </c>
      <c r="Q27" s="309">
        <v>0.63490361622020808</v>
      </c>
    </row>
    <row r="28" spans="1:17" x14ac:dyDescent="0.25">
      <c r="A28" s="154" t="s">
        <v>33</v>
      </c>
      <c r="B28" s="83">
        <v>5.4454054373049232E-2</v>
      </c>
      <c r="C28" s="83">
        <v>0.12863647410112108</v>
      </c>
      <c r="D28" s="83">
        <v>9.386618041691798E-2</v>
      </c>
      <c r="E28" s="83">
        <v>0.33720594971366546</v>
      </c>
      <c r="F28" s="83">
        <v>0.23745742919594734</v>
      </c>
      <c r="G28" s="83">
        <v>0.18674600995961943</v>
      </c>
      <c r="H28" s="83">
        <v>0.1324204871005232</v>
      </c>
      <c r="I28" s="83">
        <v>7.2457262559754806E-2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0.46770842873733248</v>
      </c>
      <c r="O29" s="83">
        <v>0.29469298028340046</v>
      </c>
      <c r="P29" s="83">
        <v>0.69809987918402028</v>
      </c>
      <c r="Q29" s="83">
        <v>0.62449163418747111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8.0079015225807015E-2</v>
      </c>
      <c r="P30" s="83">
        <v>0</v>
      </c>
      <c r="Q30" s="83">
        <v>1.0411982032737016E-2</v>
      </c>
    </row>
    <row r="31" spans="1:17" x14ac:dyDescent="0.25">
      <c r="A31" s="154" t="s">
        <v>29</v>
      </c>
      <c r="B31" s="83">
        <v>1.1348245060743245</v>
      </c>
      <c r="C31" s="83">
        <v>0.62441898380414274</v>
      </c>
      <c r="D31" s="83">
        <v>0.6128749933349702</v>
      </c>
      <c r="E31" s="83">
        <v>1.2030642093168089</v>
      </c>
      <c r="F31" s="83">
        <v>0.57894952664385513</v>
      </c>
      <c r="G31" s="83">
        <v>0.37723778268237013</v>
      </c>
      <c r="H31" s="83">
        <v>0.42422930246349067</v>
      </c>
      <c r="I31" s="83">
        <v>0.32028657660644061</v>
      </c>
      <c r="J31" s="83">
        <v>0.36324973064545996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0.36576375066582212</v>
      </c>
      <c r="D32" s="83">
        <v>0.45075909258079411</v>
      </c>
      <c r="E32" s="83">
        <v>0</v>
      </c>
      <c r="F32" s="83">
        <v>6.4027739737038014E-2</v>
      </c>
      <c r="G32" s="83">
        <v>0.36875680637702435</v>
      </c>
      <c r="H32" s="83">
        <v>0.44391579152004262</v>
      </c>
      <c r="I32" s="83">
        <v>0.76792157083520174</v>
      </c>
      <c r="J32" s="83">
        <v>0.77298157057366179</v>
      </c>
      <c r="K32" s="83">
        <v>0.10425855728080927</v>
      </c>
      <c r="L32" s="83">
        <v>0.33680079343442826</v>
      </c>
      <c r="M32" s="83">
        <v>0.81420100546364305</v>
      </c>
      <c r="N32" s="83">
        <v>0</v>
      </c>
      <c r="O32" s="83">
        <v>1.2851767112335226E-2</v>
      </c>
      <c r="P32" s="83">
        <v>0</v>
      </c>
      <c r="Q32" s="83">
        <v>0</v>
      </c>
    </row>
    <row r="33" spans="1:17" x14ac:dyDescent="0.25">
      <c r="A33" s="152" t="s">
        <v>296</v>
      </c>
      <c r="B33" s="264">
        <v>5.1529427908414807</v>
      </c>
      <c r="C33" s="264">
        <v>5.6774773684593267</v>
      </c>
      <c r="D33" s="264">
        <v>5.813356398738482</v>
      </c>
      <c r="E33" s="264">
        <v>6.7132466530559283</v>
      </c>
      <c r="F33" s="264">
        <v>4.6573603256825411</v>
      </c>
      <c r="G33" s="264">
        <v>4.7006172126788499</v>
      </c>
      <c r="H33" s="264">
        <v>4.9944984337715876</v>
      </c>
      <c r="I33" s="264">
        <v>5.5925923612819624</v>
      </c>
      <c r="J33" s="264">
        <v>5.4463581817856745</v>
      </c>
      <c r="K33" s="264">
        <v>0.56916633264133032</v>
      </c>
      <c r="L33" s="264">
        <v>1.535086485276796</v>
      </c>
      <c r="M33" s="264">
        <v>3.7110036085153704</v>
      </c>
      <c r="N33" s="264">
        <v>1.886124473622657</v>
      </c>
      <c r="O33" s="264">
        <v>2.2142820431720809</v>
      </c>
      <c r="P33" s="264">
        <v>2.8152224468494054</v>
      </c>
      <c r="Q33" s="264">
        <v>2.9222394144065231</v>
      </c>
    </row>
    <row r="34" spans="1:17" x14ac:dyDescent="0.25">
      <c r="A34" s="86" t="s">
        <v>292</v>
      </c>
      <c r="B34" s="85">
        <v>6.0465327818968024</v>
      </c>
      <c r="C34" s="85">
        <v>8.0147868750469016</v>
      </c>
      <c r="D34" s="85">
        <v>7.7203037268407728</v>
      </c>
      <c r="E34" s="85">
        <v>3.746276998647899</v>
      </c>
      <c r="F34" s="85">
        <v>3.5346163287521368</v>
      </c>
      <c r="G34" s="85">
        <v>3.5541140989511364</v>
      </c>
      <c r="H34" s="85">
        <v>3.7252932601077342</v>
      </c>
      <c r="I34" s="85">
        <v>3.8119780891903123</v>
      </c>
      <c r="J34" s="85">
        <v>2.5093484032621305</v>
      </c>
      <c r="K34" s="85">
        <v>4.5790384295021473</v>
      </c>
      <c r="L34" s="85">
        <v>3.4878476549551642</v>
      </c>
      <c r="M34" s="85">
        <v>1.140366930156026</v>
      </c>
      <c r="N34" s="85">
        <v>4.1141519374650324</v>
      </c>
      <c r="O34" s="85">
        <v>4.6531704436398886</v>
      </c>
      <c r="P34" s="85">
        <v>10.967286520836472</v>
      </c>
      <c r="Q34" s="85">
        <v>12.037329811805261</v>
      </c>
    </row>
    <row r="35" spans="1:17" x14ac:dyDescent="0.25">
      <c r="A35" s="150" t="s">
        <v>33</v>
      </c>
      <c r="B35" s="87">
        <v>0.25484764618686789</v>
      </c>
      <c r="C35" s="87">
        <v>1.2103690920949619</v>
      </c>
      <c r="D35" s="87">
        <v>0.89977759659059808</v>
      </c>
      <c r="E35" s="87">
        <v>0.78541501132974112</v>
      </c>
      <c r="F35" s="87">
        <v>0.97345795964941173</v>
      </c>
      <c r="G35" s="87">
        <v>1.0999355025062587</v>
      </c>
      <c r="H35" s="87">
        <v>0.81837395796547463</v>
      </c>
      <c r="I35" s="87">
        <v>0.6282363936866221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0.39745618821288886</v>
      </c>
      <c r="O37" s="87">
        <v>0</v>
      </c>
      <c r="P37" s="87">
        <v>2.7891411000906827</v>
      </c>
      <c r="Q37" s="87">
        <v>5.4598962683591714E-4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0.66186835925860787</v>
      </c>
      <c r="O38" s="87">
        <v>2.3515444792681248</v>
      </c>
      <c r="P38" s="87">
        <v>4.5141179045828492</v>
      </c>
      <c r="Q38" s="87">
        <v>5.032841446769976</v>
      </c>
    </row>
    <row r="39" spans="1:17" x14ac:dyDescent="0.25">
      <c r="A39" s="150" t="s">
        <v>29</v>
      </c>
      <c r="B39" s="87">
        <v>5.7916851357099342</v>
      </c>
      <c r="C39" s="87">
        <v>6.8044177829519397</v>
      </c>
      <c r="D39" s="87">
        <v>6.8205261302501734</v>
      </c>
      <c r="E39" s="87">
        <v>2.9608619873181579</v>
      </c>
      <c r="F39" s="87">
        <v>2.5611583691027251</v>
      </c>
      <c r="G39" s="87">
        <v>2.4541785964448777</v>
      </c>
      <c r="H39" s="87">
        <v>2.9069193021422595</v>
      </c>
      <c r="I39" s="87">
        <v>3.1837416955036901</v>
      </c>
      <c r="J39" s="87">
        <v>2.5093484032621305</v>
      </c>
      <c r="K39" s="87">
        <v>2.7991332071918156</v>
      </c>
      <c r="L39" s="87">
        <v>2.2280781525703737</v>
      </c>
      <c r="M39" s="87">
        <v>1.1140519029609286</v>
      </c>
      <c r="N39" s="87">
        <v>1.1129305346195406</v>
      </c>
      <c r="O39" s="87">
        <v>0.55700454798667109</v>
      </c>
      <c r="P39" s="87">
        <v>1.6710984990894324</v>
      </c>
      <c r="Q39" s="87">
        <v>4.4559715438076735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1.1936514158780623E-15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1.7799052223103315</v>
      </c>
      <c r="L41" s="87">
        <v>1.2597695023847904</v>
      </c>
      <c r="M41" s="87">
        <v>2.6315027195097422E-2</v>
      </c>
      <c r="N41" s="87">
        <v>1.9418968553739953</v>
      </c>
      <c r="O41" s="87">
        <v>1.744621416385093</v>
      </c>
      <c r="P41" s="87">
        <v>1.9929290170735097</v>
      </c>
      <c r="Q41" s="87">
        <v>2.5479708316007756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86" t="s">
        <v>291</v>
      </c>
      <c r="B45" s="85">
        <v>3.6832098979656744</v>
      </c>
      <c r="C45" s="85">
        <v>3.8725598453621539</v>
      </c>
      <c r="D45" s="85">
        <v>3.965241795872263</v>
      </c>
      <c r="E45" s="85">
        <v>4.7984806980522867</v>
      </c>
      <c r="F45" s="85">
        <v>3.1767465393728824</v>
      </c>
      <c r="G45" s="85">
        <v>3.2062517003353679</v>
      </c>
      <c r="H45" s="85">
        <v>3.4067056241910922</v>
      </c>
      <c r="I45" s="85">
        <v>3.8146604916642417</v>
      </c>
      <c r="J45" s="85">
        <v>3.7149153804493853</v>
      </c>
      <c r="K45" s="85">
        <v>0.6745434178986377</v>
      </c>
      <c r="L45" s="85">
        <v>1.0470696572154239</v>
      </c>
      <c r="M45" s="85">
        <v>2.531244534794248</v>
      </c>
      <c r="N45" s="85">
        <v>1.3481601896278403</v>
      </c>
      <c r="O45" s="85">
        <v>1.4656608155118744</v>
      </c>
      <c r="P45" s="85">
        <v>1.3871746259511701</v>
      </c>
      <c r="Q45" s="85">
        <v>0.14883554021526796</v>
      </c>
    </row>
    <row r="46" spans="1:17" x14ac:dyDescent="0.25">
      <c r="A46" s="86" t="s">
        <v>290</v>
      </c>
      <c r="B46" s="85">
        <v>11.322438571245339</v>
      </c>
      <c r="C46" s="85">
        <v>10.254614485571285</v>
      </c>
      <c r="D46" s="85">
        <v>10.98610425697613</v>
      </c>
      <c r="E46" s="85">
        <v>18.775772666291484</v>
      </c>
      <c r="F46" s="85">
        <v>11.385034682872126</v>
      </c>
      <c r="G46" s="85">
        <v>11.500144463106599</v>
      </c>
      <c r="H46" s="85">
        <v>12.279955016205193</v>
      </c>
      <c r="I46" s="85">
        <v>14.110894587254629</v>
      </c>
      <c r="J46" s="85">
        <v>14.93717503277357</v>
      </c>
      <c r="K46" s="85">
        <v>7.7493836940057861E-2</v>
      </c>
      <c r="L46" s="85">
        <v>1.6731853850399998</v>
      </c>
      <c r="M46" s="85">
        <v>10.738334704751532</v>
      </c>
      <c r="N46" s="85">
        <v>2.6774974674845406</v>
      </c>
      <c r="O46" s="85">
        <v>2.7846233428801477</v>
      </c>
      <c r="P46" s="85">
        <v>0.30574009953913056</v>
      </c>
      <c r="Q46" s="85">
        <v>0.25757729502700777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0.99999999999999978</v>
      </c>
      <c r="C50" s="77">
        <f t="shared" si="0"/>
        <v>1</v>
      </c>
      <c r="D50" s="77">
        <f t="shared" si="0"/>
        <v>1</v>
      </c>
      <c r="E50" s="77">
        <f t="shared" si="0"/>
        <v>0.99999999999999978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1</v>
      </c>
      <c r="J50" s="77">
        <f t="shared" si="0"/>
        <v>1</v>
      </c>
      <c r="K50" s="77">
        <f t="shared" si="0"/>
        <v>1.0000000000000002</v>
      </c>
      <c r="L50" s="77">
        <f t="shared" si="0"/>
        <v>0.99999999999999978</v>
      </c>
      <c r="M50" s="77">
        <f t="shared" si="0"/>
        <v>1</v>
      </c>
      <c r="N50" s="77">
        <f t="shared" si="0"/>
        <v>1</v>
      </c>
      <c r="O50" s="77">
        <f t="shared" si="0"/>
        <v>1</v>
      </c>
      <c r="P50" s="77">
        <f t="shared" si="0"/>
        <v>0.99999999999999989</v>
      </c>
      <c r="Q50" s="77">
        <f t="shared" si="0"/>
        <v>1</v>
      </c>
    </row>
    <row r="51" spans="1:17" x14ac:dyDescent="0.25">
      <c r="A51" s="76" t="s">
        <v>83</v>
      </c>
      <c r="B51" s="75">
        <f t="shared" ref="B51:Q51" si="1">IF(B$6=0,0,B$6/B$5)</f>
        <v>1.6756282350416887E-2</v>
      </c>
      <c r="C51" s="75">
        <f t="shared" si="1"/>
        <v>1.6718519909073883E-2</v>
      </c>
      <c r="D51" s="75">
        <f t="shared" si="1"/>
        <v>1.67109954277227E-2</v>
      </c>
      <c r="E51" s="75">
        <f t="shared" si="1"/>
        <v>1.6796951149644978E-2</v>
      </c>
      <c r="F51" s="75">
        <f t="shared" si="1"/>
        <v>1.6782822569378998E-2</v>
      </c>
      <c r="G51" s="75">
        <f t="shared" si="1"/>
        <v>1.6749684077260782E-2</v>
      </c>
      <c r="H51" s="75">
        <f t="shared" si="1"/>
        <v>1.6737904658759899E-2</v>
      </c>
      <c r="I51" s="75">
        <f t="shared" si="1"/>
        <v>1.6710652201977528E-2</v>
      </c>
      <c r="J51" s="75">
        <f t="shared" si="1"/>
        <v>1.6709965188794567E-2</v>
      </c>
      <c r="K51" s="75">
        <f t="shared" si="1"/>
        <v>1.592909973321088E-2</v>
      </c>
      <c r="L51" s="75">
        <f t="shared" si="1"/>
        <v>1.6303935698189137E-2</v>
      </c>
      <c r="M51" s="75">
        <f t="shared" si="1"/>
        <v>1.6675624703155322E-2</v>
      </c>
      <c r="N51" s="75">
        <f t="shared" si="1"/>
        <v>1.6194379982999829E-2</v>
      </c>
      <c r="O51" s="75">
        <f t="shared" si="1"/>
        <v>1.6148436037036688E-2</v>
      </c>
      <c r="P51" s="75">
        <f t="shared" si="1"/>
        <v>1.5818042668614394E-2</v>
      </c>
      <c r="Q51" s="75">
        <f t="shared" si="1"/>
        <v>1.6038034327212364E-2</v>
      </c>
    </row>
    <row r="52" spans="1:17" x14ac:dyDescent="0.25">
      <c r="A52" s="76" t="s">
        <v>82</v>
      </c>
      <c r="B52" s="75">
        <f t="shared" ref="B52:Q52" si="2">IF(B$7=0,0,B$7/B$5)</f>
        <v>2.6992796598397633E-3</v>
      </c>
      <c r="C52" s="75">
        <f t="shared" si="2"/>
        <v>2.6931964853210118E-3</v>
      </c>
      <c r="D52" s="75">
        <f t="shared" si="2"/>
        <v>2.6919843620685294E-3</v>
      </c>
      <c r="E52" s="75">
        <f t="shared" si="2"/>
        <v>2.705831021308302E-3</v>
      </c>
      <c r="F52" s="75">
        <f t="shared" si="2"/>
        <v>2.7035550397667631E-3</v>
      </c>
      <c r="G52" s="75">
        <f t="shared" si="2"/>
        <v>2.6982167400256972E-3</v>
      </c>
      <c r="H52" s="75">
        <f t="shared" si="2"/>
        <v>2.6963191863739236E-3</v>
      </c>
      <c r="I52" s="75">
        <f t="shared" si="2"/>
        <v>2.6919290716256191E-3</v>
      </c>
      <c r="J52" s="75">
        <f t="shared" si="2"/>
        <v>2.6918184002563974E-3</v>
      </c>
      <c r="K52" s="75">
        <f t="shared" si="2"/>
        <v>2.5660283116645728E-3</v>
      </c>
      <c r="L52" s="75">
        <f t="shared" si="2"/>
        <v>2.6264108640042358E-3</v>
      </c>
      <c r="M52" s="75">
        <f t="shared" si="2"/>
        <v>2.6862864706519319E-3</v>
      </c>
      <c r="N52" s="75">
        <f t="shared" si="2"/>
        <v>2.6087624675732498E-3</v>
      </c>
      <c r="O52" s="75">
        <f t="shared" si="2"/>
        <v>2.6013613295261819E-3</v>
      </c>
      <c r="P52" s="75">
        <f t="shared" si="2"/>
        <v>2.5481380619494062E-3</v>
      </c>
      <c r="Q52" s="75">
        <f t="shared" si="2"/>
        <v>2.5835766513076911E-3</v>
      </c>
    </row>
    <row r="53" spans="1:17" x14ac:dyDescent="0.25">
      <c r="A53" s="76" t="s">
        <v>81</v>
      </c>
      <c r="B53" s="75">
        <f t="shared" ref="B53:Q53" si="3">IF(B$8=0,0,B$8/B$5)</f>
        <v>2.2051023657942551E-2</v>
      </c>
      <c r="C53" s="75">
        <f t="shared" si="3"/>
        <v>2.2001328834829515E-2</v>
      </c>
      <c r="D53" s="75">
        <f t="shared" si="3"/>
        <v>2.1991426726902536E-2</v>
      </c>
      <c r="E53" s="75">
        <f t="shared" si="3"/>
        <v>2.2104543205725566E-2</v>
      </c>
      <c r="F53" s="75">
        <f t="shared" si="3"/>
        <v>2.2085950199760226E-2</v>
      </c>
      <c r="G53" s="75">
        <f t="shared" si="3"/>
        <v>2.2042340426517822E-2</v>
      </c>
      <c r="H53" s="75">
        <f t="shared" si="3"/>
        <v>2.202683888323944E-2</v>
      </c>
      <c r="I53" s="75">
        <f t="shared" si="3"/>
        <v>2.1990975046818097E-2</v>
      </c>
      <c r="J53" s="75">
        <f t="shared" si="3"/>
        <v>2.1990070947469933E-2</v>
      </c>
      <c r="K53" s="75">
        <f t="shared" si="3"/>
        <v>2.0962463374700809E-2</v>
      </c>
      <c r="L53" s="75">
        <f t="shared" si="3"/>
        <v>2.1455742048259185E-2</v>
      </c>
      <c r="M53" s="75">
        <f t="shared" si="3"/>
        <v>2.194487936825084E-2</v>
      </c>
      <c r="N53" s="75">
        <f t="shared" si="3"/>
        <v>2.1311568321833403E-2</v>
      </c>
      <c r="O53" s="75">
        <f t="shared" si="3"/>
        <v>2.1251106757735484E-2</v>
      </c>
      <c r="P53" s="75">
        <f t="shared" si="3"/>
        <v>2.0816313894309789E-2</v>
      </c>
      <c r="Q53" s="75">
        <f t="shared" si="3"/>
        <v>2.1105819714684861E-2</v>
      </c>
    </row>
    <row r="54" spans="1:17" x14ac:dyDescent="0.25">
      <c r="A54" s="76" t="s">
        <v>80</v>
      </c>
      <c r="B54" s="75">
        <f t="shared" ref="B54:Q54" si="4">IF(B$9=0,0,B$9/B$5)</f>
        <v>5.2329052822827531E-3</v>
      </c>
      <c r="C54" s="75">
        <f t="shared" si="4"/>
        <v>5.2211122559632384E-3</v>
      </c>
      <c r="D54" s="75">
        <f t="shared" si="4"/>
        <v>5.2187623971230957E-3</v>
      </c>
      <c r="E54" s="75">
        <f t="shared" si="4"/>
        <v>5.2456059499997485E-3</v>
      </c>
      <c r="F54" s="75">
        <f t="shared" si="4"/>
        <v>5.241193663266995E-3</v>
      </c>
      <c r="G54" s="75">
        <f t="shared" si="4"/>
        <v>5.2308446737461788E-3</v>
      </c>
      <c r="H54" s="75">
        <f t="shared" si="4"/>
        <v>5.2271660187792578E-3</v>
      </c>
      <c r="I54" s="75">
        <f t="shared" si="4"/>
        <v>5.2186552093962842E-3</v>
      </c>
      <c r="J54" s="75">
        <f t="shared" si="4"/>
        <v>5.2184406585288013E-3</v>
      </c>
      <c r="K54" s="75">
        <f t="shared" si="4"/>
        <v>4.9745801838827442E-3</v>
      </c>
      <c r="L54" s="75">
        <f t="shared" si="4"/>
        <v>5.0916396282215696E-3</v>
      </c>
      <c r="M54" s="75">
        <f t="shared" si="4"/>
        <v>5.2077162922917206E-3</v>
      </c>
      <c r="N54" s="75">
        <f t="shared" si="4"/>
        <v>5.0574259125100935E-3</v>
      </c>
      <c r="O54" s="75">
        <f t="shared" si="4"/>
        <v>5.0430778421868784E-3</v>
      </c>
      <c r="P54" s="75">
        <f t="shared" si="4"/>
        <v>4.9398976040712804E-3</v>
      </c>
      <c r="Q54" s="75">
        <f t="shared" si="4"/>
        <v>5.0085999264755576E-3</v>
      </c>
    </row>
    <row r="55" spans="1:17" x14ac:dyDescent="0.25">
      <c r="A55" s="76" t="s">
        <v>79</v>
      </c>
      <c r="B55" s="75">
        <f t="shared" ref="B55:Q55" si="5">IF(B$10=0,0,B$10/B$5)</f>
        <v>3.0775436116813916E-2</v>
      </c>
      <c r="C55" s="75">
        <f t="shared" si="5"/>
        <v>2.8887301386072865E-2</v>
      </c>
      <c r="D55" s="75">
        <f t="shared" si="5"/>
        <v>2.8874300117913497E-2</v>
      </c>
      <c r="E55" s="75">
        <f t="shared" si="5"/>
        <v>3.0850130491521719E-2</v>
      </c>
      <c r="F55" s="75">
        <f t="shared" si="5"/>
        <v>2.8998407532924538E-2</v>
      </c>
      <c r="G55" s="75">
        <f t="shared" si="5"/>
        <v>2.8941148779487912E-2</v>
      </c>
      <c r="H55" s="75">
        <f t="shared" si="5"/>
        <v>2.8920795565552802E-2</v>
      </c>
      <c r="I55" s="75">
        <f t="shared" si="5"/>
        <v>2.8873707071064958E-2</v>
      </c>
      <c r="J55" s="75">
        <f t="shared" si="5"/>
        <v>2.8872520006840364E-2</v>
      </c>
      <c r="K55" s="75">
        <f t="shared" si="5"/>
        <v>2.7523291972295489E-2</v>
      </c>
      <c r="L55" s="75">
        <f t="shared" si="5"/>
        <v>2.8170956930052275E-2</v>
      </c>
      <c r="M55" s="75">
        <f t="shared" si="5"/>
        <v>2.881318437403314E-2</v>
      </c>
      <c r="N55" s="75">
        <f t="shared" si="5"/>
        <v>2.9743417793734045E-2</v>
      </c>
      <c r="O55" s="75">
        <f t="shared" si="5"/>
        <v>2.6261577612995975E-2</v>
      </c>
      <c r="P55" s="75">
        <f t="shared" si="5"/>
        <v>2.9052217637575657E-2</v>
      </c>
      <c r="Q55" s="75">
        <f t="shared" si="5"/>
        <v>2.7826785070493278E-2</v>
      </c>
    </row>
    <row r="56" spans="1:17" x14ac:dyDescent="0.25">
      <c r="A56" s="74" t="s">
        <v>295</v>
      </c>
      <c r="B56" s="73">
        <f t="shared" ref="B56:Q56" si="6">IF(B$15=0,0,B$15/B$5)</f>
        <v>0.14028215492124727</v>
      </c>
      <c r="C56" s="73">
        <f t="shared" si="6"/>
        <v>0.1406515797852432</v>
      </c>
      <c r="D56" s="73">
        <f t="shared" si="6"/>
        <v>0.14075368969118618</v>
      </c>
      <c r="E56" s="73">
        <f t="shared" si="6"/>
        <v>0.14053250262016007</v>
      </c>
      <c r="F56" s="73">
        <f t="shared" si="6"/>
        <v>0.14054183926212072</v>
      </c>
      <c r="G56" s="73">
        <f t="shared" si="6"/>
        <v>0.14102441186169706</v>
      </c>
      <c r="H56" s="73">
        <f t="shared" si="6"/>
        <v>0.14107929525783422</v>
      </c>
      <c r="I56" s="73">
        <f t="shared" si="6"/>
        <v>0.14143139183288064</v>
      </c>
      <c r="J56" s="73">
        <f t="shared" si="6"/>
        <v>0.1415132965841833</v>
      </c>
      <c r="K56" s="73">
        <f t="shared" si="6"/>
        <v>4.9482371938657801E-2</v>
      </c>
      <c r="L56" s="73">
        <f t="shared" si="6"/>
        <v>0.13892425463687388</v>
      </c>
      <c r="M56" s="73">
        <f t="shared" si="6"/>
        <v>0.1420913805951407</v>
      </c>
      <c r="N56" s="73">
        <f t="shared" si="6"/>
        <v>0.13667663786522294</v>
      </c>
      <c r="O56" s="73">
        <f t="shared" si="6"/>
        <v>0.13632910578692986</v>
      </c>
      <c r="P56" s="73">
        <f t="shared" si="6"/>
        <v>0.13350044224134452</v>
      </c>
      <c r="Q56" s="73">
        <f t="shared" si="6"/>
        <v>0.13535711846402965</v>
      </c>
    </row>
    <row r="57" spans="1:17" x14ac:dyDescent="0.25">
      <c r="A57" s="142" t="s">
        <v>301</v>
      </c>
      <c r="B57" s="199">
        <f t="shared" ref="B57:Q57" si="7">IF(B$16=0,0,B$16/B$5)</f>
        <v>1.5274232418662352E-2</v>
      </c>
      <c r="C57" s="199">
        <f t="shared" si="7"/>
        <v>1.5925378743433045E-2</v>
      </c>
      <c r="D57" s="199">
        <f t="shared" si="7"/>
        <v>1.6083623999804661E-2</v>
      </c>
      <c r="E57" s="199">
        <f t="shared" si="7"/>
        <v>1.5221176176542074E-2</v>
      </c>
      <c r="F57" s="199">
        <f t="shared" si="7"/>
        <v>1.5335917133733617E-2</v>
      </c>
      <c r="G57" s="199">
        <f t="shared" si="7"/>
        <v>1.6065714861649021E-2</v>
      </c>
      <c r="H57" s="199">
        <f t="shared" si="7"/>
        <v>1.6208476977199571E-2</v>
      </c>
      <c r="I57" s="199">
        <f t="shared" si="7"/>
        <v>1.6763886729609042E-2</v>
      </c>
      <c r="J57" s="199">
        <f t="shared" si="7"/>
        <v>1.6850916847561494E-2</v>
      </c>
      <c r="K57" s="199">
        <f t="shared" si="7"/>
        <v>6.1587501554552608E-3</v>
      </c>
      <c r="L57" s="199">
        <f t="shared" si="7"/>
        <v>1.7291001650083015E-2</v>
      </c>
      <c r="M57" s="199">
        <f t="shared" si="7"/>
        <v>1.7685193292957431E-2</v>
      </c>
      <c r="N57" s="199">
        <f t="shared" si="7"/>
        <v>1.5860710110109068E-2</v>
      </c>
      <c r="O57" s="199">
        <f t="shared" si="7"/>
        <v>1.5855936474071582E-2</v>
      </c>
      <c r="P57" s="199">
        <f t="shared" si="7"/>
        <v>1.5492126869914002E-2</v>
      </c>
      <c r="Q57" s="199">
        <f t="shared" si="7"/>
        <v>1.5707585808590694E-2</v>
      </c>
    </row>
    <row r="58" spans="1:17" x14ac:dyDescent="0.25">
      <c r="A58" s="142" t="s">
        <v>300</v>
      </c>
      <c r="B58" s="199">
        <f t="shared" ref="B58:Q58" si="8">IF(B$22=0,0,B$22/B$5)</f>
        <v>0.12500792250258491</v>
      </c>
      <c r="C58" s="199">
        <f t="shared" si="8"/>
        <v>0.12472620104181015</v>
      </c>
      <c r="D58" s="199">
        <f t="shared" si="8"/>
        <v>0.12467006569138155</v>
      </c>
      <c r="E58" s="199">
        <f t="shared" si="8"/>
        <v>0.12531132644361798</v>
      </c>
      <c r="F58" s="199">
        <f t="shared" si="8"/>
        <v>0.12520592212838708</v>
      </c>
      <c r="G58" s="199">
        <f t="shared" si="8"/>
        <v>0.12495869700004804</v>
      </c>
      <c r="H58" s="199">
        <f t="shared" si="8"/>
        <v>0.12487081828063466</v>
      </c>
      <c r="I58" s="199">
        <f t="shared" si="8"/>
        <v>0.12466750510327161</v>
      </c>
      <c r="J58" s="199">
        <f t="shared" si="8"/>
        <v>0.12466237973662181</v>
      </c>
      <c r="K58" s="199">
        <f t="shared" si="8"/>
        <v>4.3323621783202544E-2</v>
      </c>
      <c r="L58" s="199">
        <f t="shared" si="8"/>
        <v>0.12163325298679087</v>
      </c>
      <c r="M58" s="199">
        <f t="shared" si="8"/>
        <v>0.12440618730218328</v>
      </c>
      <c r="N58" s="199">
        <f t="shared" si="8"/>
        <v>0.12081592775511386</v>
      </c>
      <c r="O58" s="199">
        <f t="shared" si="8"/>
        <v>0.12047316931285827</v>
      </c>
      <c r="P58" s="199">
        <f t="shared" si="8"/>
        <v>0.1180083153714305</v>
      </c>
      <c r="Q58" s="199">
        <f t="shared" si="8"/>
        <v>0.11964953265543896</v>
      </c>
    </row>
    <row r="59" spans="1:17" x14ac:dyDescent="0.25">
      <c r="A59" s="127" t="s">
        <v>294</v>
      </c>
      <c r="B59" s="200">
        <f t="shared" ref="B59:Q59" si="9">IF(B$23=0,0,B$23/B$5)</f>
        <v>6.08504173028456E-2</v>
      </c>
      <c r="C59" s="200">
        <f t="shared" si="9"/>
        <v>6.0713283046807058E-2</v>
      </c>
      <c r="D59" s="200">
        <f t="shared" si="9"/>
        <v>6.068595790268308E-2</v>
      </c>
      <c r="E59" s="200">
        <f t="shared" si="9"/>
        <v>6.0998105993718812E-2</v>
      </c>
      <c r="F59" s="200">
        <f t="shared" si="9"/>
        <v>6.0946798073077318E-2</v>
      </c>
      <c r="G59" s="200">
        <f t="shared" si="9"/>
        <v>6.0826455682563077E-2</v>
      </c>
      <c r="H59" s="200">
        <f t="shared" si="9"/>
        <v>6.0783678739779842E-2</v>
      </c>
      <c r="I59" s="200">
        <f t="shared" si="9"/>
        <v>6.0684711478841205E-2</v>
      </c>
      <c r="J59" s="200">
        <f t="shared" si="9"/>
        <v>6.068221659137147E-2</v>
      </c>
      <c r="K59" s="200">
        <f t="shared" si="9"/>
        <v>5.7846504717104688E-2</v>
      </c>
      <c r="L59" s="200">
        <f t="shared" si="9"/>
        <v>5.9207721030607188E-2</v>
      </c>
      <c r="M59" s="200">
        <f t="shared" si="9"/>
        <v>6.0557509162967531E-2</v>
      </c>
      <c r="N59" s="200">
        <f t="shared" si="9"/>
        <v>5.880986959508188E-2</v>
      </c>
      <c r="O59" s="200">
        <f t="shared" si="9"/>
        <v>5.8643024215782873E-2</v>
      </c>
      <c r="P59" s="200">
        <f t="shared" si="9"/>
        <v>5.7443201133183103E-2</v>
      </c>
      <c r="Q59" s="200">
        <f t="shared" si="9"/>
        <v>5.8242100551853873E-2</v>
      </c>
    </row>
    <row r="60" spans="1:17" x14ac:dyDescent="0.25">
      <c r="A60" s="142" t="s">
        <v>299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298</v>
      </c>
      <c r="B61" s="199">
        <f t="shared" ref="B61:Q61" si="11">IF(B$25=0,0,B$25/B$5)</f>
        <v>6.08504173028456E-2</v>
      </c>
      <c r="C61" s="199">
        <f t="shared" si="11"/>
        <v>6.0713283046807058E-2</v>
      </c>
      <c r="D61" s="199">
        <f t="shared" si="11"/>
        <v>6.068595790268308E-2</v>
      </c>
      <c r="E61" s="199">
        <f t="shared" si="11"/>
        <v>6.0998105993718812E-2</v>
      </c>
      <c r="F61" s="199">
        <f t="shared" si="11"/>
        <v>6.0946798073077318E-2</v>
      </c>
      <c r="G61" s="199">
        <f t="shared" si="11"/>
        <v>6.0826455682563077E-2</v>
      </c>
      <c r="H61" s="199">
        <f t="shared" si="11"/>
        <v>6.0783678739779842E-2</v>
      </c>
      <c r="I61" s="199">
        <f t="shared" si="11"/>
        <v>6.0684711478841205E-2</v>
      </c>
      <c r="J61" s="199">
        <f t="shared" si="11"/>
        <v>6.068221659137147E-2</v>
      </c>
      <c r="K61" s="199">
        <f t="shared" si="11"/>
        <v>5.7846504717104688E-2</v>
      </c>
      <c r="L61" s="199">
        <f t="shared" si="11"/>
        <v>5.9207721030607188E-2</v>
      </c>
      <c r="M61" s="199">
        <f t="shared" si="11"/>
        <v>6.0557509162967531E-2</v>
      </c>
      <c r="N61" s="199">
        <f t="shared" si="11"/>
        <v>5.880986959508188E-2</v>
      </c>
      <c r="O61" s="199">
        <f t="shared" si="11"/>
        <v>5.8643024215782873E-2</v>
      </c>
      <c r="P61" s="199">
        <f t="shared" si="11"/>
        <v>5.7443201133183103E-2</v>
      </c>
      <c r="Q61" s="199">
        <f t="shared" si="11"/>
        <v>5.8242100551853873E-2</v>
      </c>
    </row>
    <row r="62" spans="1:17" x14ac:dyDescent="0.25">
      <c r="A62" s="127" t="s">
        <v>293</v>
      </c>
      <c r="B62" s="200">
        <f t="shared" ref="B62:Q62" si="12">IF(B$26=0,0,B$26/B$5)</f>
        <v>0.16700408832421512</v>
      </c>
      <c r="C62" s="200">
        <f t="shared" si="12"/>
        <v>0.16982691402717723</v>
      </c>
      <c r="D62" s="200">
        <f t="shared" si="12"/>
        <v>0.17004086472227523</v>
      </c>
      <c r="E62" s="200">
        <f t="shared" si="12"/>
        <v>0.16722463399784895</v>
      </c>
      <c r="F62" s="200">
        <f t="shared" si="12"/>
        <v>0.16933776406162079</v>
      </c>
      <c r="G62" s="200">
        <f t="shared" si="12"/>
        <v>0.1703377283543146</v>
      </c>
      <c r="H62" s="200">
        <f t="shared" si="12"/>
        <v>0.17048839171466548</v>
      </c>
      <c r="I62" s="200">
        <f t="shared" si="12"/>
        <v>0.17123216304721189</v>
      </c>
      <c r="J62" s="200">
        <f t="shared" si="12"/>
        <v>0.17137911580981552</v>
      </c>
      <c r="K62" s="200">
        <f t="shared" si="12"/>
        <v>9.2046015484777671E-2</v>
      </c>
      <c r="L62" s="200">
        <f t="shared" si="12"/>
        <v>0.16870621388817778</v>
      </c>
      <c r="M62" s="200">
        <f t="shared" si="12"/>
        <v>0.17255229411889603</v>
      </c>
      <c r="N62" s="200">
        <f t="shared" si="12"/>
        <v>0.16365638838976132</v>
      </c>
      <c r="O62" s="200">
        <f t="shared" si="12"/>
        <v>0.16592929483703228</v>
      </c>
      <c r="P62" s="200">
        <f t="shared" si="12"/>
        <v>0.15985321681090023</v>
      </c>
      <c r="Q62" s="200">
        <f t="shared" si="12"/>
        <v>0.16313888221180434</v>
      </c>
    </row>
    <row r="63" spans="1:17" x14ac:dyDescent="0.25">
      <c r="A63" s="142" t="s">
        <v>297</v>
      </c>
      <c r="B63" s="199">
        <f t="shared" ref="B63:Q63" si="13">IF(B$27=0,0,B$27/B$5)</f>
        <v>3.1316217260485009E-2</v>
      </c>
      <c r="C63" s="199">
        <f t="shared" si="13"/>
        <v>2.7957228086267199E-2</v>
      </c>
      <c r="D63" s="199">
        <f t="shared" si="13"/>
        <v>2.8235029876555906E-2</v>
      </c>
      <c r="E63" s="199">
        <f t="shared" si="13"/>
        <v>3.1207437928095574E-2</v>
      </c>
      <c r="F63" s="199">
        <f t="shared" si="13"/>
        <v>2.692241987630491E-2</v>
      </c>
      <c r="G63" s="199">
        <f t="shared" si="13"/>
        <v>2.8203590130706717E-2</v>
      </c>
      <c r="H63" s="199">
        <f t="shared" si="13"/>
        <v>2.8454211047849513E-2</v>
      </c>
      <c r="I63" s="199">
        <f t="shared" si="13"/>
        <v>2.9429240739740042E-2</v>
      </c>
      <c r="J63" s="199">
        <f t="shared" si="13"/>
        <v>2.9582023345238493E-2</v>
      </c>
      <c r="K63" s="199">
        <f t="shared" si="13"/>
        <v>1.4250415928344277E-2</v>
      </c>
      <c r="L63" s="199">
        <f t="shared" si="13"/>
        <v>3.0354598453159479E-2</v>
      </c>
      <c r="M63" s="199">
        <f t="shared" si="13"/>
        <v>3.1046607468900402E-2</v>
      </c>
      <c r="N63" s="199">
        <f t="shared" si="13"/>
        <v>3.251865168077913E-2</v>
      </c>
      <c r="O63" s="199">
        <f t="shared" si="13"/>
        <v>2.4719625687699205E-2</v>
      </c>
      <c r="P63" s="199">
        <f t="shared" si="13"/>
        <v>3.1762958529585467E-2</v>
      </c>
      <c r="Q63" s="199">
        <f t="shared" si="13"/>
        <v>2.9118161786187129E-2</v>
      </c>
    </row>
    <row r="64" spans="1:17" x14ac:dyDescent="0.25">
      <c r="A64" s="142" t="s">
        <v>296</v>
      </c>
      <c r="B64" s="199">
        <f t="shared" ref="B64:Q64" si="14">IF(B$33=0,0,B$33/B$5)</f>
        <v>0.13568787106373009</v>
      </c>
      <c r="C64" s="199">
        <f t="shared" si="14"/>
        <v>0.14186968594091004</v>
      </c>
      <c r="D64" s="199">
        <f t="shared" si="14"/>
        <v>0.14180583484571932</v>
      </c>
      <c r="E64" s="199">
        <f t="shared" si="14"/>
        <v>0.13601719606975338</v>
      </c>
      <c r="F64" s="199">
        <f t="shared" si="14"/>
        <v>0.1424153441853159</v>
      </c>
      <c r="G64" s="199">
        <f t="shared" si="14"/>
        <v>0.14213413822360788</v>
      </c>
      <c r="H64" s="199">
        <f t="shared" si="14"/>
        <v>0.14203418066681597</v>
      </c>
      <c r="I64" s="199">
        <f t="shared" si="14"/>
        <v>0.14180292230747185</v>
      </c>
      <c r="J64" s="199">
        <f t="shared" si="14"/>
        <v>0.14179709246457706</v>
      </c>
      <c r="K64" s="199">
        <f t="shared" si="14"/>
        <v>7.7795599556433392E-2</v>
      </c>
      <c r="L64" s="199">
        <f t="shared" si="14"/>
        <v>0.13835161543501828</v>
      </c>
      <c r="M64" s="199">
        <f t="shared" si="14"/>
        <v>0.1415056866499956</v>
      </c>
      <c r="N64" s="199">
        <f t="shared" si="14"/>
        <v>0.13113773670898218</v>
      </c>
      <c r="O64" s="199">
        <f t="shared" si="14"/>
        <v>0.14120966914933306</v>
      </c>
      <c r="P64" s="199">
        <f t="shared" si="14"/>
        <v>0.12809025828131476</v>
      </c>
      <c r="Q64" s="199">
        <f t="shared" si="14"/>
        <v>0.13402072042561722</v>
      </c>
    </row>
    <row r="65" spans="1:17" x14ac:dyDescent="0.25">
      <c r="A65" s="127" t="s">
        <v>292</v>
      </c>
      <c r="B65" s="200">
        <f t="shared" ref="B65:Q65" si="15">IF(B$34=0,0,B$34/B$5)</f>
        <v>0.15921798354734923</v>
      </c>
      <c r="C65" s="200">
        <f t="shared" si="15"/>
        <v>0.20027473877096044</v>
      </c>
      <c r="D65" s="200">
        <f t="shared" si="15"/>
        <v>0.18832220840352157</v>
      </c>
      <c r="E65" s="200">
        <f t="shared" si="15"/>
        <v>7.590337721685575E-2</v>
      </c>
      <c r="F65" s="200">
        <f t="shared" si="15"/>
        <v>0.10808345625448292</v>
      </c>
      <c r="G65" s="200">
        <f t="shared" si="15"/>
        <v>0.10746693928623612</v>
      </c>
      <c r="H65" s="200">
        <f t="shared" si="15"/>
        <v>0.1059403627730143</v>
      </c>
      <c r="I65" s="200">
        <f t="shared" si="15"/>
        <v>9.66545741044018E-2</v>
      </c>
      <c r="J65" s="200">
        <f t="shared" si="15"/>
        <v>6.5331418846664699E-2</v>
      </c>
      <c r="K65" s="200">
        <f t="shared" si="15"/>
        <v>0.62587862209262546</v>
      </c>
      <c r="L65" s="200">
        <f t="shared" si="15"/>
        <v>0.31434669126624309</v>
      </c>
      <c r="M65" s="200">
        <f t="shared" si="15"/>
        <v>4.3483764099392329E-2</v>
      </c>
      <c r="N65" s="200">
        <f t="shared" si="15"/>
        <v>0.28604717297357768</v>
      </c>
      <c r="O65" s="200">
        <f t="shared" si="15"/>
        <v>0.29674298306666985</v>
      </c>
      <c r="P65" s="200">
        <f t="shared" si="15"/>
        <v>0.49900233094236651</v>
      </c>
      <c r="Q65" s="200">
        <f t="shared" si="15"/>
        <v>0.55206004183833624</v>
      </c>
    </row>
    <row r="66" spans="1:17" x14ac:dyDescent="0.25">
      <c r="A66" s="127" t="s">
        <v>291</v>
      </c>
      <c r="B66" s="200">
        <f t="shared" ref="B66:Q66" si="16">IF(B$45=0,0,B$45/B$5)</f>
        <v>9.698669867324658E-2</v>
      </c>
      <c r="C66" s="200">
        <f t="shared" si="16"/>
        <v>9.6768126650938271E-2</v>
      </c>
      <c r="D66" s="200">
        <f t="shared" si="16"/>
        <v>9.6724574352748338E-2</v>
      </c>
      <c r="E66" s="200">
        <f t="shared" si="16"/>
        <v>9.7222092926795886E-2</v>
      </c>
      <c r="F66" s="200">
        <f t="shared" si="16"/>
        <v>9.714031557736473E-2</v>
      </c>
      <c r="G66" s="200">
        <f t="shared" si="16"/>
        <v>9.6948507341961254E-2</v>
      </c>
      <c r="H66" s="200">
        <f t="shared" si="16"/>
        <v>9.6880327128188323E-2</v>
      </c>
      <c r="I66" s="200">
        <f t="shared" si="16"/>
        <v>9.6722587734760654E-2</v>
      </c>
      <c r="J66" s="200">
        <f t="shared" si="16"/>
        <v>9.6718611247663663E-2</v>
      </c>
      <c r="K66" s="200">
        <f t="shared" si="16"/>
        <v>9.2198899711341972E-2</v>
      </c>
      <c r="L66" s="200">
        <f t="shared" si="16"/>
        <v>9.4368480172388428E-2</v>
      </c>
      <c r="M66" s="200">
        <f t="shared" si="16"/>
        <v>9.6519845777893229E-2</v>
      </c>
      <c r="N66" s="200">
        <f t="shared" si="16"/>
        <v>9.373436295504918E-2</v>
      </c>
      <c r="O66" s="200">
        <f t="shared" si="16"/>
        <v>9.3468435731468069E-2</v>
      </c>
      <c r="P66" s="200">
        <f t="shared" si="16"/>
        <v>6.3115281109747567E-2</v>
      </c>
      <c r="Q66" s="200">
        <f t="shared" si="16"/>
        <v>6.8259452754787977E-3</v>
      </c>
    </row>
    <row r="67" spans="1:17" x14ac:dyDescent="0.25">
      <c r="A67" s="72" t="s">
        <v>290</v>
      </c>
      <c r="B67" s="71">
        <f t="shared" ref="B67:Q67" si="17">IF(B$46=0,0,B$46/B$5)</f>
        <v>0.29814373016380019</v>
      </c>
      <c r="C67" s="71">
        <f t="shared" si="17"/>
        <v>0.25624389884761317</v>
      </c>
      <c r="D67" s="71">
        <f t="shared" si="17"/>
        <v>0.26798523589585516</v>
      </c>
      <c r="E67" s="71">
        <f t="shared" si="17"/>
        <v>0.38041622542642017</v>
      </c>
      <c r="F67" s="71">
        <f t="shared" si="17"/>
        <v>0.3481378977662361</v>
      </c>
      <c r="G67" s="71">
        <f t="shared" si="17"/>
        <v>0.34773372277618958</v>
      </c>
      <c r="H67" s="71">
        <f t="shared" si="17"/>
        <v>0.34921892007381244</v>
      </c>
      <c r="I67" s="71">
        <f t="shared" si="17"/>
        <v>0.35778865320102138</v>
      </c>
      <c r="J67" s="71">
        <f t="shared" si="17"/>
        <v>0.38889252571841137</v>
      </c>
      <c r="K67" s="71">
        <f t="shared" si="17"/>
        <v>1.0592122479738028E-2</v>
      </c>
      <c r="L67" s="71">
        <f t="shared" si="17"/>
        <v>0.15079795383698319</v>
      </c>
      <c r="M67" s="71">
        <f t="shared" si="17"/>
        <v>0.40946751503732737</v>
      </c>
      <c r="N67" s="71">
        <f t="shared" si="17"/>
        <v>0.18616001374265634</v>
      </c>
      <c r="O67" s="71">
        <f t="shared" si="17"/>
        <v>0.17758159678263583</v>
      </c>
      <c r="P67" s="71">
        <f t="shared" si="17"/>
        <v>1.3910917895937418E-2</v>
      </c>
      <c r="Q67" s="71">
        <f t="shared" si="17"/>
        <v>1.1813095968323365E-2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>IF(B$5=0,0,B$5/MAE_fec!B$5)</f>
        <v>0.56006087347315503</v>
      </c>
      <c r="C71" s="253">
        <f>IF(C$5=0,0,C$5/MAE_fec!C$5)</f>
        <v>0.56132589370210251</v>
      </c>
      <c r="D71" s="253">
        <f>IF(D$5=0,0,D$5/MAE_fec!D$5)</f>
        <v>0.56157864263243218</v>
      </c>
      <c r="E71" s="253">
        <f>IF(E$5=0,0,E$5/MAE_fec!E$5)</f>
        <v>0.56149074058641235</v>
      </c>
      <c r="F71" s="253">
        <f>IF(F$5=0,0,F$5/MAE_fec!F$5)</f>
        <v>0.56196343026445572</v>
      </c>
      <c r="G71" s="253">
        <f>IF(G$5=0,0,G$5/MAE_fec!G$5)</f>
        <v>0.56307524948556142</v>
      </c>
      <c r="H71" s="253">
        <f>IF(H$5=0,0,H$5/MAE_fec!H$5)</f>
        <v>0.56347151766526504</v>
      </c>
      <c r="I71" s="253">
        <f>IF(I$5=0,0,I$5/MAE_fec!I$5)</f>
        <v>0.57156680431679185</v>
      </c>
      <c r="J71" s="253">
        <f>IF(J$5=0,0,J$5/MAE_fec!J$5)</f>
        <v>0.57159030370323993</v>
      </c>
      <c r="K71" s="253">
        <f>IF(K$5=0,0,K$5/MAE_fec!K$5)</f>
        <v>0.59961041346360999</v>
      </c>
      <c r="L71" s="253">
        <f>IF(L$5=0,0,L$5/MAE_fec!L$5)</f>
        <v>0.58582505806831064</v>
      </c>
      <c r="M71" s="253">
        <f>IF(M$5=0,0,M$5/MAE_fec!M$5)</f>
        <v>0.57276739235600527</v>
      </c>
      <c r="N71" s="253">
        <f>IF(N$5=0,0,N$5/MAE_fec!N$5)</f>
        <v>0.58978819116015258</v>
      </c>
      <c r="O71" s="253">
        <f>IF(O$5=0,0,O$5/MAE_fec!O$5)</f>
        <v>0.591466198660211</v>
      </c>
      <c r="P71" s="253">
        <f>IF(P$5=0,0,P$5/MAE_fec!P$5)</f>
        <v>0.60382022461507945</v>
      </c>
      <c r="Q71" s="253">
        <f>IF(Q$5=0,0,Q$5/MAE_fec!Q$5)</f>
        <v>0.59553770008632956</v>
      </c>
    </row>
    <row r="72" spans="1:17" x14ac:dyDescent="0.25">
      <c r="A72" s="76" t="s">
        <v>83</v>
      </c>
      <c r="B72" s="308">
        <f>IF(B$6=0,0,B$6/MAE_fec!B$6)</f>
        <v>0.45915399560269449</v>
      </c>
      <c r="C72" s="308">
        <f>IF(C$6=0,0,C$6/MAE_fec!C$6)</f>
        <v>0.45915399560269438</v>
      </c>
      <c r="D72" s="308">
        <f>IF(D$6=0,0,D$6/MAE_fec!D$6)</f>
        <v>0.45915399560269443</v>
      </c>
      <c r="E72" s="308">
        <f>IF(E$6=0,0,E$6/MAE_fec!E$6)</f>
        <v>0.46144348930080514</v>
      </c>
      <c r="F72" s="308">
        <f>IF(F$6=0,0,F$6/MAE_fec!F$6)</f>
        <v>0.46144348930080509</v>
      </c>
      <c r="G72" s="308">
        <f>IF(G$6=0,0,G$6/MAE_fec!G$6)</f>
        <v>0.46144348930080514</v>
      </c>
      <c r="H72" s="308">
        <f>IF(H$6=0,0,H$6/MAE_fec!H$6)</f>
        <v>0.46144348930080509</v>
      </c>
      <c r="I72" s="308">
        <f>IF(I$6=0,0,I$6/MAE_fec!I$6)</f>
        <v>0.46731084813037393</v>
      </c>
      <c r="J72" s="308">
        <f>IF(J$6=0,0,J$6/MAE_fec!J$6)</f>
        <v>0.46731084813037382</v>
      </c>
      <c r="K72" s="308">
        <f>IF(K$6=0,0,K$6/MAE_fec!K$6)</f>
        <v>0.46731084813037393</v>
      </c>
      <c r="L72" s="308">
        <f>IF(L$6=0,0,L$6/MAE_fec!L$6)</f>
        <v>0.46731084813037388</v>
      </c>
      <c r="M72" s="308">
        <f>IF(M$6=0,0,M$6/MAE_fec!M$6)</f>
        <v>0.46731084813037393</v>
      </c>
      <c r="N72" s="308">
        <f>IF(N$6=0,0,N$6/MAE_fec!N$6)</f>
        <v>0.46731084813037382</v>
      </c>
      <c r="O72" s="308">
        <f>IF(O$6=0,0,O$6/MAE_fec!O$6)</f>
        <v>0.46731084813037382</v>
      </c>
      <c r="P72" s="308">
        <f>IF(P$6=0,0,P$6/MAE_fec!P$6)</f>
        <v>0.46731084813037382</v>
      </c>
      <c r="Q72" s="308">
        <f>IF(Q$6=0,0,Q$6/MAE_fec!Q$6)</f>
        <v>0.46731084813037388</v>
      </c>
    </row>
    <row r="73" spans="1:17" x14ac:dyDescent="0.25">
      <c r="A73" s="76" t="s">
        <v>82</v>
      </c>
      <c r="B73" s="308">
        <f>IF(B$7=0,0,B$7/MAE_fec!B$7)</f>
        <v>0.11578646773074869</v>
      </c>
      <c r="C73" s="308">
        <f>IF(C$7=0,0,C$7/MAE_fec!C$7)</f>
        <v>0.11578646773074867</v>
      </c>
      <c r="D73" s="308">
        <f>IF(D$7=0,0,D$7/MAE_fec!D$7)</f>
        <v>0.11578646773074867</v>
      </c>
      <c r="E73" s="308">
        <f>IF(E$7=0,0,E$7/MAE_fec!E$7)</f>
        <v>0.11636381735796486</v>
      </c>
      <c r="F73" s="308">
        <f>IF(F$7=0,0,F$7/MAE_fec!F$7)</f>
        <v>0.11636381735796489</v>
      </c>
      <c r="G73" s="308">
        <f>IF(G$7=0,0,G$7/MAE_fec!G$7)</f>
        <v>0.1163638173579649</v>
      </c>
      <c r="H73" s="308">
        <f>IF(H$7=0,0,H$7/MAE_fec!H$7)</f>
        <v>0.11636381735796489</v>
      </c>
      <c r="I73" s="308">
        <f>IF(I$7=0,0,I$7/MAE_fec!I$7)</f>
        <v>0.1178434097393681</v>
      </c>
      <c r="J73" s="308">
        <f>IF(J$7=0,0,J$7/MAE_fec!J$7)</f>
        <v>0.11784340973936809</v>
      </c>
      <c r="K73" s="308">
        <f>IF(K$7=0,0,K$7/MAE_fec!K$7)</f>
        <v>0.11784340973936809</v>
      </c>
      <c r="L73" s="308">
        <f>IF(L$7=0,0,L$7/MAE_fec!L$7)</f>
        <v>0.1178434097393681</v>
      </c>
      <c r="M73" s="308">
        <f>IF(M$7=0,0,M$7/MAE_fec!M$7)</f>
        <v>0.1178434097393681</v>
      </c>
      <c r="N73" s="308">
        <f>IF(N$7=0,0,N$7/MAE_fec!N$7)</f>
        <v>0.11784340973936809</v>
      </c>
      <c r="O73" s="308">
        <f>IF(O$7=0,0,O$7/MAE_fec!O$7)</f>
        <v>0.1178434097393681</v>
      </c>
      <c r="P73" s="308">
        <f>IF(P$7=0,0,P$7/MAE_fec!P$7)</f>
        <v>0.11784340973936809</v>
      </c>
      <c r="Q73" s="308">
        <f>IF(Q$7=0,0,Q$7/MAE_fec!Q$7)</f>
        <v>0.11784340973936809</v>
      </c>
    </row>
    <row r="74" spans="1:17" x14ac:dyDescent="0.25">
      <c r="A74" s="76" t="s">
        <v>81</v>
      </c>
      <c r="B74" s="308">
        <f>IF(B$8=0,0,B$8/MAE_fec!B$8)</f>
        <v>0.63019872283585554</v>
      </c>
      <c r="C74" s="308">
        <f>IF(C$8=0,0,C$8/MAE_fec!C$8)</f>
        <v>0.63019872283585554</v>
      </c>
      <c r="D74" s="308">
        <f>IF(D$8=0,0,D$8/MAE_fec!D$8)</f>
        <v>0.63019872283585565</v>
      </c>
      <c r="E74" s="308">
        <f>IF(E$8=0,0,E$8/MAE_fec!E$8)</f>
        <v>0.63334110212103678</v>
      </c>
      <c r="F74" s="308">
        <f>IF(F$8=0,0,F$8/MAE_fec!F$8)</f>
        <v>0.63334110212103678</v>
      </c>
      <c r="G74" s="308">
        <f>IF(G$8=0,0,G$8/MAE_fec!G$8)</f>
        <v>0.63334110212103678</v>
      </c>
      <c r="H74" s="308">
        <f>IF(H$8=0,0,H$8/MAE_fec!H$8)</f>
        <v>0.63334110212103678</v>
      </c>
      <c r="I74" s="308">
        <f>IF(I$8=0,0,I$8/MAE_fec!I$8)</f>
        <v>0.64139417816137567</v>
      </c>
      <c r="J74" s="308">
        <f>IF(J$8=0,0,J$8/MAE_fec!J$8)</f>
        <v>0.64139417816137567</v>
      </c>
      <c r="K74" s="308">
        <f>IF(K$8=0,0,K$8/MAE_fec!K$8)</f>
        <v>0.64139417816137567</v>
      </c>
      <c r="L74" s="308">
        <f>IF(L$8=0,0,L$8/MAE_fec!L$8)</f>
        <v>0.64139417816137567</v>
      </c>
      <c r="M74" s="308">
        <f>IF(M$8=0,0,M$8/MAE_fec!M$8)</f>
        <v>0.64139417816137567</v>
      </c>
      <c r="N74" s="308">
        <f>IF(N$8=0,0,N$8/MAE_fec!N$8)</f>
        <v>0.64139417816137567</v>
      </c>
      <c r="O74" s="308">
        <f>IF(O$8=0,0,O$8/MAE_fec!O$8)</f>
        <v>0.64139417816137567</v>
      </c>
      <c r="P74" s="308">
        <f>IF(P$8=0,0,P$8/MAE_fec!P$8)</f>
        <v>0.64139417816137567</v>
      </c>
      <c r="Q74" s="308">
        <f>IF(Q$8=0,0,Q$8/MAE_fec!Q$8)</f>
        <v>0.64139417816137578</v>
      </c>
    </row>
    <row r="75" spans="1:17" x14ac:dyDescent="0.25">
      <c r="A75" s="76" t="s">
        <v>80</v>
      </c>
      <c r="B75" s="308">
        <f>IF(B$9=0,0,B$9/MAE_fec!B$9)</f>
        <v>0.44977312540234043</v>
      </c>
      <c r="C75" s="308">
        <f>IF(C$9=0,0,C$9/MAE_fec!C$9)</f>
        <v>0.44977312540234043</v>
      </c>
      <c r="D75" s="308">
        <f>IF(D$9=0,0,D$9/MAE_fec!D$9)</f>
        <v>0.44977312540234043</v>
      </c>
      <c r="E75" s="308">
        <f>IF(E$9=0,0,E$9/MAE_fec!E$9)</f>
        <v>0.4520158429786878</v>
      </c>
      <c r="F75" s="308">
        <f>IF(F$9=0,0,F$9/MAE_fec!F$9)</f>
        <v>0.45201584297868769</v>
      </c>
      <c r="G75" s="308">
        <f>IF(G$9=0,0,G$9/MAE_fec!G$9)</f>
        <v>0.45201584297868774</v>
      </c>
      <c r="H75" s="308">
        <f>IF(H$9=0,0,H$9/MAE_fec!H$9)</f>
        <v>0.45201584297868769</v>
      </c>
      <c r="I75" s="308">
        <f>IF(I$9=0,0,I$9/MAE_fec!I$9)</f>
        <v>0.45776332714283652</v>
      </c>
      <c r="J75" s="308">
        <f>IF(J$9=0,0,J$9/MAE_fec!J$9)</f>
        <v>0.45776332714283657</v>
      </c>
      <c r="K75" s="308">
        <f>IF(K$9=0,0,K$9/MAE_fec!K$9)</f>
        <v>0.45776332714283657</v>
      </c>
      <c r="L75" s="308">
        <f>IF(L$9=0,0,L$9/MAE_fec!L$9)</f>
        <v>0.45776332714283657</v>
      </c>
      <c r="M75" s="308">
        <f>IF(M$9=0,0,M$9/MAE_fec!M$9)</f>
        <v>0.45776332714283652</v>
      </c>
      <c r="N75" s="308">
        <f>IF(N$9=0,0,N$9/MAE_fec!N$9)</f>
        <v>0.45776332714283657</v>
      </c>
      <c r="O75" s="308">
        <f>IF(O$9=0,0,O$9/MAE_fec!O$9)</f>
        <v>0.45776332714283657</v>
      </c>
      <c r="P75" s="308">
        <f>IF(P$9=0,0,P$9/MAE_fec!P$9)</f>
        <v>0.45776332714283652</v>
      </c>
      <c r="Q75" s="308">
        <f>IF(Q$9=0,0,Q$9/MAE_fec!Q$9)</f>
        <v>0.45776332714283657</v>
      </c>
    </row>
    <row r="76" spans="1:17" x14ac:dyDescent="0.25">
      <c r="A76" s="76" t="s">
        <v>79</v>
      </c>
      <c r="B76" s="308">
        <f>IF(B$10=0,0,B$10/MAE_fec!B$10)</f>
        <v>0.78083839242777087</v>
      </c>
      <c r="C76" s="308">
        <f>IF(C$10=0,0,C$10/MAE_fec!C$10)</f>
        <v>0.73458787939691395</v>
      </c>
      <c r="D76" s="308">
        <f>IF(D$10=0,0,D$10/MAE_fec!D$10)</f>
        <v>0.73458787939691417</v>
      </c>
      <c r="E76" s="308">
        <f>IF(E$10=0,0,E$10/MAE_fec!E$10)</f>
        <v>0.78473191093316841</v>
      </c>
      <c r="F76" s="308">
        <f>IF(F$10=0,0,F$10/MAE_fec!F$10)</f>
        <v>0.73825077754588941</v>
      </c>
      <c r="G76" s="308">
        <f>IF(G$10=0,0,G$10/MAE_fec!G$10)</f>
        <v>0.73825077754588952</v>
      </c>
      <c r="H76" s="308">
        <f>IF(H$10=0,0,H$10/MAE_fec!H$10)</f>
        <v>0.7382507775458893</v>
      </c>
      <c r="I76" s="308">
        <f>IF(I$10=0,0,I$10/MAE_fec!I$10)</f>
        <v>0.74763780394999635</v>
      </c>
      <c r="J76" s="308">
        <f>IF(J$10=0,0,J$10/MAE_fec!J$10)</f>
        <v>0.74763780394999624</v>
      </c>
      <c r="K76" s="308">
        <f>IF(K$10=0,0,K$10/MAE_fec!K$10)</f>
        <v>0.74763780394999624</v>
      </c>
      <c r="L76" s="308">
        <f>IF(L$10=0,0,L$10/MAE_fec!L$10)</f>
        <v>0.74763780394999624</v>
      </c>
      <c r="M76" s="308">
        <f>IF(M$10=0,0,M$10/MAE_fec!M$10)</f>
        <v>0.74763780394999635</v>
      </c>
      <c r="N76" s="308">
        <f>IF(N$10=0,0,N$10/MAE_fec!N$10)</f>
        <v>0.79470995551113965</v>
      </c>
      <c r="O76" s="308">
        <f>IF(O$10=0,0,O$10/MAE_fec!O$10)</f>
        <v>0.70367553444804365</v>
      </c>
      <c r="P76" s="308">
        <f>IF(P$10=0,0,P$10/MAE_fec!P$10)</f>
        <v>0.79470995551113965</v>
      </c>
      <c r="Q76" s="308">
        <f>IF(Q$10=0,0,Q$10/MAE_fec!Q$10)</f>
        <v>0.75074768600918695</v>
      </c>
    </row>
    <row r="77" spans="1:17" x14ac:dyDescent="0.25">
      <c r="A77" s="74" t="s">
        <v>295</v>
      </c>
      <c r="B77" s="307">
        <f>IF(B$15=0,0,B$15/MAE_fec!B$15)</f>
        <v>0.60915042694136079</v>
      </c>
      <c r="C77" s="307">
        <f>IF(C$15=0,0,C$15/MAE_fec!C$15)</f>
        <v>0.61213411211863689</v>
      </c>
      <c r="D77" s="307">
        <f>IF(D$15=0,0,D$15/MAE_fec!D$15)</f>
        <v>0.61285433432471581</v>
      </c>
      <c r="E77" s="307">
        <f>IF(E$15=0,0,E$15/MAE_fec!E$15)</f>
        <v>0.61179548843663423</v>
      </c>
      <c r="F77" s="307">
        <f>IF(F$15=0,0,F$15/MAE_fec!F$15)</f>
        <v>0.61235120749086069</v>
      </c>
      <c r="G77" s="307">
        <f>IF(G$15=0,0,G$15/MAE_fec!G$15)</f>
        <v>0.61566948113133446</v>
      </c>
      <c r="H77" s="307">
        <f>IF(H$15=0,0,H$15/MAE_fec!H$15)</f>
        <v>0.61634253562935992</v>
      </c>
      <c r="I77" s="307">
        <f>IF(I$15=0,0,I$15/MAE_fec!I$15)</f>
        <v>0.62675773723767059</v>
      </c>
      <c r="J77" s="307">
        <f>IF(J$15=0,0,J$15/MAE_fec!J$15)</f>
        <v>0.62714648419143004</v>
      </c>
      <c r="K77" s="307">
        <f>IF(K$15=0,0,K$15/MAE_fec!K$15)</f>
        <v>0.63100515982209104</v>
      </c>
      <c r="L77" s="307">
        <f>IF(L$15=0,0,L$15/MAE_fec!L$15)</f>
        <v>0.63100515982209104</v>
      </c>
      <c r="M77" s="307">
        <f>IF(M$15=0,0,M$15/MAE_fec!M$15)</f>
        <v>0.63100515982209093</v>
      </c>
      <c r="N77" s="307">
        <f>IF(N$15=0,0,N$15/MAE_fec!N$15)</f>
        <v>0.62499601847256592</v>
      </c>
      <c r="O77" s="307">
        <f>IF(O$15=0,0,O$15/MAE_fec!O$15)</f>
        <v>0.62518047694386736</v>
      </c>
      <c r="P77" s="307">
        <f>IF(P$15=0,0,P$15/MAE_fec!P$15)</f>
        <v>0.62499601847256603</v>
      </c>
      <c r="Q77" s="307">
        <f>IF(Q$15=0,0,Q$15/MAE_fec!Q$15)</f>
        <v>0.62499601847256603</v>
      </c>
    </row>
    <row r="78" spans="1:17" x14ac:dyDescent="0.25">
      <c r="A78" s="127" t="s">
        <v>294</v>
      </c>
      <c r="B78" s="305">
        <f>IF(B$23=0,0,B$23/MAE_fec!B$23)</f>
        <v>0.54400740108135381</v>
      </c>
      <c r="C78" s="305">
        <f>IF(C$23=0,0,C$23/MAE_fec!C$23)</f>
        <v>0.54400740108135359</v>
      </c>
      <c r="D78" s="305">
        <f>IF(D$23=0,0,D$23/MAE_fec!D$23)</f>
        <v>0.54400740108135359</v>
      </c>
      <c r="E78" s="305">
        <f>IF(E$23=0,0,E$23/MAE_fec!E$23)</f>
        <v>0.54672000192645032</v>
      </c>
      <c r="F78" s="305">
        <f>IF(F$23=0,0,F$23/MAE_fec!F$23)</f>
        <v>0.54672000192645032</v>
      </c>
      <c r="G78" s="305">
        <f>IF(G$23=0,0,G$23/MAE_fec!G$23)</f>
        <v>0.54672000192645021</v>
      </c>
      <c r="H78" s="305">
        <f>IF(H$23=0,0,H$23/MAE_fec!H$23)</f>
        <v>0.54672000192645021</v>
      </c>
      <c r="I78" s="305">
        <f>IF(I$23=0,0,I$23/MAE_fec!I$23)</f>
        <v>0.55367167099315562</v>
      </c>
      <c r="J78" s="305">
        <f>IF(J$23=0,0,J$23/MAE_fec!J$23)</f>
        <v>0.55367167099315562</v>
      </c>
      <c r="K78" s="305">
        <f>IF(K$23=0,0,K$23/MAE_fec!K$23)</f>
        <v>0.55367167099315573</v>
      </c>
      <c r="L78" s="305">
        <f>IF(L$23=0,0,L$23/MAE_fec!L$23)</f>
        <v>0.55367167099315551</v>
      </c>
      <c r="M78" s="305">
        <f>IF(M$23=0,0,M$23/MAE_fec!M$23)</f>
        <v>0.55367167099315562</v>
      </c>
      <c r="N78" s="305">
        <f>IF(N$23=0,0,N$23/MAE_fec!N$23)</f>
        <v>0.55367167099315562</v>
      </c>
      <c r="O78" s="305">
        <f>IF(O$23=0,0,O$23/MAE_fec!O$23)</f>
        <v>0.55367167099315573</v>
      </c>
      <c r="P78" s="305">
        <f>IF(P$23=0,0,P$23/MAE_fec!P$23)</f>
        <v>0.55367167099315573</v>
      </c>
      <c r="Q78" s="305">
        <f>IF(Q$23=0,0,Q$23/MAE_fec!Q$23)</f>
        <v>0.55367167099315562</v>
      </c>
    </row>
    <row r="79" spans="1:17" x14ac:dyDescent="0.25">
      <c r="A79" s="127" t="s">
        <v>293</v>
      </c>
      <c r="B79" s="305">
        <f>IF(B$26=0,0,B$26/MAE_fec!B$26)</f>
        <v>0.50762998495803746</v>
      </c>
      <c r="C79" s="305">
        <f>IF(C$26=0,0,C$26/MAE_fec!C$26)</f>
        <v>0.51737629377090544</v>
      </c>
      <c r="D79" s="305">
        <f>IF(D$26=0,0,D$26/MAE_fec!D$26)</f>
        <v>0.51826134597398177</v>
      </c>
      <c r="E79" s="305">
        <f>IF(E$26=0,0,E$26/MAE_fec!E$26)</f>
        <v>0.50959808093869696</v>
      </c>
      <c r="F79" s="305">
        <f>IF(F$26=0,0,F$26/MAE_fec!F$26)</f>
        <v>0.51647202988767749</v>
      </c>
      <c r="G79" s="305">
        <f>IF(G$26=0,0,G$26/MAE_fec!G$26)</f>
        <v>0.52054972337049898</v>
      </c>
      <c r="H79" s="305">
        <f>IF(H$26=0,0,H$26/MAE_fec!H$26)</f>
        <v>0.52137681306759531</v>
      </c>
      <c r="I79" s="305">
        <f>IF(I$26=0,0,I$26/MAE_fec!I$26)</f>
        <v>0.53117456573161093</v>
      </c>
      <c r="J79" s="305">
        <f>IF(J$26=0,0,J$26/MAE_fec!J$26)</f>
        <v>0.53165228128239495</v>
      </c>
      <c r="K79" s="305">
        <f>IF(K$26=0,0,K$26/MAE_fec!K$26)</f>
        <v>0.53952771426824475</v>
      </c>
      <c r="L79" s="305">
        <f>IF(L$26=0,0,L$26/MAE_fec!L$26)</f>
        <v>0.53639405311204524</v>
      </c>
      <c r="M79" s="305">
        <f>IF(M$26=0,0,M$26/MAE_fec!M$26)</f>
        <v>0.53639405311204502</v>
      </c>
      <c r="N79" s="305">
        <f>IF(N$26=0,0,N$26/MAE_fec!N$26)</f>
        <v>0.52385846562486116</v>
      </c>
      <c r="O79" s="305">
        <f>IF(O$26=0,0,O$26/MAE_fec!O$26)</f>
        <v>0.53264509115986991</v>
      </c>
      <c r="P79" s="305">
        <f>IF(P$26=0,0,P$26/MAE_fec!P$26)</f>
        <v>0.52385846562486116</v>
      </c>
      <c r="Q79" s="305">
        <f>IF(Q$26=0,0,Q$26/MAE_fec!Q$26)</f>
        <v>0.52729259530799433</v>
      </c>
    </row>
    <row r="80" spans="1:17" x14ac:dyDescent="0.25">
      <c r="A80" s="127" t="s">
        <v>292</v>
      </c>
      <c r="B80" s="305">
        <f>IF(B$34=0,0,B$34/MAE_fec!B$34)</f>
        <v>0.57208568698554163</v>
      </c>
      <c r="C80" s="305">
        <f>IF(C$34=0,0,C$34/MAE_fec!C$34)</f>
        <v>0.57010615268477105</v>
      </c>
      <c r="D80" s="305">
        <f>IF(D$34=0,0,D$34/MAE_fec!D$34)</f>
        <v>0.57073142729048731</v>
      </c>
      <c r="E80" s="305">
        <f>IF(E$34=0,0,E$34/MAE_fec!E$34)</f>
        <v>0.57188312442747447</v>
      </c>
      <c r="F80" s="305">
        <f>IF(F$34=0,0,F$34/MAE_fec!F$34)</f>
        <v>0.57069265590873297</v>
      </c>
      <c r="G80" s="305">
        <f>IF(G$34=0,0,G$34/MAE_fec!G$34)</f>
        <v>0.57007768079384924</v>
      </c>
      <c r="H80" s="305">
        <f>IF(H$34=0,0,H$34/MAE_fec!H$34)</f>
        <v>0.57170124523096577</v>
      </c>
      <c r="I80" s="305">
        <f>IF(I$34=0,0,I$34/MAE_fec!I$34)</f>
        <v>0.57997988762982677</v>
      </c>
      <c r="J80" s="305">
        <f>IF(J$34=0,0,J$34/MAE_fec!J$34)</f>
        <v>0.58303250104495452</v>
      </c>
      <c r="K80" s="305">
        <f>IF(K$34=0,0,K$34/MAE_fec!K$34)</f>
        <v>0.61849160364258027</v>
      </c>
      <c r="L80" s="305">
        <f>IF(L$34=0,0,L$34/MAE_fec!L$34)</f>
        <v>0.61583997576707394</v>
      </c>
      <c r="M80" s="305">
        <f>IF(M$34=0,0,M$34/MAE_fec!M$34)</f>
        <v>0.58502365103308429</v>
      </c>
      <c r="N80" s="305">
        <f>IF(N$34=0,0,N$34/MAE_fec!N$34)</f>
        <v>0.64542242177083198</v>
      </c>
      <c r="O80" s="305">
        <f>IF(O$34=0,0,O$34/MAE_fec!O$34)</f>
        <v>0.65066840228985146</v>
      </c>
      <c r="P80" s="305">
        <f>IF(P$34=0,0,P$34/MAE_fec!P$34)</f>
        <v>0.64556075912020083</v>
      </c>
      <c r="Q80" s="305">
        <f>IF(Q$34=0,0,Q$34/MAE_fec!Q$34)</f>
        <v>0.62791189313962481</v>
      </c>
    </row>
    <row r="81" spans="1:17" x14ac:dyDescent="0.25">
      <c r="A81" s="127" t="s">
        <v>291</v>
      </c>
      <c r="B81" s="305">
        <f>IF(B$45=0,0,B$45/MAE_fec!B$45)</f>
        <v>0.61417354213022568</v>
      </c>
      <c r="C81" s="305">
        <f>IF(C$45=0,0,C$45/MAE_fec!C$45)</f>
        <v>0.61417354213022568</v>
      </c>
      <c r="D81" s="305">
        <f>IF(D$45=0,0,D$45/MAE_fec!D$45)</f>
        <v>0.61417354213022568</v>
      </c>
      <c r="E81" s="305">
        <f>IF(E$45=0,0,E$45/MAE_fec!E$45)</f>
        <v>0.61723601456370136</v>
      </c>
      <c r="F81" s="305">
        <f>IF(F$45=0,0,F$45/MAE_fec!F$45)</f>
        <v>0.61723601456370147</v>
      </c>
      <c r="G81" s="305">
        <f>IF(G$45=0,0,G$45/MAE_fec!G$45)</f>
        <v>0.61723601456370136</v>
      </c>
      <c r="H81" s="305">
        <f>IF(H$45=0,0,H$45/MAE_fec!H$45)</f>
        <v>0.61723601456370147</v>
      </c>
      <c r="I81" s="305">
        <f>IF(I$45=0,0,I$45/MAE_fec!I$45)</f>
        <v>0.62508431075586501</v>
      </c>
      <c r="J81" s="305">
        <f>IF(J$45=0,0,J$45/MAE_fec!J$45)</f>
        <v>0.6250843107558649</v>
      </c>
      <c r="K81" s="305">
        <f>IF(K$45=0,0,K$45/MAE_fec!K$45)</f>
        <v>0.62508431075586501</v>
      </c>
      <c r="L81" s="305">
        <f>IF(L$45=0,0,L$45/MAE_fec!L$45)</f>
        <v>0.62508431075586501</v>
      </c>
      <c r="M81" s="305">
        <f>IF(M$45=0,0,M$45/MAE_fec!M$45)</f>
        <v>0.62508431075586501</v>
      </c>
      <c r="N81" s="305">
        <f>IF(N$45=0,0,N$45/MAE_fec!N$45)</f>
        <v>0.62508431075586501</v>
      </c>
      <c r="O81" s="305">
        <f>IF(O$45=0,0,O$45/MAE_fec!O$45)</f>
        <v>0.62508431075586501</v>
      </c>
      <c r="P81" s="305">
        <f>IF(P$45=0,0,P$45/MAE_fec!P$45)</f>
        <v>0.62508431075586501</v>
      </c>
      <c r="Q81" s="305">
        <f>IF(Q$45=0,0,Q$45/MAE_fec!Q$45)</f>
        <v>0.62508431075586501</v>
      </c>
    </row>
    <row r="82" spans="1:17" x14ac:dyDescent="0.25">
      <c r="A82" s="72" t="s">
        <v>290</v>
      </c>
      <c r="B82" s="304">
        <f>IF(B$46=0,0,B$46/MAE_fec!B$46)</f>
        <v>0.5600893428617425</v>
      </c>
      <c r="C82" s="304">
        <f>IF(C$46=0,0,C$46/MAE_fec!C$46)</f>
        <v>0.5600893428617425</v>
      </c>
      <c r="D82" s="304">
        <f>IF(D$46=0,0,D$46/MAE_fec!D$46)</f>
        <v>0.5600893428617425</v>
      </c>
      <c r="E82" s="304">
        <f>IF(E$46=0,0,E$46/MAE_fec!E$46)</f>
        <v>0.5628821335880384</v>
      </c>
      <c r="F82" s="304">
        <f>IF(F$46=0,0,F$46/MAE_fec!F$46)</f>
        <v>0.56288213358803851</v>
      </c>
      <c r="G82" s="304">
        <f>IF(G$46=0,0,G$46/MAE_fec!G$46)</f>
        <v>0.56288213358803862</v>
      </c>
      <c r="H82" s="304">
        <f>IF(H$46=0,0,H$46/MAE_fec!H$46)</f>
        <v>0.5628821335880384</v>
      </c>
      <c r="I82" s="304">
        <f>IF(I$46=0,0,I$46/MAE_fec!I$46)</f>
        <v>0.57003930783166812</v>
      </c>
      <c r="J82" s="304">
        <f>IF(J$46=0,0,J$46/MAE_fec!J$46)</f>
        <v>0.57003930783166801</v>
      </c>
      <c r="K82" s="304">
        <f>IF(K$46=0,0,K$46/MAE_fec!K$46)</f>
        <v>0.57003930783166801</v>
      </c>
      <c r="L82" s="304">
        <f>IF(L$46=0,0,L$46/MAE_fec!L$46)</f>
        <v>0.57003930783166801</v>
      </c>
      <c r="M82" s="304">
        <f>IF(M$46=0,0,M$46/MAE_fec!M$46)</f>
        <v>0.57003930783166812</v>
      </c>
      <c r="N82" s="304">
        <f>IF(N$46=0,0,N$46/MAE_fec!N$46)</f>
        <v>0.57003930783166812</v>
      </c>
      <c r="O82" s="304">
        <f>IF(O$46=0,0,O$46/MAE_fec!O$46)</f>
        <v>0.57003930783166812</v>
      </c>
      <c r="P82" s="304">
        <f>IF(P$46=0,0,P$46/MAE_fec!P$46)</f>
        <v>0.57003930783166801</v>
      </c>
      <c r="Q82" s="304">
        <f>IF(Q$46=0,0,Q$46/MAE_fec!Q$46)</f>
        <v>0.57003930783166801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49.452391066392472</v>
      </c>
      <c r="C5" s="96">
        <v>62.49727485702001</v>
      </c>
      <c r="D5" s="96">
        <v>60.004297466964005</v>
      </c>
      <c r="E5" s="96">
        <v>43.206547760352009</v>
      </c>
      <c r="F5" s="96">
        <v>35.217057897036007</v>
      </c>
      <c r="G5" s="96">
        <v>34.579261714575097</v>
      </c>
      <c r="H5" s="96">
        <v>35.12819093176801</v>
      </c>
      <c r="I5" s="96">
        <v>34.988336069400006</v>
      </c>
      <c r="J5" s="96">
        <v>25.515227709792004</v>
      </c>
      <c r="K5" s="96">
        <v>22.605965629884004</v>
      </c>
      <c r="L5" s="96">
        <v>19.620383612648755</v>
      </c>
      <c r="M5" s="96">
        <v>13.316856211396782</v>
      </c>
      <c r="N5" s="96">
        <v>21.837477011223072</v>
      </c>
      <c r="O5" s="96">
        <v>25.104398476288008</v>
      </c>
      <c r="P5" s="96">
        <v>52.519301139415262</v>
      </c>
      <c r="Q5" s="96">
        <v>61.404067494278571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1.1089075748235493</v>
      </c>
      <c r="D10" s="158">
        <v>1.135447052862389</v>
      </c>
      <c r="E10" s="158">
        <v>0</v>
      </c>
      <c r="F10" s="158">
        <v>0.90514805571022894</v>
      </c>
      <c r="G10" s="158">
        <v>0.91355493952913236</v>
      </c>
      <c r="H10" s="158">
        <v>0.97067012866641644</v>
      </c>
      <c r="I10" s="158">
        <v>1.0732616434054671</v>
      </c>
      <c r="J10" s="158">
        <v>1.0451981755770594</v>
      </c>
      <c r="K10" s="158">
        <v>0.18978401323636179</v>
      </c>
      <c r="L10" s="158">
        <v>0.29459494587229912</v>
      </c>
      <c r="M10" s="158">
        <v>0.71217023774746424</v>
      </c>
      <c r="N10" s="158">
        <v>0</v>
      </c>
      <c r="O10" s="158">
        <v>0.77548391254625137</v>
      </c>
      <c r="P10" s="158">
        <v>0</v>
      </c>
      <c r="Q10" s="158">
        <v>0.44617175465276127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0.36311758559037743</v>
      </c>
      <c r="P11" s="91">
        <v>0</v>
      </c>
      <c r="Q11" s="91">
        <v>0.44617175465276127</v>
      </c>
    </row>
    <row r="12" spans="1:17" x14ac:dyDescent="0.25">
      <c r="A12" s="92" t="s">
        <v>26</v>
      </c>
      <c r="B12" s="91">
        <v>0</v>
      </c>
      <c r="C12" s="91">
        <v>1.1089075748235493</v>
      </c>
      <c r="D12" s="91">
        <v>1.135447052862389</v>
      </c>
      <c r="E12" s="91">
        <v>0</v>
      </c>
      <c r="F12" s="91">
        <v>0.90514805571022894</v>
      </c>
      <c r="G12" s="91">
        <v>0.91355493952913236</v>
      </c>
      <c r="H12" s="91">
        <v>0.97067012866641644</v>
      </c>
      <c r="I12" s="91">
        <v>1.0732616434054671</v>
      </c>
      <c r="J12" s="91">
        <v>1.0451981755770594</v>
      </c>
      <c r="K12" s="91">
        <v>0.18978401323636179</v>
      </c>
      <c r="L12" s="91">
        <v>0.29459494587229912</v>
      </c>
      <c r="M12" s="91">
        <v>0.71217023774746424</v>
      </c>
      <c r="N12" s="91">
        <v>0</v>
      </c>
      <c r="O12" s="91">
        <v>0.41236632695587394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295</v>
      </c>
      <c r="B15" s="204">
        <v>4.3280205099353637</v>
      </c>
      <c r="C15" s="204">
        <v>4.3205954892281691</v>
      </c>
      <c r="D15" s="204">
        <v>4.286315281324498</v>
      </c>
      <c r="E15" s="204">
        <v>5.9845624526660224</v>
      </c>
      <c r="F15" s="204">
        <v>3.9750285556015172</v>
      </c>
      <c r="G15" s="204">
        <v>3.6263084031404142</v>
      </c>
      <c r="H15" s="204">
        <v>3.6935565586659465</v>
      </c>
      <c r="I15" s="204">
        <v>3.6983319148897609</v>
      </c>
      <c r="J15" s="204">
        <v>3.4629357496114812</v>
      </c>
      <c r="K15" s="204">
        <v>0.20213341120440637</v>
      </c>
      <c r="L15" s="204">
        <v>0.86065701790692717</v>
      </c>
      <c r="M15" s="204">
        <v>2.0806002331333091</v>
      </c>
      <c r="N15" s="204">
        <v>1.2464146256903483</v>
      </c>
      <c r="O15" s="204">
        <v>1.3993579760921284</v>
      </c>
      <c r="P15" s="204">
        <v>1.8603938824807771</v>
      </c>
      <c r="Q15" s="204">
        <v>1.8727065579617137</v>
      </c>
    </row>
    <row r="16" spans="1:17" x14ac:dyDescent="0.25">
      <c r="A16" s="152" t="s">
        <v>301</v>
      </c>
      <c r="B16" s="264">
        <v>4.3280205099353637</v>
      </c>
      <c r="C16" s="264">
        <v>4.3205954892281691</v>
      </c>
      <c r="D16" s="264">
        <v>4.286315281324498</v>
      </c>
      <c r="E16" s="264">
        <v>5.9845624526660224</v>
      </c>
      <c r="F16" s="264">
        <v>3.9750285556015172</v>
      </c>
      <c r="G16" s="264">
        <v>3.6263084031404142</v>
      </c>
      <c r="H16" s="264">
        <v>3.6935565586659465</v>
      </c>
      <c r="I16" s="264">
        <v>3.6983319148897609</v>
      </c>
      <c r="J16" s="264">
        <v>3.4629357496114812</v>
      </c>
      <c r="K16" s="264">
        <v>0.20213341120440637</v>
      </c>
      <c r="L16" s="264">
        <v>0.86065701790692717</v>
      </c>
      <c r="M16" s="264">
        <v>2.0806002331333091</v>
      </c>
      <c r="N16" s="264">
        <v>1.2464146256903483</v>
      </c>
      <c r="O16" s="264">
        <v>1.3993579760921284</v>
      </c>
      <c r="P16" s="264">
        <v>1.8603938824807771</v>
      </c>
      <c r="Q16" s="264">
        <v>1.8727065579617137</v>
      </c>
    </row>
    <row r="17" spans="1:17" x14ac:dyDescent="0.25">
      <c r="A17" s="154" t="s">
        <v>33</v>
      </c>
      <c r="B17" s="83">
        <v>0.27787034279413642</v>
      </c>
      <c r="C17" s="83">
        <v>0.76662268556518409</v>
      </c>
      <c r="D17" s="83">
        <v>0.55940543938102671</v>
      </c>
      <c r="E17" s="83">
        <v>1.712170658132889</v>
      </c>
      <c r="F17" s="83">
        <v>1.4081312795010137</v>
      </c>
      <c r="G17" s="83">
        <v>1.1074107002529476</v>
      </c>
      <c r="H17" s="83">
        <v>0.78525835373690589</v>
      </c>
      <c r="I17" s="83">
        <v>0.4242794198737791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1.2464146256903483</v>
      </c>
      <c r="O18" s="83">
        <v>1.0328019289607624</v>
      </c>
      <c r="P18" s="83">
        <v>1.8603938824807771</v>
      </c>
      <c r="Q18" s="83">
        <v>1.8406421102118979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0.32957542591208516</v>
      </c>
      <c r="P19" s="83">
        <v>0</v>
      </c>
      <c r="Q19" s="83">
        <v>3.2064447749815837E-2</v>
      </c>
    </row>
    <row r="20" spans="1:17" x14ac:dyDescent="0.25">
      <c r="A20" s="154" t="s">
        <v>29</v>
      </c>
      <c r="B20" s="83">
        <v>4.0501501671412274</v>
      </c>
      <c r="C20" s="83">
        <v>2.6026998142758573</v>
      </c>
      <c r="D20" s="83">
        <v>2.5545822159493734</v>
      </c>
      <c r="E20" s="83">
        <v>4.2723917945331333</v>
      </c>
      <c r="F20" s="83">
        <v>2.4012010872137797</v>
      </c>
      <c r="G20" s="83">
        <v>1.5645988678253977</v>
      </c>
      <c r="H20" s="83">
        <v>1.759496839402227</v>
      </c>
      <c r="I20" s="83">
        <v>1.3117142166470002</v>
      </c>
      <c r="J20" s="83">
        <v>1.4876672039438257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0.95127298938712745</v>
      </c>
      <c r="D21" s="83">
        <v>1.1723276259940985</v>
      </c>
      <c r="E21" s="83">
        <v>0</v>
      </c>
      <c r="F21" s="83">
        <v>0.16569618888672399</v>
      </c>
      <c r="G21" s="83">
        <v>0.95429883506206914</v>
      </c>
      <c r="H21" s="83">
        <v>1.1488013655268134</v>
      </c>
      <c r="I21" s="83">
        <v>1.9623382783689813</v>
      </c>
      <c r="J21" s="83">
        <v>1.9752685456676558</v>
      </c>
      <c r="K21" s="83">
        <v>0.20213341120440637</v>
      </c>
      <c r="L21" s="83">
        <v>0.86065701790692717</v>
      </c>
      <c r="M21" s="83">
        <v>2.0806002331333091</v>
      </c>
      <c r="N21" s="83">
        <v>0</v>
      </c>
      <c r="O21" s="83">
        <v>3.6980621219280939E-2</v>
      </c>
      <c r="P21" s="83">
        <v>0</v>
      </c>
      <c r="Q21" s="83">
        <v>0</v>
      </c>
    </row>
    <row r="22" spans="1:17" x14ac:dyDescent="0.25">
      <c r="A22" s="152" t="s">
        <v>300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294</v>
      </c>
      <c r="B23" s="204">
        <v>0</v>
      </c>
      <c r="C23" s="204">
        <v>0</v>
      </c>
      <c r="D23" s="204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4">
        <v>0</v>
      </c>
      <c r="L23" s="204">
        <v>0</v>
      </c>
      <c r="M23" s="204">
        <v>0</v>
      </c>
      <c r="N23" s="204">
        <v>0</v>
      </c>
      <c r="O23" s="204">
        <v>0</v>
      </c>
      <c r="P23" s="204">
        <v>0</v>
      </c>
      <c r="Q23" s="204">
        <v>0</v>
      </c>
    </row>
    <row r="24" spans="1:17" x14ac:dyDescent="0.25">
      <c r="A24" s="152" t="s">
        <v>299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298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293</v>
      </c>
      <c r="B26" s="204">
        <v>10.304810737941358</v>
      </c>
      <c r="C26" s="204">
        <v>8.8082321979590148</v>
      </c>
      <c r="D26" s="204">
        <v>8.7383464537918947</v>
      </c>
      <c r="E26" s="204">
        <v>14.248958220633408</v>
      </c>
      <c r="F26" s="204">
        <v>8.1037381533513226</v>
      </c>
      <c r="G26" s="204">
        <v>7.3928157625273929</v>
      </c>
      <c r="H26" s="204">
        <v>7.5299119961901324</v>
      </c>
      <c r="I26" s="204">
        <v>7.5396473316438311</v>
      </c>
      <c r="J26" s="204">
        <v>7.0597542040762171</v>
      </c>
      <c r="K26" s="204">
        <v>0.54314259915507834</v>
      </c>
      <c r="L26" s="204">
        <v>1.7545884300965655</v>
      </c>
      <c r="M26" s="204">
        <v>4.2416398411413789</v>
      </c>
      <c r="N26" s="204">
        <v>2.9676538706913012</v>
      </c>
      <c r="O26" s="204">
        <v>2.5334925267158197</v>
      </c>
      <c r="P26" s="204">
        <v>4.4295092440018333</v>
      </c>
      <c r="Q26" s="204">
        <v>4.0314850357342182</v>
      </c>
    </row>
    <row r="27" spans="1:17" x14ac:dyDescent="0.25">
      <c r="A27" s="152" t="s">
        <v>297</v>
      </c>
      <c r="B27" s="264">
        <v>10.304810737941358</v>
      </c>
      <c r="C27" s="264">
        <v>8.8082321979590148</v>
      </c>
      <c r="D27" s="264">
        <v>8.7383464537918947</v>
      </c>
      <c r="E27" s="264">
        <v>14.248958220633408</v>
      </c>
      <c r="F27" s="264">
        <v>8.1037381533513226</v>
      </c>
      <c r="G27" s="264">
        <v>7.3928157625273929</v>
      </c>
      <c r="H27" s="264">
        <v>7.5299119961901324</v>
      </c>
      <c r="I27" s="264">
        <v>7.5396473316438311</v>
      </c>
      <c r="J27" s="264">
        <v>7.0597542040762171</v>
      </c>
      <c r="K27" s="264">
        <v>0.54314259915507834</v>
      </c>
      <c r="L27" s="264">
        <v>1.7545884300965655</v>
      </c>
      <c r="M27" s="264">
        <v>4.2416398411413789</v>
      </c>
      <c r="N27" s="264">
        <v>2.9676538706913012</v>
      </c>
      <c r="O27" s="264">
        <v>2.5334925267158197</v>
      </c>
      <c r="P27" s="264">
        <v>4.4295092440018333</v>
      </c>
      <c r="Q27" s="264">
        <v>4.0314850357342182</v>
      </c>
    </row>
    <row r="28" spans="1:17" x14ac:dyDescent="0.25">
      <c r="A28" s="154" t="s">
        <v>33</v>
      </c>
      <c r="B28" s="83">
        <v>0.66159605427175427</v>
      </c>
      <c r="C28" s="83">
        <v>1.5628842458212506</v>
      </c>
      <c r="D28" s="83">
        <v>1.1404383990942875</v>
      </c>
      <c r="E28" s="83">
        <v>4.0765968050783146</v>
      </c>
      <c r="F28" s="83">
        <v>2.8707031949593129</v>
      </c>
      <c r="G28" s="83">
        <v>2.2576356918048055</v>
      </c>
      <c r="H28" s="83">
        <v>1.6008760672796347</v>
      </c>
      <c r="I28" s="83">
        <v>0.86496216930764147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2.9676538706913012</v>
      </c>
      <c r="O29" s="83">
        <v>1.8698546142616961</v>
      </c>
      <c r="P29" s="83">
        <v>4.4295092440018333</v>
      </c>
      <c r="Q29" s="83">
        <v>3.9624580220075396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0.59668568929676036</v>
      </c>
      <c r="P30" s="83">
        <v>0</v>
      </c>
      <c r="Q30" s="83">
        <v>6.9027013726678604E-2</v>
      </c>
    </row>
    <row r="31" spans="1:17" x14ac:dyDescent="0.25">
      <c r="A31" s="154" t="s">
        <v>29</v>
      </c>
      <c r="B31" s="83">
        <v>9.6432146836696031</v>
      </c>
      <c r="C31" s="83">
        <v>5.3060242188564395</v>
      </c>
      <c r="D31" s="83">
        <v>5.2079287179180973</v>
      </c>
      <c r="E31" s="83">
        <v>10.172361415555093</v>
      </c>
      <c r="F31" s="83">
        <v>4.8952364975849632</v>
      </c>
      <c r="G31" s="83">
        <v>3.1896876619967487</v>
      </c>
      <c r="H31" s="83">
        <v>3.5870186763997265</v>
      </c>
      <c r="I31" s="83">
        <v>2.6741414294386363</v>
      </c>
      <c r="J31" s="83">
        <v>3.0328500315049314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1.9393237332813236</v>
      </c>
      <c r="D32" s="83">
        <v>2.3899793367795095</v>
      </c>
      <c r="E32" s="83">
        <v>0</v>
      </c>
      <c r="F32" s="83">
        <v>0.33779846080704723</v>
      </c>
      <c r="G32" s="83">
        <v>1.9454924087258383</v>
      </c>
      <c r="H32" s="83">
        <v>2.3420172525107708</v>
      </c>
      <c r="I32" s="83">
        <v>4.0005437328975528</v>
      </c>
      <c r="J32" s="83">
        <v>4.0269041725712853</v>
      </c>
      <c r="K32" s="83">
        <v>0.54314259915507834</v>
      </c>
      <c r="L32" s="83">
        <v>1.7545884300965655</v>
      </c>
      <c r="M32" s="83">
        <v>4.2416398411413789</v>
      </c>
      <c r="N32" s="83">
        <v>0</v>
      </c>
      <c r="O32" s="83">
        <v>6.6952223157363516E-2</v>
      </c>
      <c r="P32" s="83">
        <v>0</v>
      </c>
      <c r="Q32" s="83">
        <v>0</v>
      </c>
    </row>
    <row r="33" spans="1:17" x14ac:dyDescent="0.25">
      <c r="A33" s="152" t="s">
        <v>296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292</v>
      </c>
      <c r="B34" s="204">
        <v>34.819559818515749</v>
      </c>
      <c r="C34" s="204">
        <v>48.259539595009279</v>
      </c>
      <c r="D34" s="204">
        <v>45.844188678985226</v>
      </c>
      <c r="E34" s="204">
        <v>22.973027087052579</v>
      </c>
      <c r="F34" s="204">
        <v>22.233143132372938</v>
      </c>
      <c r="G34" s="204">
        <v>22.646582609378157</v>
      </c>
      <c r="H34" s="204">
        <v>22.934052248245507</v>
      </c>
      <c r="I34" s="204">
        <v>22.677095179460949</v>
      </c>
      <c r="J34" s="204">
        <v>13.947339580527245</v>
      </c>
      <c r="K34" s="204">
        <v>21.670905606288155</v>
      </c>
      <c r="L34" s="204">
        <v>16.710543218772965</v>
      </c>
      <c r="M34" s="204">
        <v>6.2824458993746291</v>
      </c>
      <c r="N34" s="204">
        <v>17.623408514841422</v>
      </c>
      <c r="O34" s="204">
        <v>20.39606406093381</v>
      </c>
      <c r="P34" s="204">
        <v>46.229398012932648</v>
      </c>
      <c r="Q34" s="204">
        <v>55.053704145929878</v>
      </c>
    </row>
    <row r="35" spans="1:17" x14ac:dyDescent="0.25">
      <c r="A35" s="88" t="s">
        <v>33</v>
      </c>
      <c r="B35" s="87">
        <v>2.0566211054896795</v>
      </c>
      <c r="C35" s="87">
        <v>9.7676814264535654</v>
      </c>
      <c r="D35" s="87">
        <v>7.2612073255646861</v>
      </c>
      <c r="E35" s="87">
        <v>6.3068529380287979</v>
      </c>
      <c r="F35" s="87">
        <v>7.8168307255396741</v>
      </c>
      <c r="G35" s="87">
        <v>8.8324406276357283</v>
      </c>
      <c r="H35" s="87">
        <v>6.5715120372634592</v>
      </c>
      <c r="I35" s="87">
        <v>4.9813752442985786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1.5854471186590728</v>
      </c>
      <c r="O37" s="87">
        <v>0</v>
      </c>
      <c r="P37" s="87">
        <v>11.12584443723342</v>
      </c>
      <c r="Q37" s="87">
        <v>2.1779449065241047E-3</v>
      </c>
    </row>
    <row r="38" spans="1:17" x14ac:dyDescent="0.25">
      <c r="A38" s="88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3.1828830705952353</v>
      </c>
      <c r="O38" s="87">
        <v>11.308428644629853</v>
      </c>
      <c r="P38" s="87">
        <v>18.970828306632608</v>
      </c>
      <c r="Q38" s="87">
        <v>21.533820563566177</v>
      </c>
    </row>
    <row r="39" spans="1:17" x14ac:dyDescent="0.25">
      <c r="A39" s="88" t="s">
        <v>29</v>
      </c>
      <c r="B39" s="87">
        <v>32.762938713026067</v>
      </c>
      <c r="C39" s="87">
        <v>38.491858168555716</v>
      </c>
      <c r="D39" s="87">
        <v>38.582981353420536</v>
      </c>
      <c r="E39" s="87">
        <v>16.666174149023782</v>
      </c>
      <c r="F39" s="87">
        <v>14.416312406833262</v>
      </c>
      <c r="G39" s="87">
        <v>13.814141981742429</v>
      </c>
      <c r="H39" s="87">
        <v>16.362540210982047</v>
      </c>
      <c r="I39" s="87">
        <v>17.695719935162369</v>
      </c>
      <c r="J39" s="87">
        <v>13.947339580527245</v>
      </c>
      <c r="K39" s="87">
        <v>15.558007537368001</v>
      </c>
      <c r="L39" s="87">
        <v>12.383996803893226</v>
      </c>
      <c r="M39" s="87">
        <v>6.1920696945586817</v>
      </c>
      <c r="N39" s="87">
        <v>6.1858369589880224</v>
      </c>
      <c r="O39" s="87">
        <v>3.0959158834097744</v>
      </c>
      <c r="P39" s="87">
        <v>9.2882192879276264</v>
      </c>
      <c r="Q39" s="87">
        <v>24.766966676233075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0</v>
      </c>
      <c r="C41" s="87">
        <v>0</v>
      </c>
      <c r="D41" s="87">
        <v>4.1722977073277439E-15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6.1128980689201544</v>
      </c>
      <c r="L41" s="87">
        <v>4.326546414879739</v>
      </c>
      <c r="M41" s="87">
        <v>9.0376204815947103E-2</v>
      </c>
      <c r="N41" s="87">
        <v>6.6692413665990928</v>
      </c>
      <c r="O41" s="87">
        <v>5.9917195328941846</v>
      </c>
      <c r="P41" s="87">
        <v>6.8445059811389957</v>
      </c>
      <c r="Q41" s="87">
        <v>8.7507389612241013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291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290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</v>
      </c>
      <c r="C50" s="77">
        <f t="shared" si="0"/>
        <v>1</v>
      </c>
      <c r="D50" s="77">
        <f t="shared" si="0"/>
        <v>1</v>
      </c>
      <c r="E50" s="77">
        <f t="shared" si="0"/>
        <v>1</v>
      </c>
      <c r="F50" s="77">
        <f t="shared" si="0"/>
        <v>1</v>
      </c>
      <c r="G50" s="77">
        <f t="shared" si="0"/>
        <v>1</v>
      </c>
      <c r="H50" s="77">
        <f t="shared" si="0"/>
        <v>0.99999999999999978</v>
      </c>
      <c r="I50" s="77">
        <f t="shared" si="0"/>
        <v>1</v>
      </c>
      <c r="J50" s="77">
        <f t="shared" si="0"/>
        <v>1</v>
      </c>
      <c r="K50" s="77">
        <f t="shared" si="0"/>
        <v>0.99999999999999989</v>
      </c>
      <c r="L50" s="77">
        <f t="shared" si="0"/>
        <v>1</v>
      </c>
      <c r="M50" s="77">
        <f t="shared" si="0"/>
        <v>1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0</v>
      </c>
      <c r="C55" s="201">
        <f t="shared" si="5"/>
        <v>1.7743294845423026E-2</v>
      </c>
      <c r="D55" s="201">
        <f t="shared" si="5"/>
        <v>1.8922762215281684E-2</v>
      </c>
      <c r="E55" s="201">
        <f t="shared" si="5"/>
        <v>0</v>
      </c>
      <c r="F55" s="201">
        <f t="shared" si="5"/>
        <v>2.5701978238971787E-2</v>
      </c>
      <c r="G55" s="201">
        <f t="shared" si="5"/>
        <v>2.6419156865459353E-2</v>
      </c>
      <c r="H55" s="201">
        <f t="shared" si="5"/>
        <v>2.7632226508669866E-2</v>
      </c>
      <c r="I55" s="201">
        <f t="shared" si="5"/>
        <v>3.0674840932036124E-2</v>
      </c>
      <c r="J55" s="201">
        <f t="shared" si="5"/>
        <v>4.0963701655538927E-2</v>
      </c>
      <c r="K55" s="201">
        <f t="shared" si="5"/>
        <v>8.395306634699843E-3</v>
      </c>
      <c r="L55" s="201">
        <f t="shared" si="5"/>
        <v>1.5014739349050309E-2</v>
      </c>
      <c r="M55" s="201">
        <f t="shared" si="5"/>
        <v>5.3478856153600075E-2</v>
      </c>
      <c r="N55" s="201">
        <f t="shared" si="5"/>
        <v>0</v>
      </c>
      <c r="O55" s="201">
        <f t="shared" si="5"/>
        <v>3.0890360240207443E-2</v>
      </c>
      <c r="P55" s="201">
        <f t="shared" si="5"/>
        <v>0</v>
      </c>
      <c r="Q55" s="201">
        <f t="shared" si="5"/>
        <v>7.2661596024454584E-3</v>
      </c>
    </row>
    <row r="56" spans="1:17" x14ac:dyDescent="0.25">
      <c r="A56" s="127" t="s">
        <v>295</v>
      </c>
      <c r="B56" s="200">
        <f t="shared" ref="B56:Q56" si="6">IF(B$15=0,0,B$15/B$5)</f>
        <v>8.7518933192224521E-2</v>
      </c>
      <c r="C56" s="200">
        <f t="shared" si="6"/>
        <v>6.9132542164642208E-2</v>
      </c>
      <c r="D56" s="200">
        <f t="shared" si="6"/>
        <v>7.1433471639000087E-2</v>
      </c>
      <c r="E56" s="200">
        <f t="shared" si="6"/>
        <v>0.1385105444170128</v>
      </c>
      <c r="F56" s="200">
        <f t="shared" si="6"/>
        <v>0.11287224978370694</v>
      </c>
      <c r="G56" s="200">
        <f t="shared" si="6"/>
        <v>0.10486945710619182</v>
      </c>
      <c r="H56" s="200">
        <f t="shared" si="6"/>
        <v>0.10514508321365608</v>
      </c>
      <c r="I56" s="200">
        <f t="shared" si="6"/>
        <v>0.10570185182725042</v>
      </c>
      <c r="J56" s="200">
        <f t="shared" si="6"/>
        <v>0.13572035448786166</v>
      </c>
      <c r="K56" s="200">
        <f t="shared" si="6"/>
        <v>8.9415959713393389E-3</v>
      </c>
      <c r="L56" s="200">
        <f t="shared" si="6"/>
        <v>4.3865453137831807E-2</v>
      </c>
      <c r="M56" s="200">
        <f t="shared" si="6"/>
        <v>0.15623809404450109</v>
      </c>
      <c r="N56" s="200">
        <f t="shared" si="6"/>
        <v>5.7076860346539603E-2</v>
      </c>
      <c r="O56" s="200">
        <f t="shared" si="6"/>
        <v>5.5741545746012255E-2</v>
      </c>
      <c r="P56" s="200">
        <f t="shared" si="6"/>
        <v>3.5423050994952562E-2</v>
      </c>
      <c r="Q56" s="200">
        <f t="shared" si="6"/>
        <v>3.0498086435987427E-2</v>
      </c>
    </row>
    <row r="57" spans="1:17" x14ac:dyDescent="0.25">
      <c r="A57" s="142" t="s">
        <v>301</v>
      </c>
      <c r="B57" s="199">
        <f t="shared" ref="B57:Q57" si="7">IF(B$16=0,0,B$16/B$5)</f>
        <v>8.7518933192224521E-2</v>
      </c>
      <c r="C57" s="199">
        <f t="shared" si="7"/>
        <v>6.9132542164642208E-2</v>
      </c>
      <c r="D57" s="199">
        <f t="shared" si="7"/>
        <v>7.1433471639000087E-2</v>
      </c>
      <c r="E57" s="199">
        <f t="shared" si="7"/>
        <v>0.1385105444170128</v>
      </c>
      <c r="F57" s="199">
        <f t="shared" si="7"/>
        <v>0.11287224978370694</v>
      </c>
      <c r="G57" s="199">
        <f t="shared" si="7"/>
        <v>0.10486945710619182</v>
      </c>
      <c r="H57" s="199">
        <f t="shared" si="7"/>
        <v>0.10514508321365608</v>
      </c>
      <c r="I57" s="199">
        <f t="shared" si="7"/>
        <v>0.10570185182725042</v>
      </c>
      <c r="J57" s="199">
        <f t="shared" si="7"/>
        <v>0.13572035448786166</v>
      </c>
      <c r="K57" s="199">
        <f t="shared" si="7"/>
        <v>8.9415959713393389E-3</v>
      </c>
      <c r="L57" s="199">
        <f t="shared" si="7"/>
        <v>4.3865453137831807E-2</v>
      </c>
      <c r="M57" s="199">
        <f t="shared" si="7"/>
        <v>0.15623809404450109</v>
      </c>
      <c r="N57" s="199">
        <f t="shared" si="7"/>
        <v>5.7076860346539603E-2</v>
      </c>
      <c r="O57" s="199">
        <f t="shared" si="7"/>
        <v>5.5741545746012255E-2</v>
      </c>
      <c r="P57" s="199">
        <f t="shared" si="7"/>
        <v>3.5423050994952562E-2</v>
      </c>
      <c r="Q57" s="199">
        <f t="shared" si="7"/>
        <v>3.0498086435987427E-2</v>
      </c>
    </row>
    <row r="58" spans="1:17" x14ac:dyDescent="0.25">
      <c r="A58" s="142" t="s">
        <v>300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294</v>
      </c>
      <c r="B59" s="200">
        <f t="shared" ref="B59:Q59" si="9">IF(B$23=0,0,B$23/B$5)</f>
        <v>0</v>
      </c>
      <c r="C59" s="200">
        <f t="shared" si="9"/>
        <v>0</v>
      </c>
      <c r="D59" s="200">
        <f t="shared" si="9"/>
        <v>0</v>
      </c>
      <c r="E59" s="200">
        <f t="shared" si="9"/>
        <v>0</v>
      </c>
      <c r="F59" s="200">
        <f t="shared" si="9"/>
        <v>0</v>
      </c>
      <c r="G59" s="200">
        <f t="shared" si="9"/>
        <v>0</v>
      </c>
      <c r="H59" s="200">
        <f t="shared" si="9"/>
        <v>0</v>
      </c>
      <c r="I59" s="200">
        <f t="shared" si="9"/>
        <v>0</v>
      </c>
      <c r="J59" s="200">
        <f t="shared" si="9"/>
        <v>0</v>
      </c>
      <c r="K59" s="200">
        <f t="shared" si="9"/>
        <v>0</v>
      </c>
      <c r="L59" s="200">
        <f t="shared" si="9"/>
        <v>0</v>
      </c>
      <c r="M59" s="200">
        <f t="shared" si="9"/>
        <v>0</v>
      </c>
      <c r="N59" s="200">
        <f t="shared" si="9"/>
        <v>0</v>
      </c>
      <c r="O59" s="200">
        <f t="shared" si="9"/>
        <v>0</v>
      </c>
      <c r="P59" s="200">
        <f t="shared" si="9"/>
        <v>0</v>
      </c>
      <c r="Q59" s="200">
        <f t="shared" si="9"/>
        <v>0</v>
      </c>
    </row>
    <row r="60" spans="1:17" x14ac:dyDescent="0.25">
      <c r="A60" s="142" t="s">
        <v>299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298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293</v>
      </c>
      <c r="B62" s="200">
        <f t="shared" ref="B62:Q62" si="12">IF(B$26=0,0,B$26/B$5)</f>
        <v>0.20837841236243965</v>
      </c>
      <c r="C62" s="200">
        <f t="shared" si="12"/>
        <v>0.14093786038047754</v>
      </c>
      <c r="D62" s="200">
        <f t="shared" si="12"/>
        <v>0.14562867698939203</v>
      </c>
      <c r="E62" s="200">
        <f t="shared" si="12"/>
        <v>0.32978701051669768</v>
      </c>
      <c r="F62" s="200">
        <f t="shared" si="12"/>
        <v>0.23010832355854924</v>
      </c>
      <c r="G62" s="200">
        <f t="shared" si="12"/>
        <v>0.21379333727681452</v>
      </c>
      <c r="H62" s="200">
        <f t="shared" si="12"/>
        <v>0.21435524564347813</v>
      </c>
      <c r="I62" s="200">
        <f t="shared" si="12"/>
        <v>0.21549030844704367</v>
      </c>
      <c r="J62" s="200">
        <f t="shared" si="12"/>
        <v>0.27668787770084796</v>
      </c>
      <c r="K62" s="200">
        <f t="shared" si="12"/>
        <v>2.402651618814592E-2</v>
      </c>
      <c r="L62" s="200">
        <f t="shared" si="12"/>
        <v>8.9426815741024943E-2</v>
      </c>
      <c r="M62" s="200">
        <f t="shared" si="12"/>
        <v>0.31851660585711772</v>
      </c>
      <c r="N62" s="200">
        <f t="shared" si="12"/>
        <v>0.1358972865393798</v>
      </c>
      <c r="O62" s="200">
        <f t="shared" si="12"/>
        <v>0.10091827251343198</v>
      </c>
      <c r="P62" s="200">
        <f t="shared" si="12"/>
        <v>8.4340597607029597E-2</v>
      </c>
      <c r="Q62" s="200">
        <f t="shared" si="12"/>
        <v>6.5655016031468255E-2</v>
      </c>
    </row>
    <row r="63" spans="1:17" x14ac:dyDescent="0.25">
      <c r="A63" s="142" t="s">
        <v>297</v>
      </c>
      <c r="B63" s="199">
        <f t="shared" ref="B63:Q63" si="13">IF(B$27=0,0,B$27/B$5)</f>
        <v>0.20837841236243965</v>
      </c>
      <c r="C63" s="199">
        <f t="shared" si="13"/>
        <v>0.14093786038047754</v>
      </c>
      <c r="D63" s="199">
        <f t="shared" si="13"/>
        <v>0.14562867698939203</v>
      </c>
      <c r="E63" s="199">
        <f t="shared" si="13"/>
        <v>0.32978701051669768</v>
      </c>
      <c r="F63" s="199">
        <f t="shared" si="13"/>
        <v>0.23010832355854924</v>
      </c>
      <c r="G63" s="199">
        <f t="shared" si="13"/>
        <v>0.21379333727681452</v>
      </c>
      <c r="H63" s="199">
        <f t="shared" si="13"/>
        <v>0.21435524564347813</v>
      </c>
      <c r="I63" s="199">
        <f t="shared" si="13"/>
        <v>0.21549030844704367</v>
      </c>
      <c r="J63" s="199">
        <f t="shared" si="13"/>
        <v>0.27668787770084796</v>
      </c>
      <c r="K63" s="199">
        <f t="shared" si="13"/>
        <v>2.402651618814592E-2</v>
      </c>
      <c r="L63" s="199">
        <f t="shared" si="13"/>
        <v>8.9426815741024943E-2</v>
      </c>
      <c r="M63" s="199">
        <f t="shared" si="13"/>
        <v>0.31851660585711772</v>
      </c>
      <c r="N63" s="199">
        <f t="shared" si="13"/>
        <v>0.1358972865393798</v>
      </c>
      <c r="O63" s="199">
        <f t="shared" si="13"/>
        <v>0.10091827251343198</v>
      </c>
      <c r="P63" s="199">
        <f t="shared" si="13"/>
        <v>8.4340597607029597E-2</v>
      </c>
      <c r="Q63" s="199">
        <f t="shared" si="13"/>
        <v>6.5655016031468255E-2</v>
      </c>
    </row>
    <row r="64" spans="1:17" x14ac:dyDescent="0.25">
      <c r="A64" s="142" t="s">
        <v>296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292</v>
      </c>
      <c r="B65" s="200">
        <f t="shared" ref="B65:Q65" si="15">IF(B$34=0,0,B$34/B$5)</f>
        <v>0.70410265444533582</v>
      </c>
      <c r="C65" s="200">
        <f t="shared" si="15"/>
        <v>0.77218630260945731</v>
      </c>
      <c r="D65" s="200">
        <f t="shared" si="15"/>
        <v>0.76401508915632621</v>
      </c>
      <c r="E65" s="200">
        <f t="shared" si="15"/>
        <v>0.5317024450662895</v>
      </c>
      <c r="F65" s="200">
        <f t="shared" si="15"/>
        <v>0.63131744841877202</v>
      </c>
      <c r="G65" s="200">
        <f t="shared" si="15"/>
        <v>0.65491804875153437</v>
      </c>
      <c r="H65" s="200">
        <f t="shared" si="15"/>
        <v>0.65286744463419566</v>
      </c>
      <c r="I65" s="200">
        <f t="shared" si="15"/>
        <v>0.64813299879366981</v>
      </c>
      <c r="J65" s="200">
        <f t="shared" si="15"/>
        <v>0.54662806615575144</v>
      </c>
      <c r="K65" s="200">
        <f t="shared" si="15"/>
        <v>0.95863658120581474</v>
      </c>
      <c r="L65" s="200">
        <f t="shared" si="15"/>
        <v>0.85169299177209301</v>
      </c>
      <c r="M65" s="200">
        <f t="shared" si="15"/>
        <v>0.47176644394478101</v>
      </c>
      <c r="N65" s="200">
        <f t="shared" si="15"/>
        <v>0.80702585311408059</v>
      </c>
      <c r="O65" s="200">
        <f t="shared" si="15"/>
        <v>0.81244982150034839</v>
      </c>
      <c r="P65" s="200">
        <f t="shared" si="15"/>
        <v>0.88023635139801781</v>
      </c>
      <c r="Q65" s="200">
        <f t="shared" si="15"/>
        <v>0.89658073793009885</v>
      </c>
    </row>
    <row r="66" spans="1:17" x14ac:dyDescent="0.25">
      <c r="A66" s="127" t="s">
        <v>291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290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30">
        <f>IF(B$5=0,0,B$5/MAE_fec!B$5)</f>
        <v>0.72930339617117346</v>
      </c>
      <c r="C71" s="230">
        <f>IF(C$5=0,0,C$5/MAE_fec!C$5)</f>
        <v>0.87661793707263891</v>
      </c>
      <c r="D71" s="230">
        <f>IF(D$5=0,0,D$5/MAE_fec!D$5)</f>
        <v>0.8219778036266352</v>
      </c>
      <c r="E71" s="230">
        <f>IF(E$5=0,0,E$5/MAE_fec!E$5)</f>
        <v>0.49153379169897948</v>
      </c>
      <c r="F71" s="230">
        <f>IF(F$5=0,0,F$5/MAE_fec!F$5)</f>
        <v>0.60517094752970146</v>
      </c>
      <c r="G71" s="230">
        <f>IF(G$5=0,0,G$5/MAE_fec!G$5)</f>
        <v>0.58874288091312577</v>
      </c>
      <c r="H71" s="230">
        <f>IF(H$5=0,0,H$5/MAE_fec!H$5)</f>
        <v>0.56289675098697101</v>
      </c>
      <c r="I71" s="230">
        <f>IF(I$5=0,0,I$5/MAE_fec!I$5)</f>
        <v>0.50706344520997915</v>
      </c>
      <c r="J71" s="230">
        <f>IF(J$5=0,0,J$5/MAE_fec!J$5)</f>
        <v>0.3797042233892739</v>
      </c>
      <c r="K71" s="230">
        <f>IF(K$5=0,0,K$5/MAE_fec!K$5)</f>
        <v>1.8527126168301573</v>
      </c>
      <c r="L71" s="230">
        <f>IF(L$5=0,0,L$5/MAE_fec!L$5)</f>
        <v>1.0359214477639354</v>
      </c>
      <c r="M71" s="230">
        <f>IF(M$5=0,0,M$5/MAE_fec!M$5)</f>
        <v>0.29084560970399997</v>
      </c>
      <c r="N71" s="230">
        <f>IF(N$5=0,0,N$5/MAE_fec!N$5)</f>
        <v>0.89547995176565787</v>
      </c>
      <c r="O71" s="230">
        <f>IF(O$5=0,0,O$5/MAE_fec!O$5)</f>
        <v>0.94691554797882604</v>
      </c>
      <c r="P71" s="230">
        <f>IF(P$5=0,0,P$5/MAE_fec!P$5)</f>
        <v>1.4428792188831321</v>
      </c>
      <c r="Q71" s="230">
        <f>IF(Q$5=0,0,Q$5/MAE_fec!Q$5)</f>
        <v>1.6771138822642622</v>
      </c>
    </row>
    <row r="72" spans="1:17" x14ac:dyDescent="0.25">
      <c r="A72" s="132" t="s">
        <v>83</v>
      </c>
      <c r="B72" s="275">
        <f>IF(B$6=0,0,B$6/MAE_fec!B$6)</f>
        <v>0</v>
      </c>
      <c r="C72" s="275">
        <f>IF(C$6=0,0,C$6/MAE_fec!C$6)</f>
        <v>0</v>
      </c>
      <c r="D72" s="275">
        <f>IF(D$6=0,0,D$6/MAE_fec!D$6)</f>
        <v>0</v>
      </c>
      <c r="E72" s="275">
        <f>IF(E$6=0,0,E$6/MAE_fec!E$6)</f>
        <v>0</v>
      </c>
      <c r="F72" s="275">
        <f>IF(F$6=0,0,F$6/MAE_fec!F$6)</f>
        <v>0</v>
      </c>
      <c r="G72" s="275">
        <f>IF(G$6=0,0,G$6/MAE_fec!G$6)</f>
        <v>0</v>
      </c>
      <c r="H72" s="275">
        <f>IF(H$6=0,0,H$6/MAE_fec!H$6)</f>
        <v>0</v>
      </c>
      <c r="I72" s="275">
        <f>IF(I$6=0,0,I$6/MAE_fec!I$6)</f>
        <v>0</v>
      </c>
      <c r="J72" s="275">
        <f>IF(J$6=0,0,J$6/MAE_fec!J$6)</f>
        <v>0</v>
      </c>
      <c r="K72" s="275">
        <f>IF(K$6=0,0,K$6/MAE_fec!K$6)</f>
        <v>0</v>
      </c>
      <c r="L72" s="275">
        <f>IF(L$6=0,0,L$6/MAE_fec!L$6)</f>
        <v>0</v>
      </c>
      <c r="M72" s="275">
        <f>IF(M$6=0,0,M$6/MAE_fec!M$6)</f>
        <v>0</v>
      </c>
      <c r="N72" s="275">
        <f>IF(N$6=0,0,N$6/MAE_fec!N$6)</f>
        <v>0</v>
      </c>
      <c r="O72" s="275">
        <f>IF(O$6=0,0,O$6/MAE_fec!O$6)</f>
        <v>0</v>
      </c>
      <c r="P72" s="275">
        <f>IF(P$6=0,0,P$6/MAE_fec!P$6)</f>
        <v>0</v>
      </c>
      <c r="Q72" s="275">
        <f>IF(Q$6=0,0,Q$6/MAE_fec!Q$6)</f>
        <v>0</v>
      </c>
    </row>
    <row r="73" spans="1:17" x14ac:dyDescent="0.25">
      <c r="A73" s="76" t="s">
        <v>82</v>
      </c>
      <c r="B73" s="274">
        <f>IF(B$7=0,0,B$7/MAE_fec!B$7)</f>
        <v>0</v>
      </c>
      <c r="C73" s="274">
        <f>IF(C$7=0,0,C$7/MAE_fec!C$7)</f>
        <v>0</v>
      </c>
      <c r="D73" s="274">
        <f>IF(D$7=0,0,D$7/MAE_fec!D$7)</f>
        <v>0</v>
      </c>
      <c r="E73" s="274">
        <f>IF(E$7=0,0,E$7/MAE_fec!E$7)</f>
        <v>0</v>
      </c>
      <c r="F73" s="274">
        <f>IF(F$7=0,0,F$7/MAE_fec!F$7)</f>
        <v>0</v>
      </c>
      <c r="G73" s="274">
        <f>IF(G$7=0,0,G$7/MAE_fec!G$7)</f>
        <v>0</v>
      </c>
      <c r="H73" s="274">
        <f>IF(H$7=0,0,H$7/MAE_fec!H$7)</f>
        <v>0</v>
      </c>
      <c r="I73" s="274">
        <f>IF(I$7=0,0,I$7/MAE_fec!I$7)</f>
        <v>0</v>
      </c>
      <c r="J73" s="274">
        <f>IF(J$7=0,0,J$7/MAE_fec!J$7)</f>
        <v>0</v>
      </c>
      <c r="K73" s="274">
        <f>IF(K$7=0,0,K$7/MAE_fec!K$7)</f>
        <v>0</v>
      </c>
      <c r="L73" s="274">
        <f>IF(L$7=0,0,L$7/MAE_fec!L$7)</f>
        <v>0</v>
      </c>
      <c r="M73" s="274">
        <f>IF(M$7=0,0,M$7/MAE_fec!M$7)</f>
        <v>0</v>
      </c>
      <c r="N73" s="274">
        <f>IF(N$7=0,0,N$7/MAE_fec!N$7)</f>
        <v>0</v>
      </c>
      <c r="O73" s="274">
        <f>IF(O$7=0,0,O$7/MAE_fec!O$7)</f>
        <v>0</v>
      </c>
      <c r="P73" s="274">
        <f>IF(P$7=0,0,P$7/MAE_fec!P$7)</f>
        <v>0</v>
      </c>
      <c r="Q73" s="274">
        <f>IF(Q$7=0,0,Q$7/MAE_fec!Q$7)</f>
        <v>0</v>
      </c>
    </row>
    <row r="74" spans="1:17" x14ac:dyDescent="0.25">
      <c r="A74" s="76" t="s">
        <v>81</v>
      </c>
      <c r="B74" s="274">
        <f>IF(B$8=0,0,B$8/MAE_fec!B$8)</f>
        <v>0</v>
      </c>
      <c r="C74" s="274">
        <f>IF(C$8=0,0,C$8/MAE_fec!C$8)</f>
        <v>0</v>
      </c>
      <c r="D74" s="274">
        <f>IF(D$8=0,0,D$8/MAE_fec!D$8)</f>
        <v>0</v>
      </c>
      <c r="E74" s="274">
        <f>IF(E$8=0,0,E$8/MAE_fec!E$8)</f>
        <v>0</v>
      </c>
      <c r="F74" s="274">
        <f>IF(F$8=0,0,F$8/MAE_fec!F$8)</f>
        <v>0</v>
      </c>
      <c r="G74" s="274">
        <f>IF(G$8=0,0,G$8/MAE_fec!G$8)</f>
        <v>0</v>
      </c>
      <c r="H74" s="274">
        <f>IF(H$8=0,0,H$8/MAE_fec!H$8)</f>
        <v>0</v>
      </c>
      <c r="I74" s="274">
        <f>IF(I$8=0,0,I$8/MAE_fec!I$8)</f>
        <v>0</v>
      </c>
      <c r="J74" s="274">
        <f>IF(J$8=0,0,J$8/MAE_fec!J$8)</f>
        <v>0</v>
      </c>
      <c r="K74" s="274">
        <f>IF(K$8=0,0,K$8/MAE_fec!K$8)</f>
        <v>0</v>
      </c>
      <c r="L74" s="274">
        <f>IF(L$8=0,0,L$8/MAE_fec!L$8)</f>
        <v>0</v>
      </c>
      <c r="M74" s="274">
        <f>IF(M$8=0,0,M$8/MAE_fec!M$8)</f>
        <v>0</v>
      </c>
      <c r="N74" s="274">
        <f>IF(N$8=0,0,N$8/MAE_fec!N$8)</f>
        <v>0</v>
      </c>
      <c r="O74" s="274">
        <f>IF(O$8=0,0,O$8/MAE_fec!O$8)</f>
        <v>0</v>
      </c>
      <c r="P74" s="274">
        <f>IF(P$8=0,0,P$8/MAE_fec!P$8)</f>
        <v>0</v>
      </c>
      <c r="Q74" s="274">
        <f>IF(Q$8=0,0,Q$8/MAE_fec!Q$8)</f>
        <v>0</v>
      </c>
    </row>
    <row r="75" spans="1:17" x14ac:dyDescent="0.25">
      <c r="A75" s="76" t="s">
        <v>80</v>
      </c>
      <c r="B75" s="274">
        <f>IF(B$9=0,0,B$9/MAE_fec!B$9)</f>
        <v>0</v>
      </c>
      <c r="C75" s="274">
        <f>IF(C$9=0,0,C$9/MAE_fec!C$9)</f>
        <v>0</v>
      </c>
      <c r="D75" s="274">
        <f>IF(D$9=0,0,D$9/MAE_fec!D$9)</f>
        <v>0</v>
      </c>
      <c r="E75" s="274">
        <f>IF(E$9=0,0,E$9/MAE_fec!E$9)</f>
        <v>0</v>
      </c>
      <c r="F75" s="274">
        <f>IF(F$9=0,0,F$9/MAE_fec!F$9)</f>
        <v>0</v>
      </c>
      <c r="G75" s="274">
        <f>IF(G$9=0,0,G$9/MAE_fec!G$9)</f>
        <v>0</v>
      </c>
      <c r="H75" s="274">
        <f>IF(H$9=0,0,H$9/MAE_fec!H$9)</f>
        <v>0</v>
      </c>
      <c r="I75" s="274">
        <f>IF(I$9=0,0,I$9/MAE_fec!I$9)</f>
        <v>0</v>
      </c>
      <c r="J75" s="274">
        <f>IF(J$9=0,0,J$9/MAE_fec!J$9)</f>
        <v>0</v>
      </c>
      <c r="K75" s="274">
        <f>IF(K$9=0,0,K$9/MAE_fec!K$9)</f>
        <v>0</v>
      </c>
      <c r="L75" s="274">
        <f>IF(L$9=0,0,L$9/MAE_fec!L$9)</f>
        <v>0</v>
      </c>
      <c r="M75" s="274">
        <f>IF(M$9=0,0,M$9/MAE_fec!M$9)</f>
        <v>0</v>
      </c>
      <c r="N75" s="274">
        <f>IF(N$9=0,0,N$9/MAE_fec!N$9)</f>
        <v>0</v>
      </c>
      <c r="O75" s="274">
        <f>IF(O$9=0,0,O$9/MAE_fec!O$9)</f>
        <v>0</v>
      </c>
      <c r="P75" s="274">
        <f>IF(P$9=0,0,P$9/MAE_fec!P$9)</f>
        <v>0</v>
      </c>
      <c r="Q75" s="274">
        <f>IF(Q$9=0,0,Q$9/MAE_fec!Q$9)</f>
        <v>0</v>
      </c>
    </row>
    <row r="76" spans="1:17" x14ac:dyDescent="0.25">
      <c r="A76" s="129" t="s">
        <v>79</v>
      </c>
      <c r="B76" s="273">
        <f>IF(B$10=0,0,B$10/MAE_fec!B$10)</f>
        <v>0</v>
      </c>
      <c r="C76" s="273">
        <f>IF(C$10=0,0,C$10/MAE_fec!C$10)</f>
        <v>0.70463844000000009</v>
      </c>
      <c r="D76" s="273">
        <f>IF(D$10=0,0,D$10/MAE_fec!D$10)</f>
        <v>0.7046384400000002</v>
      </c>
      <c r="E76" s="273">
        <f>IF(E$10=0,0,E$10/MAE_fec!E$10)</f>
        <v>0</v>
      </c>
      <c r="F76" s="273">
        <f>IF(F$10=0,0,F$10/MAE_fec!F$10)</f>
        <v>0.70463844000000009</v>
      </c>
      <c r="G76" s="273">
        <f>IF(G$10=0,0,G$10/MAE_fec!G$10)</f>
        <v>0.70463844000000009</v>
      </c>
      <c r="H76" s="273">
        <f>IF(H$10=0,0,H$10/MAE_fec!H$10)</f>
        <v>0.70463844000000009</v>
      </c>
      <c r="I76" s="273">
        <f>IF(I$10=0,0,I$10/MAE_fec!I$10)</f>
        <v>0.70463844000000009</v>
      </c>
      <c r="J76" s="273">
        <f>IF(J$10=0,0,J$10/MAE_fec!J$10)</f>
        <v>0.70463843999999998</v>
      </c>
      <c r="K76" s="273">
        <f>IF(K$10=0,0,K$10/MAE_fec!K$10)</f>
        <v>0.70463844000000009</v>
      </c>
      <c r="L76" s="273">
        <f>IF(L$10=0,0,L$10/MAE_fec!L$10)</f>
        <v>0.7046384400000002</v>
      </c>
      <c r="M76" s="273">
        <f>IF(M$10=0,0,M$10/MAE_fec!M$10)</f>
        <v>0.70463844000000009</v>
      </c>
      <c r="N76" s="273">
        <f>IF(N$10=0,0,N$10/MAE_fec!N$10)</f>
        <v>0</v>
      </c>
      <c r="O76" s="273">
        <f>IF(O$10=0,0,O$10/MAE_fec!O$10)</f>
        <v>1.3251222</v>
      </c>
      <c r="P76" s="273">
        <f>IF(P$10=0,0,P$10/MAE_fec!P$10)</f>
        <v>0</v>
      </c>
      <c r="Q76" s="273">
        <f>IF(Q$10=0,0,Q$10/MAE_fec!Q$10)</f>
        <v>0.55206370543511252</v>
      </c>
    </row>
    <row r="77" spans="1:17" x14ac:dyDescent="0.25">
      <c r="A77" s="127" t="s">
        <v>295</v>
      </c>
      <c r="B77" s="296">
        <f>IF(B$15=0,0,B$15/MAE_fec!B$15)</f>
        <v>0.49487685435326673</v>
      </c>
      <c r="C77" s="296">
        <f>IF(C$15=0,0,C$15/MAE_fec!C$15)</f>
        <v>0.46987222184991212</v>
      </c>
      <c r="D77" s="296">
        <f>IF(D$15=0,0,D$15/MAE_fec!D$15)</f>
        <v>0.45524872514675413</v>
      </c>
      <c r="E77" s="296">
        <f>IF(E$15=0,0,E$15/MAE_fec!E$15)</f>
        <v>0.52786529160348639</v>
      </c>
      <c r="F77" s="296">
        <f>IF(F$15=0,0,F$15/MAE_fec!F$15)</f>
        <v>0.52960508110735793</v>
      </c>
      <c r="G77" s="296">
        <f>IF(G$15=0,0,G$15/MAE_fec!G$15)</f>
        <v>0.47869796289702299</v>
      </c>
      <c r="H77" s="296">
        <f>IF(H$15=0,0,H$15/MAE_fec!H$15)</f>
        <v>0.45888578210108361</v>
      </c>
      <c r="I77" s="296">
        <f>IF(I$15=0,0,I$15/MAE_fec!I$15)</f>
        <v>0.41555813618393384</v>
      </c>
      <c r="J77" s="296">
        <f>IF(J$15=0,0,J$15/MAE_fec!J$15)</f>
        <v>0.39955567550444476</v>
      </c>
      <c r="K77" s="296">
        <f>IF(K$15=0,0,K$15/MAE_fec!K$15)</f>
        <v>0.35231921999999999</v>
      </c>
      <c r="L77" s="296">
        <f>IF(L$15=0,0,L$15/MAE_fec!L$15)</f>
        <v>0.35231922000000004</v>
      </c>
      <c r="M77" s="296">
        <f>IF(M$15=0,0,M$15/MAE_fec!M$15)</f>
        <v>0.3523192200000001</v>
      </c>
      <c r="N77" s="296">
        <f>IF(N$15=0,0,N$15/MAE_fec!N$15)</f>
        <v>0.39628062000000014</v>
      </c>
      <c r="O77" s="296">
        <f>IF(O$15=0,0,O$15/MAE_fec!O$15)</f>
        <v>0.40923912392062689</v>
      </c>
      <c r="P77" s="296">
        <f>IF(P$15=0,0,P$15/MAE_fec!P$15)</f>
        <v>0.39628062000000031</v>
      </c>
      <c r="Q77" s="296">
        <f>IF(Q$15=0,0,Q$15/MAE_fec!Q$15)</f>
        <v>0.39657198917218539</v>
      </c>
    </row>
    <row r="78" spans="1:17" x14ac:dyDescent="0.25">
      <c r="A78" s="127" t="s">
        <v>294</v>
      </c>
      <c r="B78" s="296">
        <f>IF(B$23=0,0,B$23/MAE_fec!B$23)</f>
        <v>0</v>
      </c>
      <c r="C78" s="296">
        <f>IF(C$23=0,0,C$23/MAE_fec!C$23)</f>
        <v>0</v>
      </c>
      <c r="D78" s="296">
        <f>IF(D$23=0,0,D$23/MAE_fec!D$23)</f>
        <v>0</v>
      </c>
      <c r="E78" s="296">
        <f>IF(E$23=0,0,E$23/MAE_fec!E$23)</f>
        <v>0</v>
      </c>
      <c r="F78" s="296">
        <f>IF(F$23=0,0,F$23/MAE_fec!F$23)</f>
        <v>0</v>
      </c>
      <c r="G78" s="296">
        <f>IF(G$23=0,0,G$23/MAE_fec!G$23)</f>
        <v>0</v>
      </c>
      <c r="H78" s="296">
        <f>IF(H$23=0,0,H$23/MAE_fec!H$23)</f>
        <v>0</v>
      </c>
      <c r="I78" s="296">
        <f>IF(I$23=0,0,I$23/MAE_fec!I$23)</f>
        <v>0</v>
      </c>
      <c r="J78" s="296">
        <f>IF(J$23=0,0,J$23/MAE_fec!J$23)</f>
        <v>0</v>
      </c>
      <c r="K78" s="296">
        <f>IF(K$23=0,0,K$23/MAE_fec!K$23)</f>
        <v>0</v>
      </c>
      <c r="L78" s="296">
        <f>IF(L$23=0,0,L$23/MAE_fec!L$23)</f>
        <v>0</v>
      </c>
      <c r="M78" s="296">
        <f>IF(M$23=0,0,M$23/MAE_fec!M$23)</f>
        <v>0</v>
      </c>
      <c r="N78" s="296">
        <f>IF(N$23=0,0,N$23/MAE_fec!N$23)</f>
        <v>0</v>
      </c>
      <c r="O78" s="296">
        <f>IF(O$23=0,0,O$23/MAE_fec!O$23)</f>
        <v>0</v>
      </c>
      <c r="P78" s="296">
        <f>IF(P$23=0,0,P$23/MAE_fec!P$23)</f>
        <v>0</v>
      </c>
      <c r="Q78" s="296">
        <f>IF(Q$23=0,0,Q$23/MAE_fec!Q$23)</f>
        <v>0</v>
      </c>
    </row>
    <row r="79" spans="1:17" x14ac:dyDescent="0.25">
      <c r="A79" s="127" t="s">
        <v>293</v>
      </c>
      <c r="B79" s="296">
        <f>IF(B$26=0,0,B$26/MAE_fec!B$26)</f>
        <v>0.82479475725544549</v>
      </c>
      <c r="C79" s="296">
        <f>IF(C$26=0,0,C$26/MAE_fec!C$26)</f>
        <v>0.6705373253803486</v>
      </c>
      <c r="D79" s="296">
        <f>IF(D$26=0,0,D$26/MAE_fec!D$26)</f>
        <v>0.64966867234859793</v>
      </c>
      <c r="E79" s="296">
        <f>IF(E$26=0,0,E$26/MAE_fec!E$26)</f>
        <v>0.8797754860058119</v>
      </c>
      <c r="F79" s="296">
        <f>IF(F$26=0,0,F$26/MAE_fec!F$26)</f>
        <v>0.75577988670078322</v>
      </c>
      <c r="G79" s="296">
        <f>IF(G$26=0,0,G$26/MAE_fec!G$26)</f>
        <v>0.68313221505680177</v>
      </c>
      <c r="H79" s="296">
        <f>IF(H$26=0,0,H$26/MAE_fec!H$26)</f>
        <v>0.65485898224351136</v>
      </c>
      <c r="I79" s="296">
        <f>IF(I$26=0,0,I$26/MAE_fec!I$26)</f>
        <v>0.59302769608250028</v>
      </c>
      <c r="J79" s="296">
        <f>IF(J$26=0,0,J$26/MAE_fec!J$26)</f>
        <v>0.57019117439734235</v>
      </c>
      <c r="K79" s="296">
        <f>IF(K$26=0,0,K$26/MAE_fec!K$26)</f>
        <v>0.43514947164743761</v>
      </c>
      <c r="L79" s="296">
        <f>IF(L$26=0,0,L$26/MAE_fec!L$26)</f>
        <v>0.50278177017740622</v>
      </c>
      <c r="M79" s="296">
        <f>IF(M$26=0,0,M$26/MAE_fec!M$26)</f>
        <v>0.50278177017741066</v>
      </c>
      <c r="N79" s="296">
        <f>IF(N$26=0,0,N$26/MAE_fec!N$26)</f>
        <v>0.66046769999999932</v>
      </c>
      <c r="O79" s="296">
        <f>IF(O$26=0,0,O$26/MAE_fec!O$26)</f>
        <v>0.51863997337666567</v>
      </c>
      <c r="P79" s="296">
        <f>IF(P$26=0,0,P$26/MAE_fec!P$26)</f>
        <v>0.66046769999999777</v>
      </c>
      <c r="Q79" s="296">
        <f>IF(Q$26=0,0,Q$26/MAE_fec!Q$26)</f>
        <v>0.59760661551556993</v>
      </c>
    </row>
    <row r="80" spans="1:17" x14ac:dyDescent="0.25">
      <c r="A80" s="127" t="s">
        <v>292</v>
      </c>
      <c r="B80" s="296">
        <f>IF(B$34=0,0,B$34/MAE_fec!B$34)</f>
        <v>3.2944122719303102</v>
      </c>
      <c r="C80" s="296">
        <f>IF(C$34=0,0,C$34/MAE_fec!C$34)</f>
        <v>3.4327875310705767</v>
      </c>
      <c r="D80" s="296">
        <f>IF(D$34=0,0,D$34/MAE_fec!D$34)</f>
        <v>3.3890790004499611</v>
      </c>
      <c r="E80" s="296">
        <f>IF(E$34=0,0,E$34/MAE_fec!E$34)</f>
        <v>3.5069180716861941</v>
      </c>
      <c r="F80" s="296">
        <f>IF(F$34=0,0,F$34/MAE_fec!F$34)</f>
        <v>3.5897224262222545</v>
      </c>
      <c r="G80" s="296">
        <f>IF(G$34=0,0,G$34/MAE_fec!G$34)</f>
        <v>3.6324977005298202</v>
      </c>
      <c r="H80" s="296">
        <f>IF(H$34=0,0,H$34/MAE_fec!H$34)</f>
        <v>3.51956888036643</v>
      </c>
      <c r="I80" s="296">
        <f>IF(I$34=0,0,I$34/MAE_fec!I$34)</f>
        <v>3.4502452024188495</v>
      </c>
      <c r="J80" s="296">
        <f>IF(J$34=0,0,J$34/MAE_fec!J$34)</f>
        <v>3.2405832000000006</v>
      </c>
      <c r="K80" s="296">
        <f>IF(K$34=0,0,K$34/MAE_fec!K$34)</f>
        <v>2.9270933990124663</v>
      </c>
      <c r="L80" s="296">
        <f>IF(L$34=0,0,L$34/MAE_fec!L$34)</f>
        <v>2.9505361325869246</v>
      </c>
      <c r="M80" s="296">
        <f>IF(M$34=0,0,M$34/MAE_fec!M$34)</f>
        <v>3.2229796745921995</v>
      </c>
      <c r="N80" s="296">
        <f>IF(N$34=0,0,N$34/MAE_fec!N$34)</f>
        <v>2.7647357648425031</v>
      </c>
      <c r="O80" s="296">
        <f>IF(O$34=0,0,O$34/MAE_fec!O$34)</f>
        <v>2.8520499251577207</v>
      </c>
      <c r="P80" s="296">
        <f>IF(P$34=0,0,P$34/MAE_fec!P$34)</f>
        <v>2.7211731195495856</v>
      </c>
      <c r="Q80" s="296">
        <f>IF(Q$34=0,0,Q$34/MAE_fec!Q$34)</f>
        <v>2.8718059681904888</v>
      </c>
    </row>
    <row r="81" spans="1:17" x14ac:dyDescent="0.25">
      <c r="A81" s="127" t="s">
        <v>291</v>
      </c>
      <c r="B81" s="296">
        <f>IF(B$45=0,0,B$45/MAE_fec!B$45)</f>
        <v>0</v>
      </c>
      <c r="C81" s="296">
        <f>IF(C$45=0,0,C$45/MAE_fec!C$45)</f>
        <v>0</v>
      </c>
      <c r="D81" s="296">
        <f>IF(D$45=0,0,D$45/MAE_fec!D$45)</f>
        <v>0</v>
      </c>
      <c r="E81" s="296">
        <f>IF(E$45=0,0,E$45/MAE_fec!E$45)</f>
        <v>0</v>
      </c>
      <c r="F81" s="296">
        <f>IF(F$45=0,0,F$45/MAE_fec!F$45)</f>
        <v>0</v>
      </c>
      <c r="G81" s="296">
        <f>IF(G$45=0,0,G$45/MAE_fec!G$45)</f>
        <v>0</v>
      </c>
      <c r="H81" s="296">
        <f>IF(H$45=0,0,H$45/MAE_fec!H$45)</f>
        <v>0</v>
      </c>
      <c r="I81" s="296">
        <f>IF(I$45=0,0,I$45/MAE_fec!I$45)</f>
        <v>0</v>
      </c>
      <c r="J81" s="296">
        <f>IF(J$45=0,0,J$45/MAE_fec!J$45)</f>
        <v>0</v>
      </c>
      <c r="K81" s="296">
        <f>IF(K$45=0,0,K$45/MAE_fec!K$45)</f>
        <v>0</v>
      </c>
      <c r="L81" s="296">
        <f>IF(L$45=0,0,L$45/MAE_fec!L$45)</f>
        <v>0</v>
      </c>
      <c r="M81" s="296">
        <f>IF(M$45=0,0,M$45/MAE_fec!M$45)</f>
        <v>0</v>
      </c>
      <c r="N81" s="296">
        <f>IF(N$45=0,0,N$45/MAE_fec!N$45)</f>
        <v>0</v>
      </c>
      <c r="O81" s="296">
        <f>IF(O$45=0,0,O$45/MAE_fec!O$45)</f>
        <v>0</v>
      </c>
      <c r="P81" s="296">
        <f>IF(P$45=0,0,P$45/MAE_fec!P$45)</f>
        <v>0</v>
      </c>
      <c r="Q81" s="296">
        <f>IF(Q$45=0,0,Q$45/MAE_fec!Q$45)</f>
        <v>0</v>
      </c>
    </row>
    <row r="82" spans="1:17" x14ac:dyDescent="0.25">
      <c r="A82" s="72" t="s">
        <v>290</v>
      </c>
      <c r="B82" s="295">
        <f>IF(B$46=0,0,B$46/MAE_fec!B$46)</f>
        <v>0</v>
      </c>
      <c r="C82" s="295">
        <f>IF(C$46=0,0,C$46/MAE_fec!C$46)</f>
        <v>0</v>
      </c>
      <c r="D82" s="295">
        <f>IF(D$46=0,0,D$46/MAE_fec!D$46)</f>
        <v>0</v>
      </c>
      <c r="E82" s="295">
        <f>IF(E$46=0,0,E$46/MAE_fec!E$46)</f>
        <v>0</v>
      </c>
      <c r="F82" s="295">
        <f>IF(F$46=0,0,F$46/MAE_fec!F$46)</f>
        <v>0</v>
      </c>
      <c r="G82" s="295">
        <f>IF(G$46=0,0,G$46/MAE_fec!G$46)</f>
        <v>0</v>
      </c>
      <c r="H82" s="295">
        <f>IF(H$46=0,0,H$46/MAE_fec!H$46)</f>
        <v>0</v>
      </c>
      <c r="I82" s="295">
        <f>IF(I$46=0,0,I$46/MAE_fec!I$46)</f>
        <v>0</v>
      </c>
      <c r="J82" s="295">
        <f>IF(J$46=0,0,J$46/MAE_fec!J$46)</f>
        <v>0</v>
      </c>
      <c r="K82" s="295">
        <f>IF(K$46=0,0,K$46/MAE_fec!K$46)</f>
        <v>0</v>
      </c>
      <c r="L82" s="295">
        <f>IF(L$46=0,0,L$46/MAE_fec!L$46)</f>
        <v>0</v>
      </c>
      <c r="M82" s="295">
        <f>IF(M$46=0,0,M$46/MAE_fec!M$46)</f>
        <v>0</v>
      </c>
      <c r="N82" s="295">
        <f>IF(N$46=0,0,N$46/MAE_fec!N$46)</f>
        <v>0</v>
      </c>
      <c r="O82" s="295">
        <f>IF(O$46=0,0,O$46/MAE_fec!O$46)</f>
        <v>0</v>
      </c>
      <c r="P82" s="295">
        <f>IF(P$46=0,0,P$46/MAE_fec!P$46)</f>
        <v>0</v>
      </c>
      <c r="Q82" s="295">
        <f>IF(Q$46=0,0,Q$46/MAE_fec!Q$46)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2068.8377509296138</v>
      </c>
      <c r="C3" s="46">
        <v>1848.9704288589567</v>
      </c>
      <c r="D3" s="46">
        <v>2031.4562526462603</v>
      </c>
      <c r="E3" s="46">
        <v>2040.4168968084341</v>
      </c>
      <c r="F3" s="46">
        <v>2058.1438775033844</v>
      </c>
      <c r="G3" s="46">
        <v>1647.1612120101688</v>
      </c>
      <c r="H3" s="46">
        <v>1410.9519275481057</v>
      </c>
      <c r="I3" s="46">
        <v>1522.9479447367294</v>
      </c>
      <c r="J3" s="46">
        <v>1431.3526584898507</v>
      </c>
      <c r="K3" s="46">
        <v>1139.2834006079634</v>
      </c>
      <c r="L3" s="46">
        <v>1034.9000000000001</v>
      </c>
      <c r="M3" s="46">
        <v>877.05106310732936</v>
      </c>
      <c r="N3" s="46">
        <v>689.11062383069464</v>
      </c>
      <c r="O3" s="46">
        <v>616.95888317535048</v>
      </c>
      <c r="P3" s="46">
        <v>547.1406166121069</v>
      </c>
      <c r="Q3" s="46">
        <v>527.18269149026605</v>
      </c>
    </row>
    <row r="5" spans="1:17" x14ac:dyDescent="0.25">
      <c r="A5" s="31" t="s">
        <v>257</v>
      </c>
      <c r="B5" s="46">
        <v>2869.223353434812</v>
      </c>
      <c r="C5" s="46">
        <v>2856.6382268153661</v>
      </c>
      <c r="D5" s="46">
        <v>2697.3194015023369</v>
      </c>
      <c r="E5" s="46">
        <v>2726.1036711174725</v>
      </c>
      <c r="F5" s="46">
        <v>2480.9937947210296</v>
      </c>
      <c r="G5" s="46">
        <v>2011.8104927539498</v>
      </c>
      <c r="H5" s="46">
        <v>1864.6571957087424</v>
      </c>
      <c r="I5" s="46">
        <v>1997.4082141856745</v>
      </c>
      <c r="J5" s="46">
        <v>2501.0981581497722</v>
      </c>
      <c r="K5" s="46">
        <v>1438.1932199847467</v>
      </c>
      <c r="L5" s="46">
        <v>1384.9662571329898</v>
      </c>
      <c r="M5" s="46">
        <v>1199.1400156332911</v>
      </c>
      <c r="N5" s="46">
        <v>731.01307846231418</v>
      </c>
      <c r="O5" s="46">
        <v>684.76514346341514</v>
      </c>
      <c r="P5" s="46">
        <v>504.71980028352237</v>
      </c>
      <c r="Q5" s="46">
        <v>490.64678851739012</v>
      </c>
    </row>
    <row r="6" spans="1:17" x14ac:dyDescent="0.25">
      <c r="A6" s="294" t="s">
        <v>256</v>
      </c>
      <c r="B6" s="293">
        <v>3586.5291917935147</v>
      </c>
      <c r="C6" s="293">
        <v>3542.9885916435755</v>
      </c>
      <c r="D6" s="293">
        <v>3397.5895720726303</v>
      </c>
      <c r="E6" s="293">
        <v>3234.8797042878964</v>
      </c>
      <c r="F6" s="293">
        <v>2809.3717514563</v>
      </c>
      <c r="G6" s="293">
        <v>2617.127641561859</v>
      </c>
      <c r="H6" s="293">
        <v>2449.5208535577453</v>
      </c>
      <c r="I6" s="293">
        <v>2108.7068822494994</v>
      </c>
      <c r="J6" s="293">
        <v>2635.5003611070565</v>
      </c>
      <c r="K6" s="293">
        <v>2039.2065702762816</v>
      </c>
      <c r="L6" s="293">
        <v>1810.8936832696511</v>
      </c>
      <c r="M6" s="293">
        <v>1522.7102398012396</v>
      </c>
      <c r="N6" s="293">
        <v>1359.0453646745557</v>
      </c>
      <c r="O6" s="293">
        <v>1162.5760599785483</v>
      </c>
      <c r="P6" s="293">
        <v>830.71296088436031</v>
      </c>
      <c r="Q6" s="293">
        <v>840.87019687688814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0</v>
      </c>
      <c r="F7" s="291">
        <v>0</v>
      </c>
      <c r="G7" s="291">
        <v>0</v>
      </c>
      <c r="H7" s="291">
        <v>0</v>
      </c>
      <c r="I7" s="291">
        <v>0</v>
      </c>
      <c r="J7" s="291">
        <v>526.79347885755715</v>
      </c>
      <c r="K7" s="291">
        <v>0</v>
      </c>
      <c r="L7" s="291">
        <v>0</v>
      </c>
      <c r="M7" s="291">
        <v>0</v>
      </c>
      <c r="N7" s="291">
        <v>0</v>
      </c>
      <c r="O7" s="291">
        <v>0</v>
      </c>
      <c r="P7" s="291">
        <v>0</v>
      </c>
      <c r="Q7" s="291">
        <v>10.157235992527831</v>
      </c>
    </row>
    <row r="8" spans="1:17" x14ac:dyDescent="0.25">
      <c r="A8" s="290" t="s">
        <v>254</v>
      </c>
      <c r="B8" s="289"/>
      <c r="C8" s="289">
        <f>B6+C7-C6</f>
        <v>43.54060014993911</v>
      </c>
      <c r="D8" s="289">
        <f t="shared" ref="D8:Q8" si="0">C6+D7-D6</f>
        <v>145.39901957094526</v>
      </c>
      <c r="E8" s="289">
        <f t="shared" si="0"/>
        <v>162.70986778473389</v>
      </c>
      <c r="F8" s="289">
        <f t="shared" si="0"/>
        <v>425.50795283159641</v>
      </c>
      <c r="G8" s="289">
        <f t="shared" si="0"/>
        <v>192.24410989444095</v>
      </c>
      <c r="H8" s="289">
        <f t="shared" si="0"/>
        <v>167.6067880041137</v>
      </c>
      <c r="I8" s="289">
        <f t="shared" si="0"/>
        <v>340.81397130824598</v>
      </c>
      <c r="J8" s="289">
        <f t="shared" si="0"/>
        <v>0</v>
      </c>
      <c r="K8" s="289">
        <f t="shared" si="0"/>
        <v>596.29379083077492</v>
      </c>
      <c r="L8" s="289">
        <f t="shared" si="0"/>
        <v>228.31288700663049</v>
      </c>
      <c r="M8" s="289">
        <f t="shared" si="0"/>
        <v>288.1834434684115</v>
      </c>
      <c r="N8" s="289">
        <f t="shared" si="0"/>
        <v>163.66487512668391</v>
      </c>
      <c r="O8" s="289">
        <f t="shared" si="0"/>
        <v>196.46930469600738</v>
      </c>
      <c r="P8" s="289">
        <f t="shared" si="0"/>
        <v>331.86309909418799</v>
      </c>
      <c r="Q8" s="289">
        <f t="shared" si="0"/>
        <v>0</v>
      </c>
    </row>
    <row r="9" spans="1:17" x14ac:dyDescent="0.25">
      <c r="A9" s="288" t="s">
        <v>253</v>
      </c>
      <c r="B9" s="287">
        <f>B6-B5</f>
        <v>717.30583835870266</v>
      </c>
      <c r="C9" s="287">
        <f t="shared" ref="C9:Q9" si="1">C6-C5</f>
        <v>686.35036482820942</v>
      </c>
      <c r="D9" s="287">
        <f t="shared" si="1"/>
        <v>700.27017057029343</v>
      </c>
      <c r="E9" s="287">
        <f t="shared" si="1"/>
        <v>508.77603317042394</v>
      </c>
      <c r="F9" s="287">
        <f t="shared" si="1"/>
        <v>328.37795673527035</v>
      </c>
      <c r="G9" s="287">
        <f t="shared" si="1"/>
        <v>605.31714880790923</v>
      </c>
      <c r="H9" s="287">
        <f t="shared" si="1"/>
        <v>584.86365784900295</v>
      </c>
      <c r="I9" s="287">
        <f t="shared" si="1"/>
        <v>111.29866806382483</v>
      </c>
      <c r="J9" s="287">
        <f t="shared" si="1"/>
        <v>134.40220295728432</v>
      </c>
      <c r="K9" s="287">
        <f t="shared" si="1"/>
        <v>601.01335029153483</v>
      </c>
      <c r="L9" s="287">
        <f t="shared" si="1"/>
        <v>425.92742613666132</v>
      </c>
      <c r="M9" s="287">
        <f t="shared" si="1"/>
        <v>323.57022416794848</v>
      </c>
      <c r="N9" s="287">
        <f t="shared" si="1"/>
        <v>628.0322862122415</v>
      </c>
      <c r="O9" s="287">
        <f t="shared" si="1"/>
        <v>477.81091651513316</v>
      </c>
      <c r="P9" s="287">
        <f t="shared" si="1"/>
        <v>325.99316060083794</v>
      </c>
      <c r="Q9" s="287">
        <f t="shared" si="1"/>
        <v>350.22340835949802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206.36640110477214</v>
      </c>
      <c r="C12" s="38">
        <v>203.99840999999998</v>
      </c>
      <c r="D12" s="38">
        <v>191.70740000000001</v>
      </c>
      <c r="E12" s="38">
        <v>191.40884</v>
      </c>
      <c r="F12" s="38">
        <v>173.08428000000001</v>
      </c>
      <c r="G12" s="38">
        <v>141.23099868242505</v>
      </c>
      <c r="H12" s="38">
        <v>129.19929000000002</v>
      </c>
      <c r="I12" s="38">
        <v>136.30214999999998</v>
      </c>
      <c r="J12" s="38">
        <v>169.10002000000003</v>
      </c>
      <c r="K12" s="38">
        <v>93.506159999999994</v>
      </c>
      <c r="L12" s="38">
        <v>88.943967786582931</v>
      </c>
      <c r="M12" s="38">
        <v>76.311315328769396</v>
      </c>
      <c r="N12" s="38">
        <v>46.145339275310086</v>
      </c>
      <c r="O12" s="38">
        <v>43.493576875850422</v>
      </c>
      <c r="P12" s="38">
        <v>32.889214680758911</v>
      </c>
      <c r="Q12" s="38">
        <v>31.312259520815022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99.240519215276478</v>
      </c>
      <c r="C14" s="51">
        <v>88.737909999999999</v>
      </c>
      <c r="D14" s="51">
        <v>81.809619999999995</v>
      </c>
      <c r="E14" s="51">
        <v>74.266189999999995</v>
      </c>
      <c r="F14" s="51">
        <v>62.444420000000001</v>
      </c>
      <c r="G14" s="51">
        <v>56.711424090955276</v>
      </c>
      <c r="H14" s="51">
        <v>48.03154</v>
      </c>
      <c r="I14" s="51">
        <v>43.202550000000002</v>
      </c>
      <c r="J14" s="51">
        <v>37.493790000000004</v>
      </c>
      <c r="K14" s="51">
        <v>24.103679999999997</v>
      </c>
      <c r="L14" s="51">
        <v>21.209343241013745</v>
      </c>
      <c r="M14" s="51">
        <v>16.308113587536855</v>
      </c>
      <c r="N14" s="51">
        <v>7.1175409065212243</v>
      </c>
      <c r="O14" s="51">
        <v>8.072925727979726</v>
      </c>
      <c r="P14" s="51">
        <v>7.1177258730870472</v>
      </c>
      <c r="Q14" s="51">
        <v>5.2068051596455289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1.0986932973218009</v>
      </c>
      <c r="C16" s="51">
        <v>1.1000799999999999</v>
      </c>
      <c r="D16" s="51">
        <v>1.09799</v>
      </c>
      <c r="E16" s="51">
        <v>1.0988899999999999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3.2960710147954351</v>
      </c>
      <c r="O16" s="51">
        <v>3.2961375816210898</v>
      </c>
      <c r="P16" s="51">
        <v>3.2961013013422171</v>
      </c>
      <c r="Q16" s="51">
        <v>3.2961177040485627</v>
      </c>
    </row>
    <row r="17" spans="1:17" x14ac:dyDescent="0.25">
      <c r="A17" s="53" t="s">
        <v>76</v>
      </c>
      <c r="B17" s="51">
        <v>10.246649616062999</v>
      </c>
      <c r="C17" s="51">
        <v>10.20792</v>
      </c>
      <c r="D17" s="51">
        <v>7.1933100000000003</v>
      </c>
      <c r="E17" s="51">
        <v>8.1984700000000004</v>
      </c>
      <c r="F17" s="51">
        <v>5.10907</v>
      </c>
      <c r="G17" s="51">
        <v>5.1120403041999003</v>
      </c>
      <c r="H17" s="51">
        <v>4.1033099999999996</v>
      </c>
      <c r="I17" s="51">
        <v>3.1005099999999999</v>
      </c>
      <c r="J17" s="51">
        <v>3.1002299999999998</v>
      </c>
      <c r="K17" s="51">
        <v>3.0993300000000001</v>
      </c>
      <c r="L17" s="51">
        <v>3.0570597821311245</v>
      </c>
      <c r="M17" s="51">
        <v>1.0265870994043371</v>
      </c>
      <c r="N17" s="51">
        <v>0</v>
      </c>
      <c r="O17" s="51">
        <v>0</v>
      </c>
      <c r="P17" s="51">
        <v>0</v>
      </c>
      <c r="Q17" s="51">
        <v>0</v>
      </c>
    </row>
    <row r="18" spans="1:17" x14ac:dyDescent="0.25">
      <c r="A18" s="53" t="s">
        <v>29</v>
      </c>
      <c r="B18" s="51">
        <v>87.895176301891681</v>
      </c>
      <c r="C18" s="51">
        <v>77.429910000000007</v>
      </c>
      <c r="D18" s="51">
        <v>73.518320000000003</v>
      </c>
      <c r="E18" s="51">
        <v>64.968829999999997</v>
      </c>
      <c r="F18" s="51">
        <v>57.335349999999998</v>
      </c>
      <c r="G18" s="51">
        <v>51.599383786755375</v>
      </c>
      <c r="H18" s="51">
        <v>43.928229999999999</v>
      </c>
      <c r="I18" s="51">
        <v>40.102040000000002</v>
      </c>
      <c r="J18" s="51">
        <v>34.393560000000001</v>
      </c>
      <c r="K18" s="51">
        <v>21.004349999999999</v>
      </c>
      <c r="L18" s="51">
        <v>18.152283458882621</v>
      </c>
      <c r="M18" s="51">
        <v>15.281526488132519</v>
      </c>
      <c r="N18" s="51">
        <v>3.8214698917257888</v>
      </c>
      <c r="O18" s="51">
        <v>4.7767881463586352</v>
      </c>
      <c r="P18" s="51">
        <v>3.8216245717448301</v>
      </c>
      <c r="Q18" s="51">
        <v>1.9106874555969662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21.476405660570194</v>
      </c>
      <c r="C20" s="51">
        <v>29.621500000000001</v>
      </c>
      <c r="D20" s="51">
        <v>26.90089</v>
      </c>
      <c r="E20" s="51">
        <v>30.08689</v>
      </c>
      <c r="F20" s="51">
        <v>29.703890000000001</v>
      </c>
      <c r="G20" s="51">
        <v>19.254724876057477</v>
      </c>
      <c r="H20" s="51">
        <v>17.608779999999999</v>
      </c>
      <c r="I20" s="51">
        <v>22.099820000000001</v>
      </c>
      <c r="J20" s="51">
        <v>59.208350000000003</v>
      </c>
      <c r="K20" s="51">
        <v>16.803750000000001</v>
      </c>
      <c r="L20" s="51">
        <v>15.022341541034089</v>
      </c>
      <c r="M20" s="51">
        <v>13.156450888982475</v>
      </c>
      <c r="N20" s="51">
        <v>11.512153959428051</v>
      </c>
      <c r="O20" s="51">
        <v>9.7933118307611462</v>
      </c>
      <c r="P20" s="51">
        <v>8.8376932610654126</v>
      </c>
      <c r="Q20" s="51">
        <v>8.6453707869591412</v>
      </c>
    </row>
    <row r="21" spans="1:17" x14ac:dyDescent="0.25">
      <c r="A21" s="53" t="s">
        <v>66</v>
      </c>
      <c r="B21" s="51">
        <v>21.476405660570194</v>
      </c>
      <c r="C21" s="51">
        <v>29.621500000000001</v>
      </c>
      <c r="D21" s="51">
        <v>26.90089</v>
      </c>
      <c r="E21" s="51">
        <v>30.08689</v>
      </c>
      <c r="F21" s="51">
        <v>29.703890000000001</v>
      </c>
      <c r="G21" s="51">
        <v>19.254724876057477</v>
      </c>
      <c r="H21" s="51">
        <v>17.608779999999999</v>
      </c>
      <c r="I21" s="51">
        <v>22.099820000000001</v>
      </c>
      <c r="J21" s="51">
        <v>59.208350000000003</v>
      </c>
      <c r="K21" s="51">
        <v>16.803750000000001</v>
      </c>
      <c r="L21" s="51">
        <v>15.022341541034089</v>
      </c>
      <c r="M21" s="51">
        <v>13.156450888982475</v>
      </c>
      <c r="N21" s="51">
        <v>11.512153959428051</v>
      </c>
      <c r="O21" s="51">
        <v>9.7933118307611462</v>
      </c>
      <c r="P21" s="51">
        <v>8.8376932610654126</v>
      </c>
      <c r="Q21" s="51">
        <v>8.6453707869591412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85.649476228925465</v>
      </c>
      <c r="C30" s="62">
        <v>85.638999999999996</v>
      </c>
      <c r="D30" s="62">
        <v>82.996889999999993</v>
      </c>
      <c r="E30" s="62">
        <v>87.055760000000006</v>
      </c>
      <c r="F30" s="62">
        <v>80.935969999999998</v>
      </c>
      <c r="G30" s="62">
        <v>65.264849715412296</v>
      </c>
      <c r="H30" s="62">
        <v>63.558970000000002</v>
      </c>
      <c r="I30" s="62">
        <v>70.999780000000001</v>
      </c>
      <c r="J30" s="62">
        <v>72.397880000000001</v>
      </c>
      <c r="K30" s="62">
        <v>52.598730000000003</v>
      </c>
      <c r="L30" s="62">
        <v>52.712283004535102</v>
      </c>
      <c r="M30" s="62">
        <v>46.846750852250068</v>
      </c>
      <c r="N30" s="62">
        <v>27.51564440936081</v>
      </c>
      <c r="O30" s="62">
        <v>25.627339317109552</v>
      </c>
      <c r="P30" s="62">
        <v>16.933795546606451</v>
      </c>
      <c r="Q30" s="62">
        <v>17.460083574210351</v>
      </c>
    </row>
    <row r="32" spans="1:17" x14ac:dyDescent="0.25">
      <c r="A32" s="31" t="s">
        <v>63</v>
      </c>
      <c r="B32" s="70">
        <v>369.96730576942304</v>
      </c>
      <c r="C32" s="70">
        <v>355.06840283827205</v>
      </c>
      <c r="D32" s="70">
        <v>326.64431112951604</v>
      </c>
      <c r="E32" s="70">
        <v>309.54304266447605</v>
      </c>
      <c r="F32" s="70">
        <v>271.41878916640803</v>
      </c>
      <c r="G32" s="70">
        <v>228.29718384013381</v>
      </c>
      <c r="H32" s="70">
        <v>196.44268112830804</v>
      </c>
      <c r="I32" s="70">
        <v>191.48101992025201</v>
      </c>
      <c r="J32" s="70">
        <v>260.14166915709603</v>
      </c>
      <c r="K32" s="70">
        <v>117.15032401682402</v>
      </c>
      <c r="L32" s="70">
        <v>103.59266225470529</v>
      </c>
      <c r="M32" s="70">
        <v>83.607764559324153</v>
      </c>
      <c r="N32" s="70">
        <v>48.13127225585086</v>
      </c>
      <c r="O32" s="70">
        <v>47.190028949586576</v>
      </c>
      <c r="P32" s="70">
        <v>41.850094141346986</v>
      </c>
      <c r="Q32" s="70">
        <v>35.205860733228761</v>
      </c>
    </row>
    <row r="34" spans="1:17" x14ac:dyDescent="0.25">
      <c r="A34" s="184" t="s">
        <v>252</v>
      </c>
      <c r="B34" s="190">
        <f t="shared" ref="B34:Q34" si="2">IF(B$12=0,"",B$12/B$3*1000)</f>
        <v>99.749920462367456</v>
      </c>
      <c r="C34" s="190">
        <f t="shared" si="2"/>
        <v>110.33081265982831</v>
      </c>
      <c r="D34" s="190">
        <f t="shared" si="2"/>
        <v>94.369445441059284</v>
      </c>
      <c r="E34" s="190">
        <f t="shared" si="2"/>
        <v>93.808691890072382</v>
      </c>
      <c r="F34" s="190">
        <f t="shared" si="2"/>
        <v>84.097269336660062</v>
      </c>
      <c r="G34" s="190">
        <f t="shared" si="2"/>
        <v>85.742061950371593</v>
      </c>
      <c r="H34" s="190">
        <f t="shared" si="2"/>
        <v>91.568881602165732</v>
      </c>
      <c r="I34" s="190">
        <f t="shared" si="2"/>
        <v>89.498889618031185</v>
      </c>
      <c r="J34" s="190">
        <f t="shared" si="2"/>
        <v>118.14001182518436</v>
      </c>
      <c r="K34" s="190">
        <f t="shared" si="2"/>
        <v>82.074539091942952</v>
      </c>
      <c r="L34" s="190">
        <f t="shared" si="2"/>
        <v>85.944504576850832</v>
      </c>
      <c r="M34" s="190">
        <f t="shared" si="2"/>
        <v>87.008976488100757</v>
      </c>
      <c r="N34" s="190">
        <f t="shared" si="2"/>
        <v>66.963616115498141</v>
      </c>
      <c r="O34" s="190">
        <f t="shared" si="2"/>
        <v>70.496718763491401</v>
      </c>
      <c r="P34" s="190">
        <f t="shared" si="2"/>
        <v>60.111082383919573</v>
      </c>
      <c r="Q34" s="190">
        <f t="shared" si="2"/>
        <v>59.395462002555476</v>
      </c>
    </row>
    <row r="35" spans="1:17" x14ac:dyDescent="0.25">
      <c r="A35" s="286" t="s">
        <v>251</v>
      </c>
      <c r="B35" s="285">
        <f t="shared" ref="B35:Q35" si="3">IF(B$12=0,"",B$12/B$5*1000)</f>
        <v>71.924132660403117</v>
      </c>
      <c r="C35" s="285">
        <f t="shared" si="3"/>
        <v>71.412056341282408</v>
      </c>
      <c r="D35" s="285">
        <f t="shared" si="3"/>
        <v>71.0733033296776</v>
      </c>
      <c r="E35" s="285">
        <f t="shared" si="3"/>
        <v>70.21333855639412</v>
      </c>
      <c r="F35" s="285">
        <f t="shared" si="3"/>
        <v>69.764092263464164</v>
      </c>
      <c r="G35" s="285">
        <f t="shared" si="3"/>
        <v>70.200945462360707</v>
      </c>
      <c r="H35" s="285">
        <f t="shared" si="3"/>
        <v>69.288494580845637</v>
      </c>
      <c r="I35" s="285">
        <f t="shared" si="3"/>
        <v>68.23950609193281</v>
      </c>
      <c r="J35" s="285">
        <f t="shared" si="3"/>
        <v>67.61030927514436</v>
      </c>
      <c r="K35" s="285">
        <f t="shared" si="3"/>
        <v>65.016409965409025</v>
      </c>
      <c r="L35" s="285">
        <f t="shared" si="3"/>
        <v>64.221035948345275</v>
      </c>
      <c r="M35" s="285">
        <f t="shared" si="3"/>
        <v>63.63836944301103</v>
      </c>
      <c r="N35" s="285">
        <f t="shared" si="3"/>
        <v>63.125189733098608</v>
      </c>
      <c r="O35" s="285">
        <f t="shared" si="3"/>
        <v>63.516049686565488</v>
      </c>
      <c r="P35" s="285">
        <f t="shared" si="3"/>
        <v>65.163313708484708</v>
      </c>
      <c r="Q35" s="285">
        <f t="shared" si="3"/>
        <v>63.818331748247473</v>
      </c>
    </row>
    <row r="36" spans="1:17" x14ac:dyDescent="0.25">
      <c r="A36" s="286" t="s">
        <v>250</v>
      </c>
      <c r="B36" s="285">
        <f>IF(TEL_ued!B$5=0,"",TEL_ued!B$5/B$5*1000)</f>
        <v>34.276863932924883</v>
      </c>
      <c r="C36" s="285">
        <f>IF(TEL_ued!C$5=0,"",TEL_ued!C$5/C$5*1000)</f>
        <v>34.276863932924883</v>
      </c>
      <c r="D36" s="285">
        <f>IF(TEL_ued!D$5=0,"",TEL_ued!D$5/D$5*1000)</f>
        <v>34.276863932924883</v>
      </c>
      <c r="E36" s="285">
        <f>IF(TEL_ued!E$5=0,"",TEL_ued!E$5/E$5*1000)</f>
        <v>34.276863932924883</v>
      </c>
      <c r="F36" s="285">
        <f>IF(TEL_ued!F$5=0,"",TEL_ued!F$5/F$5*1000)</f>
        <v>34.276863932924883</v>
      </c>
      <c r="G36" s="285">
        <f>IF(TEL_ued!G$5=0,"",TEL_ued!G$5/G$5*1000)</f>
        <v>34.276863932924883</v>
      </c>
      <c r="H36" s="285">
        <f>IF(TEL_ued!H$5=0,"",TEL_ued!H$5/H$5*1000)</f>
        <v>34.276863932924883</v>
      </c>
      <c r="I36" s="285">
        <f>IF(TEL_ued!I$5=0,"",TEL_ued!I$5/I$5*1000)</f>
        <v>34.276863932924883</v>
      </c>
      <c r="J36" s="285">
        <f>IF(TEL_ued!J$5=0,"",TEL_ued!J$5/J$5*1000)</f>
        <v>34.276863932924883</v>
      </c>
      <c r="K36" s="285">
        <f>IF(TEL_ued!K$5=0,"",TEL_ued!K$5/K$5*1000)</f>
        <v>34.276863932924883</v>
      </c>
      <c r="L36" s="285">
        <f>IF(TEL_ued!L$5=0,"",TEL_ued!L$5/L$5*1000)</f>
        <v>34.276863932924883</v>
      </c>
      <c r="M36" s="285">
        <f>IF(TEL_ued!M$5=0,"",TEL_ued!M$5/M$5*1000)</f>
        <v>34.27686393292489</v>
      </c>
      <c r="N36" s="285">
        <f>IF(TEL_ued!N$5=0,"",TEL_ued!N$5/N$5*1000)</f>
        <v>34.27686393292489</v>
      </c>
      <c r="O36" s="285">
        <f>IF(TEL_ued!O$5=0,"",TEL_ued!O$5/O$5*1000)</f>
        <v>34.276863932924883</v>
      </c>
      <c r="P36" s="285">
        <f>IF(TEL_ued!P$5=0,"",TEL_ued!P$5/P$5*1000)</f>
        <v>34.276863932924883</v>
      </c>
      <c r="Q36" s="285">
        <f>IF(TEL_ued!Q$5=0,"",TEL_ued!Q$5/Q$5*1000)</f>
        <v>34.276863932924883</v>
      </c>
    </row>
    <row r="37" spans="1:17" x14ac:dyDescent="0.25">
      <c r="A37" s="284" t="s">
        <v>60</v>
      </c>
      <c r="B37" s="283">
        <f t="shared" ref="B37:Q37" si="4">IF(B$12=0,"",B$32/B$12)</f>
        <v>1.7927690931703111</v>
      </c>
      <c r="C37" s="283">
        <f t="shared" si="4"/>
        <v>1.7405449524742476</v>
      </c>
      <c r="D37" s="283">
        <f t="shared" si="4"/>
        <v>1.7038690792818432</v>
      </c>
      <c r="E37" s="283">
        <f t="shared" si="4"/>
        <v>1.6171825850074431</v>
      </c>
      <c r="F37" s="283">
        <f t="shared" si="4"/>
        <v>1.5681307925041374</v>
      </c>
      <c r="G37" s="283">
        <f t="shared" si="4"/>
        <v>1.6164807016162761</v>
      </c>
      <c r="H37" s="283">
        <f t="shared" si="4"/>
        <v>1.5204625437826169</v>
      </c>
      <c r="I37" s="283">
        <f t="shared" si="4"/>
        <v>1.4048275828389503</v>
      </c>
      <c r="J37" s="283">
        <f t="shared" si="4"/>
        <v>1.5383893458859199</v>
      </c>
      <c r="K37" s="283">
        <f t="shared" si="4"/>
        <v>1.2528621003880815</v>
      </c>
      <c r="L37" s="283">
        <f t="shared" si="4"/>
        <v>1.1646957610804056</v>
      </c>
      <c r="M37" s="283">
        <f t="shared" si="4"/>
        <v>1.0956142506405468</v>
      </c>
      <c r="N37" s="283">
        <f t="shared" si="4"/>
        <v>1.0430364802107619</v>
      </c>
      <c r="O37" s="283">
        <f t="shared" si="4"/>
        <v>1.0849884589691814</v>
      </c>
      <c r="P37" s="283">
        <f t="shared" si="4"/>
        <v>1.2724564738795796</v>
      </c>
      <c r="Q37" s="283">
        <f t="shared" si="4"/>
        <v>1.1243475006913968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final energy consumption"</f>
        <v>EL: Industry Summary / final energy consumption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89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4450.345290604836</v>
      </c>
      <c r="C5" s="96">
        <f t="shared" ref="C5:Q5" si="1">SUM(C6:C10,C15,C26)</f>
        <v>4507.6647800000001</v>
      </c>
      <c r="D5" s="96">
        <f t="shared" si="1"/>
        <v>4445.7227699999958</v>
      </c>
      <c r="E5" s="96">
        <f t="shared" si="1"/>
        <v>4330.6547999999993</v>
      </c>
      <c r="F5" s="96">
        <f t="shared" si="1"/>
        <v>4069.7943800000003</v>
      </c>
      <c r="G5" s="96">
        <f t="shared" si="1"/>
        <v>4160.7101715794934</v>
      </c>
      <c r="H5" s="96">
        <f t="shared" si="1"/>
        <v>4234.0487300000004</v>
      </c>
      <c r="I5" s="96">
        <f t="shared" si="1"/>
        <v>4603.7993699999988</v>
      </c>
      <c r="J5" s="96">
        <f t="shared" si="1"/>
        <v>4211.6447499999995</v>
      </c>
      <c r="K5" s="96">
        <f t="shared" si="1"/>
        <v>3460.9177500000028</v>
      </c>
      <c r="L5" s="96">
        <f t="shared" si="1"/>
        <v>3471.4313200222441</v>
      </c>
      <c r="M5" s="96">
        <f t="shared" si="1"/>
        <v>3322.4885143833885</v>
      </c>
      <c r="N5" s="96">
        <f t="shared" si="1"/>
        <v>2995.0838937464241</v>
      </c>
      <c r="O5" s="96">
        <f t="shared" si="1"/>
        <v>2835.1972370658004</v>
      </c>
      <c r="P5" s="96">
        <f t="shared" si="1"/>
        <v>3087.9741823961235</v>
      </c>
      <c r="Q5" s="96">
        <f t="shared" si="1"/>
        <v>3127.9498292210728</v>
      </c>
    </row>
    <row r="6" spans="1:17" x14ac:dyDescent="0.25">
      <c r="A6" s="76" t="s">
        <v>83</v>
      </c>
      <c r="B6" s="95">
        <v>39.960198953588204</v>
      </c>
      <c r="C6" s="95">
        <v>39.897063662128929</v>
      </c>
      <c r="D6" s="95">
        <v>39.041848354433284</v>
      </c>
      <c r="E6" s="95">
        <v>38.966002372035959</v>
      </c>
      <c r="F6" s="95">
        <v>34.745640586378769</v>
      </c>
      <c r="G6" s="95">
        <v>34.764825559904892</v>
      </c>
      <c r="H6" s="95">
        <v>36.054130564119191</v>
      </c>
      <c r="I6" s="95">
        <v>36.229720466181206</v>
      </c>
      <c r="J6" s="95">
        <v>37.317080474004669</v>
      </c>
      <c r="K6" s="95">
        <v>29.235044645977702</v>
      </c>
      <c r="L6" s="95">
        <v>27.300269488791209</v>
      </c>
      <c r="M6" s="95">
        <v>26.997941531447857</v>
      </c>
      <c r="N6" s="95">
        <v>22.693503926555358</v>
      </c>
      <c r="O6" s="95">
        <v>19.640671409533198</v>
      </c>
      <c r="P6" s="95">
        <v>21.760464344711018</v>
      </c>
      <c r="Q6" s="95">
        <v>22.374581150826018</v>
      </c>
    </row>
    <row r="7" spans="1:17" x14ac:dyDescent="0.25">
      <c r="A7" s="76" t="s">
        <v>82</v>
      </c>
      <c r="B7" s="95">
        <v>37.432341537369751</v>
      </c>
      <c r="C7" s="95">
        <v>37.236229057029611</v>
      </c>
      <c r="D7" s="95">
        <v>36.651370876881295</v>
      </c>
      <c r="E7" s="95">
        <v>34.934959776767442</v>
      </c>
      <c r="F7" s="95">
        <v>32.661058169929099</v>
      </c>
      <c r="G7" s="95">
        <v>33.189652255562692</v>
      </c>
      <c r="H7" s="95">
        <v>33.811275524455517</v>
      </c>
      <c r="I7" s="95">
        <v>27.25129905035303</v>
      </c>
      <c r="J7" s="95">
        <v>35.496018393309015</v>
      </c>
      <c r="K7" s="95">
        <v>29.104112946809138</v>
      </c>
      <c r="L7" s="95">
        <v>26.610519119134779</v>
      </c>
      <c r="M7" s="95">
        <v>26.44748540373865</v>
      </c>
      <c r="N7" s="95">
        <v>20.678692181338494</v>
      </c>
      <c r="O7" s="95">
        <v>18.396217787432146</v>
      </c>
      <c r="P7" s="95">
        <v>21.573063802404047</v>
      </c>
      <c r="Q7" s="95">
        <v>23.614664420056901</v>
      </c>
    </row>
    <row r="8" spans="1:17" x14ac:dyDescent="0.25">
      <c r="A8" s="76" t="s">
        <v>81</v>
      </c>
      <c r="B8" s="95">
        <v>80.887340779133112</v>
      </c>
      <c r="C8" s="95">
        <v>81.03786097799653</v>
      </c>
      <c r="D8" s="95">
        <v>82.252096404522021</v>
      </c>
      <c r="E8" s="95">
        <v>84.256571845557133</v>
      </c>
      <c r="F8" s="95">
        <v>76.079949686303436</v>
      </c>
      <c r="G8" s="95">
        <v>76.239487728243333</v>
      </c>
      <c r="H8" s="95">
        <v>79.66725597590397</v>
      </c>
      <c r="I8" s="95">
        <v>83.401764333593917</v>
      </c>
      <c r="J8" s="95">
        <v>77.521042345104476</v>
      </c>
      <c r="K8" s="95">
        <v>64.207237433680646</v>
      </c>
      <c r="L8" s="95">
        <v>63.176472035741689</v>
      </c>
      <c r="M8" s="95">
        <v>62.898083387816015</v>
      </c>
      <c r="N8" s="95">
        <v>55.98051349631438</v>
      </c>
      <c r="O8" s="95">
        <v>51.954062216891373</v>
      </c>
      <c r="P8" s="95">
        <v>53.898872214561756</v>
      </c>
      <c r="Q8" s="95">
        <v>52.158527079264481</v>
      </c>
    </row>
    <row r="9" spans="1:17" x14ac:dyDescent="0.25">
      <c r="A9" s="76" t="s">
        <v>80</v>
      </c>
      <c r="B9" s="95">
        <v>53.320772185292711</v>
      </c>
      <c r="C9" s="95">
        <v>51.520658933516494</v>
      </c>
      <c r="D9" s="95">
        <v>51.061774968378685</v>
      </c>
      <c r="E9" s="95">
        <v>50.288345971824221</v>
      </c>
      <c r="F9" s="95">
        <v>47.551868030010475</v>
      </c>
      <c r="G9" s="95">
        <v>47.517819869950969</v>
      </c>
      <c r="H9" s="95">
        <v>48.622006905851649</v>
      </c>
      <c r="I9" s="95">
        <v>38.659506503603822</v>
      </c>
      <c r="J9" s="95">
        <v>50.041234539435656</v>
      </c>
      <c r="K9" s="95">
        <v>41.716425196907657</v>
      </c>
      <c r="L9" s="95">
        <v>38.711706118987586</v>
      </c>
      <c r="M9" s="95">
        <v>38.125809840497148</v>
      </c>
      <c r="N9" s="95">
        <v>29.18197541380518</v>
      </c>
      <c r="O9" s="95">
        <v>26.447014998936854</v>
      </c>
      <c r="P9" s="95">
        <v>29.450882613950281</v>
      </c>
      <c r="Q9" s="95">
        <v>32.41993753674771</v>
      </c>
    </row>
    <row r="10" spans="1:17" x14ac:dyDescent="0.25">
      <c r="A10" s="94" t="s">
        <v>79</v>
      </c>
      <c r="B10" s="93">
        <f t="shared" ref="B10" si="2">SUM(B11:B14)</f>
        <v>61.057328282842889</v>
      </c>
      <c r="C10" s="93">
        <f t="shared" ref="C10:Q10" si="3">SUM(C11:C14)</f>
        <v>59.767099508757227</v>
      </c>
      <c r="D10" s="93">
        <f t="shared" si="3"/>
        <v>59.040464125150393</v>
      </c>
      <c r="E10" s="93">
        <f t="shared" si="3"/>
        <v>59.826019260650341</v>
      </c>
      <c r="F10" s="93">
        <f t="shared" si="3"/>
        <v>52.282597288791465</v>
      </c>
      <c r="G10" s="93">
        <f t="shared" si="3"/>
        <v>51.037423617908281</v>
      </c>
      <c r="H10" s="93">
        <f t="shared" si="3"/>
        <v>55.12054812551402</v>
      </c>
      <c r="I10" s="93">
        <f t="shared" si="3"/>
        <v>56.21160018065671</v>
      </c>
      <c r="J10" s="93">
        <f t="shared" si="3"/>
        <v>54.710669296831405</v>
      </c>
      <c r="K10" s="93">
        <f t="shared" si="3"/>
        <v>42.568350197863715</v>
      </c>
      <c r="L10" s="93">
        <f t="shared" si="3"/>
        <v>38.252977838991832</v>
      </c>
      <c r="M10" s="93">
        <f t="shared" si="3"/>
        <v>37.111580216720299</v>
      </c>
      <c r="N10" s="93">
        <f t="shared" si="3"/>
        <v>29.66170307700342</v>
      </c>
      <c r="O10" s="93">
        <f t="shared" si="3"/>
        <v>26.580997287448255</v>
      </c>
      <c r="P10" s="93">
        <f t="shared" si="3"/>
        <v>28.93677007577498</v>
      </c>
      <c r="Q10" s="93">
        <f t="shared" si="3"/>
        <v>30.8766297493016</v>
      </c>
    </row>
    <row r="11" spans="1:17" x14ac:dyDescent="0.25">
      <c r="A11" s="92" t="s">
        <v>68</v>
      </c>
      <c r="B11" s="91">
        <v>11.521661176821013</v>
      </c>
      <c r="C11" s="91">
        <v>11.189048047243739</v>
      </c>
      <c r="D11" s="91">
        <v>10.9124954109001</v>
      </c>
      <c r="E11" s="91">
        <v>11.259682651476691</v>
      </c>
      <c r="F11" s="91">
        <v>8.2995561149047692</v>
      </c>
      <c r="G11" s="91">
        <v>9.8510522462857448</v>
      </c>
      <c r="H11" s="91">
        <v>10.300660199184527</v>
      </c>
      <c r="I11" s="91">
        <v>10.557144621633997</v>
      </c>
      <c r="J11" s="91">
        <v>10.890766315553691</v>
      </c>
      <c r="K11" s="91">
        <v>8.9583104523858275</v>
      </c>
      <c r="L11" s="91">
        <v>7.7319745108411198</v>
      </c>
      <c r="M11" s="91">
        <v>6.6083309711811946</v>
      </c>
      <c r="N11" s="91">
        <v>4.7290987000523028</v>
      </c>
      <c r="O11" s="91">
        <v>1.3781143419522086</v>
      </c>
      <c r="P11" s="91">
        <v>2.3473113191886377</v>
      </c>
      <c r="Q11" s="91">
        <v>3.4316199214180587</v>
      </c>
    </row>
    <row r="12" spans="1:17" x14ac:dyDescent="0.25">
      <c r="A12" s="92" t="s">
        <v>66</v>
      </c>
      <c r="B12" s="91">
        <v>12.825080840671399</v>
      </c>
      <c r="C12" s="91">
        <v>13.809039375220602</v>
      </c>
      <c r="D12" s="91">
        <v>14.07924452978104</v>
      </c>
      <c r="E12" s="91">
        <v>14.079813628281196</v>
      </c>
      <c r="F12" s="91">
        <v>15.366148386050527</v>
      </c>
      <c r="G12" s="91">
        <v>14.284376660284519</v>
      </c>
      <c r="H12" s="91">
        <v>15.865915926753736</v>
      </c>
      <c r="I12" s="91">
        <v>16.398744880157093</v>
      </c>
      <c r="J12" s="91">
        <v>15.311015620605202</v>
      </c>
      <c r="K12" s="91">
        <v>11.792166475486507</v>
      </c>
      <c r="L12" s="91">
        <v>10.691066458668757</v>
      </c>
      <c r="M12" s="91">
        <v>9.9540140810948898</v>
      </c>
      <c r="N12" s="91">
        <v>7.6445933860029776</v>
      </c>
      <c r="O12" s="91">
        <v>3.8048992981530678</v>
      </c>
      <c r="P12" s="91">
        <v>4.3360013380813012</v>
      </c>
      <c r="Q12" s="91">
        <v>4.7205362911293172</v>
      </c>
    </row>
    <row r="13" spans="1:17" x14ac:dyDescent="0.25">
      <c r="A13" s="92" t="s">
        <v>72</v>
      </c>
      <c r="B13" s="91">
        <v>0</v>
      </c>
      <c r="C13" s="91">
        <v>0.30003999999999564</v>
      </c>
      <c r="D13" s="91">
        <v>0.30012000000000683</v>
      </c>
      <c r="E13" s="91">
        <v>0.29970000000000141</v>
      </c>
      <c r="F13" s="91">
        <v>0.40018000000000598</v>
      </c>
      <c r="G13" s="91">
        <v>0.40603802426674002</v>
      </c>
      <c r="H13" s="91">
        <v>0.4</v>
      </c>
      <c r="I13" s="91">
        <v>0</v>
      </c>
      <c r="J13" s="91">
        <v>0</v>
      </c>
      <c r="K13" s="91">
        <v>0</v>
      </c>
      <c r="L13" s="91">
        <v>0</v>
      </c>
      <c r="M13" s="91">
        <v>1.00315276583548</v>
      </c>
      <c r="N13" s="91">
        <v>1.1225791611117746</v>
      </c>
      <c r="O13" s="91">
        <v>1.1464507037151179</v>
      </c>
      <c r="P13" s="91">
        <v>1.1703495098092027</v>
      </c>
      <c r="Q13" s="91">
        <v>1.0748065348237299</v>
      </c>
    </row>
    <row r="14" spans="1:17" x14ac:dyDescent="0.25">
      <c r="A14" s="90" t="s">
        <v>21</v>
      </c>
      <c r="B14" s="89">
        <v>36.710586265350479</v>
      </c>
      <c r="C14" s="89">
        <v>34.468972086292894</v>
      </c>
      <c r="D14" s="89">
        <v>33.748604184469244</v>
      </c>
      <c r="E14" s="89">
        <v>34.186822980892451</v>
      </c>
      <c r="F14" s="89">
        <v>28.216712787836165</v>
      </c>
      <c r="G14" s="89">
        <v>26.495956687071281</v>
      </c>
      <c r="H14" s="89">
        <v>28.553971999575761</v>
      </c>
      <c r="I14" s="89">
        <v>29.255710678865618</v>
      </c>
      <c r="J14" s="89">
        <v>28.50888736067251</v>
      </c>
      <c r="K14" s="89">
        <v>21.817873269991381</v>
      </c>
      <c r="L14" s="89">
        <v>19.829936869481955</v>
      </c>
      <c r="M14" s="89">
        <v>19.546082398608736</v>
      </c>
      <c r="N14" s="89">
        <v>16.165431829836365</v>
      </c>
      <c r="O14" s="89">
        <v>20.251532943627861</v>
      </c>
      <c r="P14" s="89">
        <v>21.083107908695837</v>
      </c>
      <c r="Q14" s="89">
        <v>21.649667001930496</v>
      </c>
    </row>
    <row r="15" spans="1:17" x14ac:dyDescent="0.25">
      <c r="A15" s="86" t="s">
        <v>87</v>
      </c>
      <c r="B15" s="85">
        <f t="shared" ref="B15" si="4">SUM(B16:B25)</f>
        <v>1111.0745302667153</v>
      </c>
      <c r="C15" s="85">
        <f t="shared" ref="C15:Q15" si="5">SUM(C16:C25)</f>
        <v>1063.5777632878514</v>
      </c>
      <c r="D15" s="85">
        <f t="shared" si="5"/>
        <v>1084.0165818896605</v>
      </c>
      <c r="E15" s="85">
        <f t="shared" si="5"/>
        <v>1077.6827042593231</v>
      </c>
      <c r="F15" s="85">
        <f t="shared" si="5"/>
        <v>911.97178363257308</v>
      </c>
      <c r="G15" s="85">
        <f t="shared" si="5"/>
        <v>1032.2929904603466</v>
      </c>
      <c r="H15" s="85">
        <f t="shared" si="5"/>
        <v>1091.9671582329615</v>
      </c>
      <c r="I15" s="85">
        <f t="shared" si="5"/>
        <v>1021.8701690295486</v>
      </c>
      <c r="J15" s="85">
        <f t="shared" si="5"/>
        <v>997.072864957771</v>
      </c>
      <c r="K15" s="85">
        <f t="shared" si="5"/>
        <v>832.33446428097068</v>
      </c>
      <c r="L15" s="85">
        <f t="shared" si="5"/>
        <v>793.36061547979284</v>
      </c>
      <c r="M15" s="85">
        <f t="shared" si="5"/>
        <v>657.25382807073959</v>
      </c>
      <c r="N15" s="85">
        <f t="shared" si="5"/>
        <v>721.94126214467428</v>
      </c>
      <c r="O15" s="85">
        <f t="shared" si="5"/>
        <v>560.25914888832472</v>
      </c>
      <c r="P15" s="85">
        <f t="shared" si="5"/>
        <v>628.35323265185468</v>
      </c>
      <c r="Q15" s="85">
        <f t="shared" si="5"/>
        <v>684.34960309992653</v>
      </c>
    </row>
    <row r="16" spans="1:17" x14ac:dyDescent="0.25">
      <c r="A16" s="88" t="s">
        <v>33</v>
      </c>
      <c r="B16" s="87">
        <v>117.95734120377898</v>
      </c>
      <c r="C16" s="87">
        <v>118.55012101948793</v>
      </c>
      <c r="D16" s="87">
        <v>120.66063783727016</v>
      </c>
      <c r="E16" s="87">
        <v>121.37671578216617</v>
      </c>
      <c r="F16" s="87">
        <v>119.89130523350161</v>
      </c>
      <c r="G16" s="87">
        <v>123.224573127273</v>
      </c>
      <c r="H16" s="87">
        <v>113.2404227213157</v>
      </c>
      <c r="I16" s="87">
        <v>128.95495478756129</v>
      </c>
      <c r="J16" s="87">
        <v>108.86593983872056</v>
      </c>
      <c r="K16" s="87">
        <v>95.039643331299672</v>
      </c>
      <c r="L16" s="87">
        <v>130.06055368549593</v>
      </c>
      <c r="M16" s="87">
        <v>122.90003060384416</v>
      </c>
      <c r="N16" s="87">
        <v>141.64422484277225</v>
      </c>
      <c r="O16" s="87">
        <v>160.28800990329114</v>
      </c>
      <c r="P16" s="87">
        <v>149.47316510294749</v>
      </c>
      <c r="Q16" s="87">
        <v>154.3870153263405</v>
      </c>
    </row>
    <row r="17" spans="1:17" x14ac:dyDescent="0.25">
      <c r="A17" s="88" t="s">
        <v>31</v>
      </c>
      <c r="B17" s="87">
        <v>12.9932167765358</v>
      </c>
      <c r="C17" s="87">
        <v>5.9004799999999999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40.058779481831955</v>
      </c>
      <c r="C18" s="87">
        <v>39.813614605436939</v>
      </c>
      <c r="D18" s="87">
        <v>38.947165316777358</v>
      </c>
      <c r="E18" s="87">
        <v>24.862023404661379</v>
      </c>
      <c r="F18" s="87">
        <v>51.601408055843621</v>
      </c>
      <c r="G18" s="87">
        <v>10.987230071824568</v>
      </c>
      <c r="H18" s="87">
        <v>14.28932</v>
      </c>
      <c r="I18" s="87">
        <v>13.192970000000003</v>
      </c>
      <c r="J18" s="87">
        <v>13.191050000000001</v>
      </c>
      <c r="K18" s="87">
        <v>13.18454</v>
      </c>
      <c r="L18" s="87">
        <v>12.085815565449732</v>
      </c>
      <c r="M18" s="87">
        <v>7.6908016224776832</v>
      </c>
      <c r="N18" s="87">
        <v>7.6847637464900869</v>
      </c>
      <c r="O18" s="87">
        <v>15.556458856477519</v>
      </c>
      <c r="P18" s="87">
        <v>16.338027236624814</v>
      </c>
      <c r="Q18" s="87">
        <v>12.167532171522073</v>
      </c>
    </row>
    <row r="19" spans="1:17" x14ac:dyDescent="0.25">
      <c r="A19" s="88" t="s">
        <v>68</v>
      </c>
      <c r="B19" s="87">
        <v>185.07844415390682</v>
      </c>
      <c r="C19" s="87">
        <v>180.20776205583266</v>
      </c>
      <c r="D19" s="87">
        <v>183.96197291792129</v>
      </c>
      <c r="E19" s="87">
        <v>209.81508136886765</v>
      </c>
      <c r="F19" s="87">
        <v>27.034359507375051</v>
      </c>
      <c r="G19" s="87">
        <v>198.36577836265403</v>
      </c>
      <c r="H19" s="87">
        <v>208.1393160906355</v>
      </c>
      <c r="I19" s="87">
        <v>174.70520774233356</v>
      </c>
      <c r="J19" s="87">
        <v>153.18670999184809</v>
      </c>
      <c r="K19" s="87">
        <v>89.590105999916645</v>
      </c>
      <c r="L19" s="87">
        <v>81.151048151591667</v>
      </c>
      <c r="M19" s="87">
        <v>9.3434227678353352</v>
      </c>
      <c r="N19" s="87">
        <v>88.126353508543289</v>
      </c>
      <c r="O19" s="87">
        <v>31.818016458346925</v>
      </c>
      <c r="P19" s="87">
        <v>52.880200922195243</v>
      </c>
      <c r="Q19" s="87">
        <v>37.151087633513967</v>
      </c>
    </row>
    <row r="20" spans="1:17" x14ac:dyDescent="0.25">
      <c r="A20" s="88" t="s">
        <v>29</v>
      </c>
      <c r="B20" s="87">
        <v>465.52513727240085</v>
      </c>
      <c r="C20" s="87">
        <v>428.44320251743528</v>
      </c>
      <c r="D20" s="87">
        <v>429.20434684674262</v>
      </c>
      <c r="E20" s="87">
        <v>427.92004669136043</v>
      </c>
      <c r="F20" s="87">
        <v>407.522037153349</v>
      </c>
      <c r="G20" s="87">
        <v>324.52652505720329</v>
      </c>
      <c r="H20" s="87">
        <v>406.63135442202724</v>
      </c>
      <c r="I20" s="87">
        <v>395.99082916873442</v>
      </c>
      <c r="J20" s="87">
        <v>344.41664226293199</v>
      </c>
      <c r="K20" s="87">
        <v>244.36001903190032</v>
      </c>
      <c r="L20" s="87">
        <v>206.11142376405775</v>
      </c>
      <c r="M20" s="87">
        <v>184.34610442148224</v>
      </c>
      <c r="N20" s="87">
        <v>140.44870997823898</v>
      </c>
      <c r="O20" s="87">
        <v>104.13513173155754</v>
      </c>
      <c r="P20" s="87">
        <v>106.06293205640291</v>
      </c>
      <c r="Q20" s="87">
        <v>114.79201705024933</v>
      </c>
    </row>
    <row r="21" spans="1:17" x14ac:dyDescent="0.25">
      <c r="A21" s="88" t="s">
        <v>28</v>
      </c>
      <c r="B21" s="87">
        <v>1.027039186357948</v>
      </c>
      <c r="C21" s="87">
        <v>1.0000100000000014</v>
      </c>
      <c r="D21" s="87">
        <v>2.0829700000000009</v>
      </c>
      <c r="E21" s="87">
        <v>4.0998299999999999</v>
      </c>
      <c r="F21" s="87">
        <v>4.09999</v>
      </c>
      <c r="G21" s="87">
        <v>4.1081539816316095</v>
      </c>
      <c r="H21" s="87">
        <v>5.100019999999998</v>
      </c>
      <c r="I21" s="87">
        <v>2.077370000000001</v>
      </c>
      <c r="J21" s="87">
        <v>1.0000299999999998</v>
      </c>
      <c r="K21" s="87">
        <v>0</v>
      </c>
      <c r="L21" s="87">
        <v>0</v>
      </c>
      <c r="M21" s="87">
        <v>0</v>
      </c>
      <c r="N21" s="87">
        <v>15.095434349035836</v>
      </c>
      <c r="O21" s="87">
        <v>23.026359369923007</v>
      </c>
      <c r="P21" s="87">
        <v>62.292530531672249</v>
      </c>
      <c r="Q21" s="87">
        <v>50.825255828333155</v>
      </c>
    </row>
    <row r="22" spans="1:17" x14ac:dyDescent="0.25">
      <c r="A22" s="88" t="s">
        <v>66</v>
      </c>
      <c r="B22" s="87">
        <v>55.774447647735798</v>
      </c>
      <c r="C22" s="87">
        <v>68.064553089658759</v>
      </c>
      <c r="D22" s="87">
        <v>74.866068970948973</v>
      </c>
      <c r="E22" s="87">
        <v>90.387037012267513</v>
      </c>
      <c r="F22" s="87">
        <v>96.84823368250369</v>
      </c>
      <c r="G22" s="87">
        <v>128.50860155879241</v>
      </c>
      <c r="H22" s="87">
        <v>127.46595499898307</v>
      </c>
      <c r="I22" s="87">
        <v>73.275337330919371</v>
      </c>
      <c r="J22" s="87">
        <v>115.91663286427033</v>
      </c>
      <c r="K22" s="87">
        <v>149.64542591785386</v>
      </c>
      <c r="L22" s="87">
        <v>120.68717372331118</v>
      </c>
      <c r="M22" s="87">
        <v>90.11532080038144</v>
      </c>
      <c r="N22" s="87">
        <v>151.07241742727231</v>
      </c>
      <c r="O22" s="87">
        <v>124.52392279818891</v>
      </c>
      <c r="P22" s="87">
        <v>119.27852548036921</v>
      </c>
      <c r="Q22" s="87">
        <v>85.925352675136949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232.66012454416719</v>
      </c>
      <c r="C24" s="87">
        <v>221.59802000000002</v>
      </c>
      <c r="D24" s="87">
        <v>234.29342000000003</v>
      </c>
      <c r="E24" s="87">
        <v>199.22197000000006</v>
      </c>
      <c r="F24" s="87">
        <v>204.97444999999999</v>
      </c>
      <c r="G24" s="87">
        <v>242.57212830096765</v>
      </c>
      <c r="H24" s="87">
        <v>217.10076999999995</v>
      </c>
      <c r="I24" s="87">
        <v>233.67349999999996</v>
      </c>
      <c r="J24" s="87">
        <v>260.49585999999999</v>
      </c>
      <c r="K24" s="87">
        <v>240.51473000000004</v>
      </c>
      <c r="L24" s="87">
        <v>243.26460058988658</v>
      </c>
      <c r="M24" s="87">
        <v>242.85814785471879</v>
      </c>
      <c r="N24" s="87">
        <v>177.86935829232146</v>
      </c>
      <c r="O24" s="87">
        <v>100.91124977053965</v>
      </c>
      <c r="P24" s="87">
        <v>122.02785132164276</v>
      </c>
      <c r="Q24" s="87">
        <v>229.10134241483058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6" t="s">
        <v>85</v>
      </c>
      <c r="B26" s="85">
        <f t="shared" ref="B26" si="6">SUM(B27:B36)</f>
        <v>3066.6127785998942</v>
      </c>
      <c r="C26" s="85">
        <f t="shared" ref="C26:Q26" si="7">SUM(C27:C36)</f>
        <v>3174.6281045727196</v>
      </c>
      <c r="D26" s="85">
        <f t="shared" si="7"/>
        <v>3093.6586333809696</v>
      </c>
      <c r="E26" s="85">
        <f t="shared" si="7"/>
        <v>2984.7001965138411</v>
      </c>
      <c r="F26" s="85">
        <f t="shared" si="7"/>
        <v>2914.5014826060137</v>
      </c>
      <c r="G26" s="85">
        <f t="shared" si="7"/>
        <v>2885.6679720875763</v>
      </c>
      <c r="H26" s="85">
        <f t="shared" si="7"/>
        <v>2888.8063546711942</v>
      </c>
      <c r="I26" s="85">
        <f t="shared" si="7"/>
        <v>3340.175310436061</v>
      </c>
      <c r="J26" s="85">
        <f t="shared" si="7"/>
        <v>2959.4858399935433</v>
      </c>
      <c r="K26" s="85">
        <f t="shared" si="7"/>
        <v>2421.7521152977934</v>
      </c>
      <c r="L26" s="85">
        <f t="shared" si="7"/>
        <v>2484.0187599408041</v>
      </c>
      <c r="M26" s="85">
        <f t="shared" si="7"/>
        <v>2473.6537859324289</v>
      </c>
      <c r="N26" s="85">
        <f t="shared" si="7"/>
        <v>2114.946243506733</v>
      </c>
      <c r="O26" s="85">
        <f t="shared" si="7"/>
        <v>2131.9191244772342</v>
      </c>
      <c r="P26" s="85">
        <f t="shared" si="7"/>
        <v>2304.0008966928667</v>
      </c>
      <c r="Q26" s="85">
        <f t="shared" si="7"/>
        <v>2282.1558861849498</v>
      </c>
    </row>
    <row r="27" spans="1:17" x14ac:dyDescent="0.25">
      <c r="A27" s="84" t="s">
        <v>33</v>
      </c>
      <c r="B27" s="83">
        <v>744.10894452707066</v>
      </c>
      <c r="C27" s="83">
        <v>760.05412898051202</v>
      </c>
      <c r="D27" s="83">
        <v>582.6403021627267</v>
      </c>
      <c r="E27" s="83">
        <v>487.81571421783366</v>
      </c>
      <c r="F27" s="83">
        <v>447.51964476649846</v>
      </c>
      <c r="G27" s="83">
        <v>326.69983652769946</v>
      </c>
      <c r="H27" s="83">
        <v>298.36158727868451</v>
      </c>
      <c r="I27" s="83">
        <v>415.74618521243667</v>
      </c>
      <c r="J27" s="83">
        <v>284.53654016128047</v>
      </c>
      <c r="K27" s="83">
        <v>72.859686668703361</v>
      </c>
      <c r="L27" s="83">
        <v>168.06372729433636</v>
      </c>
      <c r="M27" s="83">
        <v>88.043459469212252</v>
      </c>
      <c r="N27" s="83">
        <v>85.211607774025111</v>
      </c>
      <c r="O27" s="83">
        <v>50.203632184714309</v>
      </c>
      <c r="P27" s="83">
        <v>77.244196266069054</v>
      </c>
      <c r="Q27" s="83">
        <v>63.776418845088102</v>
      </c>
    </row>
    <row r="28" spans="1:17" x14ac:dyDescent="0.25">
      <c r="A28" s="84" t="s">
        <v>47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84" t="s">
        <v>30</v>
      </c>
      <c r="B29" s="83">
        <v>295.04221597727712</v>
      </c>
      <c r="C29" s="83">
        <v>300.79078539456299</v>
      </c>
      <c r="D29" s="83">
        <v>288.45176468322256</v>
      </c>
      <c r="E29" s="83">
        <v>309.13698659533861</v>
      </c>
      <c r="F29" s="83">
        <v>248.29946194415632</v>
      </c>
      <c r="G29" s="83">
        <v>268.08062528505963</v>
      </c>
      <c r="H29" s="83">
        <v>257.04182000000003</v>
      </c>
      <c r="I29" s="83">
        <v>242.76150000000001</v>
      </c>
      <c r="J29" s="83">
        <v>238.34797999999998</v>
      </c>
      <c r="K29" s="83">
        <v>223.02035000000004</v>
      </c>
      <c r="L29" s="83">
        <v>169.19841461540827</v>
      </c>
      <c r="M29" s="83">
        <v>87.894875685459127</v>
      </c>
      <c r="N29" s="83">
        <v>115.36881193534322</v>
      </c>
      <c r="O29" s="83">
        <v>89.916950722344012</v>
      </c>
      <c r="P29" s="83">
        <v>103.41934933889846</v>
      </c>
      <c r="Q29" s="83">
        <v>108.68861521155615</v>
      </c>
    </row>
    <row r="30" spans="1:17" x14ac:dyDescent="0.25">
      <c r="A30" s="84" t="s">
        <v>68</v>
      </c>
      <c r="B30" s="83">
        <v>319.8320377391932</v>
      </c>
      <c r="C30" s="83">
        <v>320.90916989692369</v>
      </c>
      <c r="D30" s="83">
        <v>317.41208167117753</v>
      </c>
      <c r="E30" s="83">
        <v>342.49030597965526</v>
      </c>
      <c r="F30" s="83">
        <v>197.26419437772009</v>
      </c>
      <c r="G30" s="83">
        <v>241.60214171599998</v>
      </c>
      <c r="H30" s="83">
        <v>279.56394371017916</v>
      </c>
      <c r="I30" s="83">
        <v>260.42190763603242</v>
      </c>
      <c r="J30" s="83">
        <v>265.23679369259725</v>
      </c>
      <c r="K30" s="83">
        <v>252.48251354769741</v>
      </c>
      <c r="L30" s="83">
        <v>207.21386683238183</v>
      </c>
      <c r="M30" s="83">
        <v>178.3963119256687</v>
      </c>
      <c r="N30" s="83">
        <v>166.55507735488419</v>
      </c>
      <c r="O30" s="83">
        <v>155.42012754724092</v>
      </c>
      <c r="P30" s="83">
        <v>187.77462359973674</v>
      </c>
      <c r="Q30" s="83">
        <v>183.21618449780124</v>
      </c>
    </row>
    <row r="31" spans="1:17" x14ac:dyDescent="0.25">
      <c r="A31" s="84" t="s">
        <v>29</v>
      </c>
      <c r="B31" s="83">
        <v>377.12417256945326</v>
      </c>
      <c r="C31" s="83">
        <v>364.51378748256462</v>
      </c>
      <c r="D31" s="83">
        <v>380.00030315325751</v>
      </c>
      <c r="E31" s="83">
        <v>315.42858330863953</v>
      </c>
      <c r="F31" s="83">
        <v>357.77905284665093</v>
      </c>
      <c r="G31" s="83">
        <v>312.7149956942722</v>
      </c>
      <c r="H31" s="83">
        <v>349.07899557797282</v>
      </c>
      <c r="I31" s="83">
        <v>341.54145083126571</v>
      </c>
      <c r="J31" s="83">
        <v>279.42332773706801</v>
      </c>
      <c r="K31" s="83">
        <v>163.59910096809966</v>
      </c>
      <c r="L31" s="83">
        <v>155.02417579705337</v>
      </c>
      <c r="M31" s="83">
        <v>141.43858253658797</v>
      </c>
      <c r="N31" s="83">
        <v>57.317040221607328</v>
      </c>
      <c r="O31" s="83">
        <v>64.966418519117028</v>
      </c>
      <c r="P31" s="83">
        <v>86.924527927818829</v>
      </c>
      <c r="Q31" s="83">
        <v>69.598188177672867</v>
      </c>
    </row>
    <row r="32" spans="1:17" x14ac:dyDescent="0.25">
      <c r="A32" s="84" t="s">
        <v>28</v>
      </c>
      <c r="B32" s="83">
        <v>238.46376544824221</v>
      </c>
      <c r="C32" s="83">
        <v>272.89587</v>
      </c>
      <c r="D32" s="83">
        <v>328.69312000000002</v>
      </c>
      <c r="E32" s="83">
        <v>328.62139999999999</v>
      </c>
      <c r="F32" s="83">
        <v>418.00905999999998</v>
      </c>
      <c r="G32" s="83">
        <v>431.06960062589587</v>
      </c>
      <c r="H32" s="83">
        <v>411.11534</v>
      </c>
      <c r="I32" s="83">
        <v>655.71911999999998</v>
      </c>
      <c r="J32" s="83">
        <v>463.90276999999998</v>
      </c>
      <c r="K32" s="83">
        <v>437.89465999999999</v>
      </c>
      <c r="L32" s="83">
        <v>499.85687648297289</v>
      </c>
      <c r="M32" s="83">
        <v>419.60348159700715</v>
      </c>
      <c r="N32" s="83">
        <v>477.69042258544533</v>
      </c>
      <c r="O32" s="83">
        <v>505.96840335925259</v>
      </c>
      <c r="P32" s="83">
        <v>523.5480410649659</v>
      </c>
      <c r="Q32" s="83">
        <v>561.57592194037943</v>
      </c>
    </row>
    <row r="33" spans="1:17" x14ac:dyDescent="0.25">
      <c r="A33" s="84" t="s">
        <v>66</v>
      </c>
      <c r="B33" s="83">
        <v>175.51627507186433</v>
      </c>
      <c r="C33" s="83">
        <v>212.6262175351207</v>
      </c>
      <c r="D33" s="83">
        <v>220.64685649926992</v>
      </c>
      <c r="E33" s="83">
        <v>224.54676935945122</v>
      </c>
      <c r="F33" s="83">
        <v>260.72356793144576</v>
      </c>
      <c r="G33" s="83">
        <v>283.14147108047831</v>
      </c>
      <c r="H33" s="83">
        <v>301.65810907426311</v>
      </c>
      <c r="I33" s="83">
        <v>319.32484778892342</v>
      </c>
      <c r="J33" s="83">
        <v>322.56739151512454</v>
      </c>
      <c r="K33" s="83">
        <v>246.91889760665958</v>
      </c>
      <c r="L33" s="83">
        <v>242.79757202566634</v>
      </c>
      <c r="M33" s="83">
        <v>455.94264975896448</v>
      </c>
      <c r="N33" s="83">
        <v>351.38689998165842</v>
      </c>
      <c r="O33" s="83">
        <v>411.0975427004405</v>
      </c>
      <c r="P33" s="83">
        <v>341.70593003938188</v>
      </c>
      <c r="Q33" s="83">
        <v>342.47788965536193</v>
      </c>
    </row>
    <row r="34" spans="1:17" x14ac:dyDescent="0.25">
      <c r="A34" s="84" t="s">
        <v>25</v>
      </c>
      <c r="B34" s="83">
        <v>0</v>
      </c>
      <c r="C34" s="83">
        <v>0</v>
      </c>
      <c r="D34" s="83">
        <v>0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</row>
    <row r="35" spans="1:17" x14ac:dyDescent="0.25">
      <c r="A35" s="84" t="s">
        <v>23</v>
      </c>
      <c r="B35" s="83">
        <v>0</v>
      </c>
      <c r="C35" s="83">
        <v>3.6989300000000185</v>
      </c>
      <c r="D35" s="83">
        <v>3.599899999999991</v>
      </c>
      <c r="E35" s="83">
        <v>2.0989899999998443</v>
      </c>
      <c r="F35" s="83">
        <v>1.5007600000000707</v>
      </c>
      <c r="G35" s="83">
        <v>0.7643755301880617</v>
      </c>
      <c r="H35" s="83">
        <v>1.499680000000069</v>
      </c>
      <c r="I35" s="83">
        <v>1.5004700000000923</v>
      </c>
      <c r="J35" s="83">
        <v>2.9004700000000412</v>
      </c>
      <c r="K35" s="83">
        <v>1.5003099999998426</v>
      </c>
      <c r="L35" s="83">
        <v>1.5046742739714034</v>
      </c>
      <c r="M35" s="83">
        <v>17.531262836876891</v>
      </c>
      <c r="N35" s="83">
        <v>11.010462872016262</v>
      </c>
      <c r="O35" s="83">
        <v>13.733727421957099</v>
      </c>
      <c r="P35" s="83">
        <v>24.623763954478463</v>
      </c>
      <c r="Q35" s="83">
        <v>15.787739500005841</v>
      </c>
    </row>
    <row r="36" spans="1:17" x14ac:dyDescent="0.25">
      <c r="A36" s="82" t="s">
        <v>21</v>
      </c>
      <c r="B36" s="81">
        <v>916.52536726679295</v>
      </c>
      <c r="C36" s="81">
        <v>939.1392152830357</v>
      </c>
      <c r="D36" s="81">
        <v>972.2143052113156</v>
      </c>
      <c r="E36" s="81">
        <v>974.56144705292309</v>
      </c>
      <c r="F36" s="81">
        <v>983.40574073954178</v>
      </c>
      <c r="G36" s="81">
        <v>1021.5949256279827</v>
      </c>
      <c r="H36" s="81">
        <v>990.48687903009443</v>
      </c>
      <c r="I36" s="81">
        <v>1103.159828967403</v>
      </c>
      <c r="J36" s="81">
        <v>1102.5705668874734</v>
      </c>
      <c r="K36" s="81">
        <v>1023.4765965066338</v>
      </c>
      <c r="L36" s="81">
        <v>1040.3594526190136</v>
      </c>
      <c r="M36" s="81">
        <v>1084.8031621226523</v>
      </c>
      <c r="N36" s="81">
        <v>850.40592078175348</v>
      </c>
      <c r="O36" s="81">
        <v>840.6123220221674</v>
      </c>
      <c r="P36" s="81">
        <v>958.7604645015175</v>
      </c>
      <c r="Q36" s="81">
        <v>937.03492835708425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84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0.99999999999999989</v>
      </c>
      <c r="H40" s="77">
        <f t="shared" si="8"/>
        <v>1</v>
      </c>
      <c r="I40" s="77">
        <f t="shared" si="8"/>
        <v>0.99999999999999989</v>
      </c>
      <c r="J40" s="77">
        <f t="shared" si="8"/>
        <v>1</v>
      </c>
      <c r="K40" s="77">
        <f t="shared" si="8"/>
        <v>1</v>
      </c>
      <c r="L40" s="77">
        <f t="shared" si="8"/>
        <v>1</v>
      </c>
      <c r="M40" s="77">
        <f t="shared" si="8"/>
        <v>1</v>
      </c>
      <c r="N40" s="77">
        <f t="shared" si="8"/>
        <v>1</v>
      </c>
      <c r="O40" s="77">
        <f t="shared" si="8"/>
        <v>1</v>
      </c>
      <c r="P40" s="77">
        <f t="shared" si="8"/>
        <v>1</v>
      </c>
      <c r="Q40" s="77">
        <f t="shared" si="8"/>
        <v>1</v>
      </c>
    </row>
    <row r="41" spans="1:17" x14ac:dyDescent="0.25">
      <c r="A41" s="76" t="s">
        <v>83</v>
      </c>
      <c r="B41" s="75">
        <f t="shared" ref="B41:Q41" si="9">IF(B6=0,0,B6/B$5)</f>
        <v>8.9791232689177044E-3</v>
      </c>
      <c r="C41" s="75">
        <f t="shared" si="9"/>
        <v>8.850938481305819E-3</v>
      </c>
      <c r="D41" s="75">
        <f t="shared" si="9"/>
        <v>8.781890004003404E-3</v>
      </c>
      <c r="E41" s="75">
        <f t="shared" si="9"/>
        <v>8.9977160895012842E-3</v>
      </c>
      <c r="F41" s="75">
        <f t="shared" si="9"/>
        <v>8.5374437482954035E-3</v>
      </c>
      <c r="G41" s="75">
        <f t="shared" si="9"/>
        <v>8.3555028171326418E-3</v>
      </c>
      <c r="H41" s="75">
        <f t="shared" si="9"/>
        <v>8.5152847459361164E-3</v>
      </c>
      <c r="I41" s="75">
        <f t="shared" si="9"/>
        <v>7.869526353008997E-3</v>
      </c>
      <c r="J41" s="75">
        <f t="shared" si="9"/>
        <v>8.8604530270518841E-3</v>
      </c>
      <c r="K41" s="75">
        <f t="shared" si="9"/>
        <v>8.4471942871158032E-3</v>
      </c>
      <c r="L41" s="75">
        <f t="shared" si="9"/>
        <v>7.864268934641136E-3</v>
      </c>
      <c r="M41" s="75">
        <f t="shared" si="9"/>
        <v>8.1258193714052098E-3</v>
      </c>
      <c r="N41" s="75">
        <f t="shared" si="9"/>
        <v>7.5769176195492182E-3</v>
      </c>
      <c r="O41" s="75">
        <f t="shared" si="9"/>
        <v>6.927444465860055E-3</v>
      </c>
      <c r="P41" s="75">
        <f t="shared" si="9"/>
        <v>7.0468414110334025E-3</v>
      </c>
      <c r="Q41" s="75">
        <f t="shared" si="9"/>
        <v>7.1531138197308526E-3</v>
      </c>
    </row>
    <row r="42" spans="1:17" x14ac:dyDescent="0.25">
      <c r="A42" s="76" t="s">
        <v>82</v>
      </c>
      <c r="B42" s="75">
        <f t="shared" ref="B42:Q42" si="10">IF(B7=0,0,B7/B$5)</f>
        <v>8.4111094966930998E-3</v>
      </c>
      <c r="C42" s="75">
        <f t="shared" si="10"/>
        <v>8.2606473361201468E-3</v>
      </c>
      <c r="D42" s="75">
        <f t="shared" si="10"/>
        <v>8.2441872273743538E-3</v>
      </c>
      <c r="E42" s="75">
        <f t="shared" si="10"/>
        <v>8.066900131769323E-3</v>
      </c>
      <c r="F42" s="75">
        <f t="shared" si="10"/>
        <v>8.0252354591754827E-3</v>
      </c>
      <c r="G42" s="75">
        <f t="shared" si="10"/>
        <v>7.9769200177101495E-3</v>
      </c>
      <c r="H42" s="75">
        <f t="shared" si="10"/>
        <v>7.9855659867323989E-3</v>
      </c>
      <c r="I42" s="75">
        <f t="shared" si="10"/>
        <v>5.9193063946122908E-3</v>
      </c>
      <c r="J42" s="75">
        <f t="shared" si="10"/>
        <v>8.4280656371383215E-3</v>
      </c>
      <c r="K42" s="75">
        <f t="shared" si="10"/>
        <v>8.409362790204742E-3</v>
      </c>
      <c r="L42" s="75">
        <f t="shared" si="10"/>
        <v>7.665575569838514E-3</v>
      </c>
      <c r="M42" s="75">
        <f t="shared" si="10"/>
        <v>7.9601435156945802E-3</v>
      </c>
      <c r="N42" s="75">
        <f t="shared" si="10"/>
        <v>6.9042113392932007E-3</v>
      </c>
      <c r="O42" s="75">
        <f t="shared" si="10"/>
        <v>6.4885142899161197E-3</v>
      </c>
      <c r="P42" s="75">
        <f t="shared" si="10"/>
        <v>6.9861541995355535E-3</v>
      </c>
      <c r="Q42" s="75">
        <f t="shared" si="10"/>
        <v>7.5495662364691643E-3</v>
      </c>
    </row>
    <row r="43" spans="1:17" x14ac:dyDescent="0.25">
      <c r="A43" s="76" t="s">
        <v>81</v>
      </c>
      <c r="B43" s="75">
        <f t="shared" ref="B43:Q43" si="11">IF(B8=0,0,B8/B$5)</f>
        <v>1.8175520211857518E-2</v>
      </c>
      <c r="C43" s="75">
        <f t="shared" si="11"/>
        <v>1.7977792256769487E-2</v>
      </c>
      <c r="D43" s="75">
        <f t="shared" si="11"/>
        <v>1.8501400258145673E-2</v>
      </c>
      <c r="E43" s="75">
        <f t="shared" si="11"/>
        <v>1.945585038215402E-2</v>
      </c>
      <c r="F43" s="75">
        <f t="shared" si="11"/>
        <v>1.8693806758439582E-2</v>
      </c>
      <c r="G43" s="75">
        <f t="shared" si="11"/>
        <v>1.8323671821462443E-2</v>
      </c>
      <c r="H43" s="75">
        <f t="shared" si="11"/>
        <v>1.8815857127819111E-2</v>
      </c>
      <c r="I43" s="75">
        <f t="shared" si="11"/>
        <v>1.8115855542504656E-2</v>
      </c>
      <c r="J43" s="75">
        <f t="shared" si="11"/>
        <v>1.8406358310516215E-2</v>
      </c>
      <c r="K43" s="75">
        <f t="shared" si="11"/>
        <v>1.855208417873571E-2</v>
      </c>
      <c r="L43" s="75">
        <f t="shared" si="11"/>
        <v>1.819896930449336E-2</v>
      </c>
      <c r="M43" s="75">
        <f t="shared" si="11"/>
        <v>1.8931016048821196E-2</v>
      </c>
      <c r="N43" s="75">
        <f t="shared" si="11"/>
        <v>1.8690799818061429E-2</v>
      </c>
      <c r="O43" s="75">
        <f t="shared" si="11"/>
        <v>1.8324672984888917E-2</v>
      </c>
      <c r="P43" s="75">
        <f t="shared" si="11"/>
        <v>1.7454443926969217E-2</v>
      </c>
      <c r="Q43" s="75">
        <f t="shared" si="11"/>
        <v>1.6674988387602459E-2</v>
      </c>
    </row>
    <row r="44" spans="1:17" x14ac:dyDescent="0.25">
      <c r="A44" s="76" t="s">
        <v>80</v>
      </c>
      <c r="B44" s="75">
        <f t="shared" ref="B44:Q44" si="12">IF(B9=0,0,B9/B$5)</f>
        <v>1.1981266329571926E-2</v>
      </c>
      <c r="C44" s="75">
        <f t="shared" si="12"/>
        <v>1.1429567514005886E-2</v>
      </c>
      <c r="D44" s="75">
        <f t="shared" si="12"/>
        <v>1.1485595843480526E-2</v>
      </c>
      <c r="E44" s="75">
        <f t="shared" si="12"/>
        <v>1.1612180673422465E-2</v>
      </c>
      <c r="F44" s="75">
        <f t="shared" si="12"/>
        <v>1.1684095949341418E-2</v>
      </c>
      <c r="G44" s="75">
        <f t="shared" si="12"/>
        <v>1.1420603192822778E-2</v>
      </c>
      <c r="H44" s="75">
        <f t="shared" si="12"/>
        <v>1.1483572817984938E-2</v>
      </c>
      <c r="I44" s="75">
        <f t="shared" si="12"/>
        <v>8.397304790370097E-3</v>
      </c>
      <c r="J44" s="75">
        <f t="shared" si="12"/>
        <v>1.1881637106129538E-2</v>
      </c>
      <c r="K44" s="75">
        <f t="shared" si="12"/>
        <v>1.2053573130106205E-2</v>
      </c>
      <c r="L44" s="75">
        <f t="shared" si="12"/>
        <v>1.115151145169121E-2</v>
      </c>
      <c r="M44" s="75">
        <f t="shared" si="12"/>
        <v>1.1475076490241175E-2</v>
      </c>
      <c r="N44" s="75">
        <f t="shared" si="12"/>
        <v>9.7432914900098776E-3</v>
      </c>
      <c r="O44" s="75">
        <f t="shared" si="12"/>
        <v>9.3281041097187916E-3</v>
      </c>
      <c r="P44" s="75">
        <f t="shared" si="12"/>
        <v>9.5372826566502492E-3</v>
      </c>
      <c r="Q44" s="75">
        <f t="shared" si="12"/>
        <v>1.0364596399175934E-2</v>
      </c>
    </row>
    <row r="45" spans="1:17" x14ac:dyDescent="0.25">
      <c r="A45" s="76" t="s">
        <v>79</v>
      </c>
      <c r="B45" s="75">
        <f t="shared" ref="B45:Q45" si="13">IF(B10=0,0,B10/B$5)</f>
        <v>1.3719683371926571E-2</v>
      </c>
      <c r="C45" s="75">
        <f t="shared" si="13"/>
        <v>1.3258993830671948E-2</v>
      </c>
      <c r="D45" s="75">
        <f t="shared" si="13"/>
        <v>1.3280284709509777E-2</v>
      </c>
      <c r="E45" s="75">
        <f t="shared" si="13"/>
        <v>1.3814543532920321E-2</v>
      </c>
      <c r="F45" s="75">
        <f t="shared" si="13"/>
        <v>1.2846496016044786E-2</v>
      </c>
      <c r="G45" s="75">
        <f t="shared" si="13"/>
        <v>1.2266517376415429E-2</v>
      </c>
      <c r="H45" s="75">
        <f t="shared" si="13"/>
        <v>1.3018401922245711E-2</v>
      </c>
      <c r="I45" s="75">
        <f t="shared" si="13"/>
        <v>1.2209828375005127E-2</v>
      </c>
      <c r="J45" s="75">
        <f t="shared" si="13"/>
        <v>1.2990333360103891E-2</v>
      </c>
      <c r="K45" s="75">
        <f t="shared" si="13"/>
        <v>1.2299728936887818E-2</v>
      </c>
      <c r="L45" s="75">
        <f t="shared" si="13"/>
        <v>1.1019367607349558E-2</v>
      </c>
      <c r="M45" s="75">
        <f t="shared" si="13"/>
        <v>1.1169814449639335E-2</v>
      </c>
      <c r="N45" s="75">
        <f t="shared" si="13"/>
        <v>9.9034631847660353E-3</v>
      </c>
      <c r="O45" s="75">
        <f t="shared" si="13"/>
        <v>9.3753608884570711E-3</v>
      </c>
      <c r="P45" s="75">
        <f t="shared" si="13"/>
        <v>9.3707940437900289E-3</v>
      </c>
      <c r="Q45" s="75">
        <f t="shared" si="13"/>
        <v>9.8712036429914694E-3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0.24966029773292306</v>
      </c>
      <c r="C46" s="73">
        <f t="shared" si="14"/>
        <v>0.23594872626882682</v>
      </c>
      <c r="D46" s="73">
        <f t="shared" si="14"/>
        <v>0.2438335987130528</v>
      </c>
      <c r="E46" s="73">
        <f t="shared" si="14"/>
        <v>0.24884982849691076</v>
      </c>
      <c r="F46" s="73">
        <f t="shared" si="14"/>
        <v>0.22408301218219606</v>
      </c>
      <c r="G46" s="73">
        <f t="shared" si="14"/>
        <v>0.24810499839945988</v>
      </c>
      <c r="H46" s="73">
        <f t="shared" si="14"/>
        <v>0.25790141490245944</v>
      </c>
      <c r="I46" s="73">
        <f t="shared" si="14"/>
        <v>0.22196235910896109</v>
      </c>
      <c r="J46" s="73">
        <f t="shared" si="14"/>
        <v>0.23674192011512157</v>
      </c>
      <c r="K46" s="73">
        <f t="shared" si="14"/>
        <v>0.2404953033862102</v>
      </c>
      <c r="L46" s="73">
        <f t="shared" si="14"/>
        <v>0.22853991404177029</v>
      </c>
      <c r="M46" s="73">
        <f t="shared" si="14"/>
        <v>0.19781974421444087</v>
      </c>
      <c r="N46" s="73">
        <f t="shared" si="14"/>
        <v>0.24104208354632378</v>
      </c>
      <c r="O46" s="73">
        <f t="shared" si="14"/>
        <v>0.19760852668865733</v>
      </c>
      <c r="P46" s="73">
        <f t="shared" si="14"/>
        <v>0.20348396571252483</v>
      </c>
      <c r="Q46" s="73">
        <f t="shared" si="14"/>
        <v>0.21878535157654508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0.68907299958811019</v>
      </c>
      <c r="C47" s="71">
        <f t="shared" si="15"/>
        <v>0.70427333431229988</v>
      </c>
      <c r="D47" s="71">
        <f t="shared" si="15"/>
        <v>0.69587304324443344</v>
      </c>
      <c r="E47" s="71">
        <f t="shared" si="15"/>
        <v>0.68920298069332186</v>
      </c>
      <c r="F47" s="71">
        <f t="shared" si="15"/>
        <v>0.71612990988650727</v>
      </c>
      <c r="G47" s="71">
        <f t="shared" si="15"/>
        <v>0.69355178637499659</v>
      </c>
      <c r="H47" s="71">
        <f t="shared" si="15"/>
        <v>0.68227990249682224</v>
      </c>
      <c r="I47" s="71">
        <f t="shared" si="15"/>
        <v>0.72552581943553762</v>
      </c>
      <c r="J47" s="71">
        <f t="shared" si="15"/>
        <v>0.70269123244393861</v>
      </c>
      <c r="K47" s="71">
        <f t="shared" si="15"/>
        <v>0.69974275329073954</v>
      </c>
      <c r="L47" s="71">
        <f t="shared" si="15"/>
        <v>0.71556039309021591</v>
      </c>
      <c r="M47" s="71">
        <f t="shared" si="15"/>
        <v>0.74451838590975761</v>
      </c>
      <c r="N47" s="71">
        <f t="shared" si="15"/>
        <v>0.70613923300199644</v>
      </c>
      <c r="O47" s="71">
        <f t="shared" si="15"/>
        <v>0.75194737657250177</v>
      </c>
      <c r="P47" s="71">
        <f t="shared" si="15"/>
        <v>0.74612051804949675</v>
      </c>
      <c r="Q47" s="71">
        <f t="shared" si="15"/>
        <v>0.72960117993748508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206.36640110477211</v>
      </c>
      <c r="C5" s="96">
        <v>203.99841000000004</v>
      </c>
      <c r="D5" s="96">
        <v>191.70740000000001</v>
      </c>
      <c r="E5" s="96">
        <v>191.40884</v>
      </c>
      <c r="F5" s="96">
        <v>173.08428000000001</v>
      </c>
      <c r="G5" s="96">
        <v>141.23099868242505</v>
      </c>
      <c r="H5" s="96">
        <v>129.19928999999999</v>
      </c>
      <c r="I5" s="96">
        <v>136.30215000000001</v>
      </c>
      <c r="J5" s="96">
        <v>169.10001999999997</v>
      </c>
      <c r="K5" s="96">
        <v>93.506160000000008</v>
      </c>
      <c r="L5" s="96">
        <v>88.943967786582945</v>
      </c>
      <c r="M5" s="96">
        <v>76.311315328769396</v>
      </c>
      <c r="N5" s="96">
        <v>46.145339275310086</v>
      </c>
      <c r="O5" s="96">
        <v>43.493576875850422</v>
      </c>
      <c r="P5" s="96">
        <v>32.889214680758911</v>
      </c>
      <c r="Q5" s="96">
        <v>31.312259520815012</v>
      </c>
    </row>
    <row r="6" spans="1:17" x14ac:dyDescent="0.25">
      <c r="A6" s="132" t="s">
        <v>83</v>
      </c>
      <c r="B6" s="160">
        <v>8.7314623032013969</v>
      </c>
      <c r="C6" s="160">
        <v>8.6312714535526833</v>
      </c>
      <c r="D6" s="160">
        <v>8.1112328721327085</v>
      </c>
      <c r="E6" s="160">
        <v>8.0986006540425155</v>
      </c>
      <c r="F6" s="160">
        <v>7.3232796521439543</v>
      </c>
      <c r="G6" s="160">
        <v>5.9755519039798015</v>
      </c>
      <c r="H6" s="160">
        <v>5.4664844867971025</v>
      </c>
      <c r="I6" s="160">
        <v>5.767009930875715</v>
      </c>
      <c r="J6" s="160">
        <v>7.1547036833335529</v>
      </c>
      <c r="K6" s="160">
        <v>3.9562908825580054</v>
      </c>
      <c r="L6" s="160">
        <v>3.7632623221036026</v>
      </c>
      <c r="M6" s="160">
        <v>3.2287686829532869</v>
      </c>
      <c r="N6" s="160">
        <v>1.9524316370970118</v>
      </c>
      <c r="O6" s="160">
        <v>1.8402342866369736</v>
      </c>
      <c r="P6" s="160">
        <v>1.3915585901076397</v>
      </c>
      <c r="Q6" s="160">
        <v>1.3248368541119706</v>
      </c>
    </row>
    <row r="7" spans="1:17" x14ac:dyDescent="0.25">
      <c r="A7" s="76" t="s">
        <v>82</v>
      </c>
      <c r="B7" s="159">
        <v>7.1642767616011467</v>
      </c>
      <c r="C7" s="159">
        <v>7.0820688849663052</v>
      </c>
      <c r="D7" s="159">
        <v>6.6553705617499155</v>
      </c>
      <c r="E7" s="159">
        <v>6.6450056648553977</v>
      </c>
      <c r="F7" s="159">
        <v>6.008844842784784</v>
      </c>
      <c r="G7" s="159">
        <v>4.9030169468552218</v>
      </c>
      <c r="H7" s="159">
        <v>4.4853206045514691</v>
      </c>
      <c r="I7" s="159">
        <v>4.7319055843082802</v>
      </c>
      <c r="J7" s="159">
        <v>5.8705260991454793</v>
      </c>
      <c r="K7" s="159">
        <v>3.2461873908168251</v>
      </c>
      <c r="L7" s="159">
        <v>3.0878049822388536</v>
      </c>
      <c r="M7" s="159">
        <v>2.6492460988334665</v>
      </c>
      <c r="N7" s="159">
        <v>1.601995189412933</v>
      </c>
      <c r="O7" s="159">
        <v>1.5099358249329018</v>
      </c>
      <c r="P7" s="159">
        <v>1.1417916636780636</v>
      </c>
      <c r="Q7" s="159">
        <v>1.0870456238867452</v>
      </c>
    </row>
    <row r="8" spans="1:17" x14ac:dyDescent="0.25">
      <c r="A8" s="76" t="s">
        <v>81</v>
      </c>
      <c r="B8" s="159">
        <v>5.149323922400824</v>
      </c>
      <c r="C8" s="159">
        <v>5.0902370110695312</v>
      </c>
      <c r="D8" s="159">
        <v>4.7835475912577516</v>
      </c>
      <c r="E8" s="159">
        <v>4.7760978216148171</v>
      </c>
      <c r="F8" s="159">
        <v>4.3188572307515631</v>
      </c>
      <c r="G8" s="159">
        <v>3.5240434305521906</v>
      </c>
      <c r="H8" s="159">
        <v>3.2238241845213684</v>
      </c>
      <c r="I8" s="159">
        <v>3.4010571387215758</v>
      </c>
      <c r="J8" s="159">
        <v>4.2194406337608132</v>
      </c>
      <c r="K8" s="159">
        <v>2.3331971871495929</v>
      </c>
      <c r="L8" s="159">
        <v>2.219359830984176</v>
      </c>
      <c r="M8" s="159">
        <v>1.9041456335365539</v>
      </c>
      <c r="N8" s="159">
        <v>1.1514340423905456</v>
      </c>
      <c r="O8" s="159">
        <v>1.0852663741705231</v>
      </c>
      <c r="P8" s="159">
        <v>0.82066275826860813</v>
      </c>
      <c r="Q8" s="159">
        <v>0.78131404216859801</v>
      </c>
    </row>
    <row r="9" spans="1:17" x14ac:dyDescent="0.25">
      <c r="A9" s="76" t="s">
        <v>80</v>
      </c>
      <c r="B9" s="159">
        <v>10.074764196001611</v>
      </c>
      <c r="C9" s="159">
        <v>9.9591593694838636</v>
      </c>
      <c r="D9" s="159">
        <v>9.3591148524608165</v>
      </c>
      <c r="E9" s="159">
        <v>9.3445392162029002</v>
      </c>
      <c r="F9" s="159">
        <v>8.4499380601661009</v>
      </c>
      <c r="G9" s="159">
        <v>6.8948675815151548</v>
      </c>
      <c r="H9" s="159">
        <v>6.3074821001505024</v>
      </c>
      <c r="I9" s="159">
        <v>6.6542422279335174</v>
      </c>
      <c r="J9" s="159">
        <v>8.2554273269233285</v>
      </c>
      <c r="K9" s="159">
        <v>4.564951018336159</v>
      </c>
      <c r="L9" s="159">
        <v>4.342225756273387</v>
      </c>
      <c r="M9" s="159">
        <v>3.7255023264845617</v>
      </c>
      <c r="N9" s="159">
        <v>2.2528057351119366</v>
      </c>
      <c r="O9" s="159">
        <v>2.1233472538118927</v>
      </c>
      <c r="P9" s="159">
        <v>1.6056445270472766</v>
      </c>
      <c r="Q9" s="159">
        <v>1.528657908590735</v>
      </c>
    </row>
    <row r="10" spans="1:17" x14ac:dyDescent="0.25">
      <c r="A10" s="129" t="s">
        <v>79</v>
      </c>
      <c r="B10" s="158">
        <v>17.015157308802721</v>
      </c>
      <c r="C10" s="158">
        <v>16.819913601794973</v>
      </c>
      <c r="D10" s="158">
        <v>15.806505084156047</v>
      </c>
      <c r="E10" s="158">
        <v>15.781888454031568</v>
      </c>
      <c r="F10" s="158">
        <v>14.27100650161386</v>
      </c>
      <c r="G10" s="158">
        <v>11.644665248781148</v>
      </c>
      <c r="H10" s="158">
        <v>10.652636435809736</v>
      </c>
      <c r="I10" s="158">
        <v>11.238275762732165</v>
      </c>
      <c r="J10" s="158">
        <v>13.942499485470512</v>
      </c>
      <c r="K10" s="158">
        <v>7.7096950531899591</v>
      </c>
      <c r="L10" s="158">
        <v>7.333536832817277</v>
      </c>
      <c r="M10" s="158">
        <v>6.2919594847294817</v>
      </c>
      <c r="N10" s="158">
        <v>3.8047385748557154</v>
      </c>
      <c r="O10" s="158">
        <v>3.5860975842156408</v>
      </c>
      <c r="P10" s="158">
        <v>2.7117552012354005</v>
      </c>
      <c r="Q10" s="158">
        <v>2.5817333567310197</v>
      </c>
    </row>
    <row r="11" spans="1:17" x14ac:dyDescent="0.25">
      <c r="A11" s="92" t="s">
        <v>125</v>
      </c>
      <c r="B11" s="91">
        <v>3.4030314617605444</v>
      </c>
      <c r="C11" s="91">
        <v>3.3639827203589947</v>
      </c>
      <c r="D11" s="91">
        <v>3.1613010168312097</v>
      </c>
      <c r="E11" s="91">
        <v>3.1563776908063139</v>
      </c>
      <c r="F11" s="91">
        <v>2.8542013003227722</v>
      </c>
      <c r="G11" s="91">
        <v>2.3289330497562299</v>
      </c>
      <c r="H11" s="91">
        <v>2.1305272871619478</v>
      </c>
      <c r="I11" s="91">
        <v>2.2476551525464328</v>
      </c>
      <c r="J11" s="91">
        <v>2.510753903364277</v>
      </c>
      <c r="K11" s="91">
        <v>1.541939010637992</v>
      </c>
      <c r="L11" s="91">
        <v>1.4667073665634556</v>
      </c>
      <c r="M11" s="91">
        <v>0.6224471870240611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5.1045471926408164</v>
      </c>
      <c r="C12" s="91">
        <v>5.0459740805384916</v>
      </c>
      <c r="D12" s="91">
        <v>4.7419515252468143</v>
      </c>
      <c r="E12" s="91">
        <v>4.7345665362094707</v>
      </c>
      <c r="F12" s="91">
        <v>4.2813019504841581</v>
      </c>
      <c r="G12" s="91">
        <v>3.4933995746343451</v>
      </c>
      <c r="H12" s="91">
        <v>3.1957909307429211</v>
      </c>
      <c r="I12" s="91">
        <v>3.3714827288196489</v>
      </c>
      <c r="J12" s="91">
        <v>4.1827498456411529</v>
      </c>
      <c r="K12" s="91">
        <v>2.3129085159569875</v>
      </c>
      <c r="L12" s="91">
        <v>2.2000610498451829</v>
      </c>
      <c r="M12" s="91">
        <v>1.8875878454188446</v>
      </c>
      <c r="N12" s="91">
        <v>1.1414215724567145</v>
      </c>
      <c r="O12" s="91">
        <v>1.0758292752646923</v>
      </c>
      <c r="P12" s="91">
        <v>0.8135265603706201</v>
      </c>
      <c r="Q12" s="91">
        <v>0.7745200070193059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8.5075786544013603</v>
      </c>
      <c r="C14" s="157">
        <v>8.4099568008974863</v>
      </c>
      <c r="D14" s="157">
        <v>7.9032525420780226</v>
      </c>
      <c r="E14" s="157">
        <v>7.8909442270157832</v>
      </c>
      <c r="F14" s="157">
        <v>7.1355032508069289</v>
      </c>
      <c r="G14" s="157">
        <v>5.8223326243905742</v>
      </c>
      <c r="H14" s="157">
        <v>5.326318217904868</v>
      </c>
      <c r="I14" s="157">
        <v>5.6191378813660826</v>
      </c>
      <c r="J14" s="157">
        <v>7.2489957364650817</v>
      </c>
      <c r="K14" s="157">
        <v>3.8548475265949795</v>
      </c>
      <c r="L14" s="157">
        <v>3.6667684164086385</v>
      </c>
      <c r="M14" s="157">
        <v>3.7819244522865767</v>
      </c>
      <c r="N14" s="157">
        <v>2.6633170023990012</v>
      </c>
      <c r="O14" s="157">
        <v>2.5102683089509483</v>
      </c>
      <c r="P14" s="157">
        <v>1.8982286408647804</v>
      </c>
      <c r="Q14" s="157">
        <v>1.8072133497117138</v>
      </c>
    </row>
    <row r="15" spans="1:17" x14ac:dyDescent="0.25">
      <c r="A15" s="156" t="s">
        <v>306</v>
      </c>
      <c r="B15" s="206">
        <v>6.7332517707559312</v>
      </c>
      <c r="C15" s="206">
        <v>6.6559897735801092</v>
      </c>
      <c r="D15" s="206">
        <v>6.2549629377975622</v>
      </c>
      <c r="E15" s="206">
        <v>6.2452216250745849</v>
      </c>
      <c r="F15" s="206">
        <v>5.6473342005336047</v>
      </c>
      <c r="G15" s="206">
        <v>4.6080363221592124</v>
      </c>
      <c r="H15" s="206">
        <v>4.2154698803476514</v>
      </c>
      <c r="I15" s="206">
        <v>4.447219547039519</v>
      </c>
      <c r="J15" s="206">
        <v>5.5173371392070765</v>
      </c>
      <c r="K15" s="206">
        <v>3.0508867433169971</v>
      </c>
      <c r="L15" s="206">
        <v>2.9020331090283236</v>
      </c>
      <c r="M15" s="206">
        <v>2.4898592809460438</v>
      </c>
      <c r="N15" s="206">
        <v>1.5056142168698692</v>
      </c>
      <c r="O15" s="206">
        <v>1.4190934277481906</v>
      </c>
      <c r="P15" s="206">
        <v>1.0730979549115709</v>
      </c>
      <c r="Q15" s="206">
        <v>1.0216456057585512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6.9898351379729967E-2</v>
      </c>
      <c r="K19" s="87">
        <v>8.5394491898627869E-2</v>
      </c>
      <c r="L19" s="87">
        <v>0.12410439097079325</v>
      </c>
      <c r="M19" s="87">
        <v>4.7921728740744192E-2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6.7332517707559312</v>
      </c>
      <c r="C20" s="87">
        <v>6.6559897735801092</v>
      </c>
      <c r="D20" s="87">
        <v>6.2549629377975622</v>
      </c>
      <c r="E20" s="87">
        <v>6.2452216250745849</v>
      </c>
      <c r="F20" s="87">
        <v>5.6473342005336047</v>
      </c>
      <c r="G20" s="87">
        <v>4.6080363221592124</v>
      </c>
      <c r="H20" s="87">
        <v>4.2154698803476514</v>
      </c>
      <c r="I20" s="87">
        <v>4.447219547039519</v>
      </c>
      <c r="J20" s="87">
        <v>4.0782877470355725</v>
      </c>
      <c r="K20" s="87">
        <v>2.4906343873517787</v>
      </c>
      <c r="L20" s="87">
        <v>2.1524446789188878</v>
      </c>
      <c r="M20" s="87">
        <v>1.8120387140078087</v>
      </c>
      <c r="N20" s="87">
        <v>0.4531387223390263</v>
      </c>
      <c r="O20" s="87">
        <v>0.56641756676189348</v>
      </c>
      <c r="P20" s="87">
        <v>0.45315706384326054</v>
      </c>
      <c r="Q20" s="87">
        <v>0.22656372991268373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1.369151040791774</v>
      </c>
      <c r="K22" s="87">
        <v>0.47485786406659053</v>
      </c>
      <c r="L22" s="87">
        <v>0.62548403913864292</v>
      </c>
      <c r="M22" s="87">
        <v>0.62989883819749093</v>
      </c>
      <c r="N22" s="87">
        <v>1.052475494530843</v>
      </c>
      <c r="O22" s="87">
        <v>0.85267586098629711</v>
      </c>
      <c r="P22" s="87">
        <v>0.61994089106831041</v>
      </c>
      <c r="Q22" s="87">
        <v>0.79508187584586743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39.277301996076268</v>
      </c>
      <c r="C26" s="204">
        <v>38.826607012550639</v>
      </c>
      <c r="D26" s="204">
        <v>36.487283803819118</v>
      </c>
      <c r="E26" s="204">
        <v>36.430459479601751</v>
      </c>
      <c r="F26" s="204">
        <v>32.942782836446028</v>
      </c>
      <c r="G26" s="204">
        <v>26.880211879262074</v>
      </c>
      <c r="H26" s="204">
        <v>24.590240968694633</v>
      </c>
      <c r="I26" s="204">
        <v>25.942114024397195</v>
      </c>
      <c r="J26" s="204">
        <v>32.184466645374613</v>
      </c>
      <c r="K26" s="204">
        <v>17.796839336015815</v>
      </c>
      <c r="L26" s="204">
        <v>16.928526469331889</v>
      </c>
      <c r="M26" s="204">
        <v>14.524179138851924</v>
      </c>
      <c r="N26" s="204">
        <v>8.7827495984075714</v>
      </c>
      <c r="O26" s="204">
        <v>8.2780449951977779</v>
      </c>
      <c r="P26" s="204">
        <v>6.2597380703174963</v>
      </c>
      <c r="Q26" s="204">
        <v>5.9595993669248806</v>
      </c>
    </row>
    <row r="27" spans="1:17" x14ac:dyDescent="0.25">
      <c r="A27" s="88" t="s">
        <v>33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0.4077403830484248</v>
      </c>
      <c r="K30" s="87">
        <v>0.4981345360753292</v>
      </c>
      <c r="L30" s="87">
        <v>0.72394228066296051</v>
      </c>
      <c r="M30" s="87">
        <v>0.2795434176543411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29</v>
      </c>
      <c r="B31" s="87">
        <v>39.277301996076268</v>
      </c>
      <c r="C31" s="87">
        <v>38.826607012550639</v>
      </c>
      <c r="D31" s="87">
        <v>36.487283803819118</v>
      </c>
      <c r="E31" s="87">
        <v>36.430459479601751</v>
      </c>
      <c r="F31" s="87">
        <v>32.942782836446028</v>
      </c>
      <c r="G31" s="87">
        <v>26.880211879262074</v>
      </c>
      <c r="H31" s="87">
        <v>24.590240968694633</v>
      </c>
      <c r="I31" s="87">
        <v>25.942114024397195</v>
      </c>
      <c r="J31" s="87">
        <v>23.790011857707505</v>
      </c>
      <c r="K31" s="87">
        <v>14.528700592885375</v>
      </c>
      <c r="L31" s="87">
        <v>12.555927293693513</v>
      </c>
      <c r="M31" s="87">
        <v>10.570225831712218</v>
      </c>
      <c r="N31" s="87">
        <v>2.6433092136443204</v>
      </c>
      <c r="O31" s="87">
        <v>3.304102472777712</v>
      </c>
      <c r="P31" s="87">
        <v>2.6434162057523531</v>
      </c>
      <c r="Q31" s="87">
        <v>1.3216217578239884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7.9867144046186809</v>
      </c>
      <c r="K33" s="87">
        <v>2.770004207055111</v>
      </c>
      <c r="L33" s="87">
        <v>3.6486568949754168</v>
      </c>
      <c r="M33" s="87">
        <v>3.6744098894853638</v>
      </c>
      <c r="N33" s="87">
        <v>6.139440384763251</v>
      </c>
      <c r="O33" s="87">
        <v>4.9739425224200655</v>
      </c>
      <c r="P33" s="87">
        <v>3.6163218645651436</v>
      </c>
      <c r="Q33" s="87">
        <v>4.6379776091008926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29.822595573613036</v>
      </c>
      <c r="C37" s="204">
        <v>30.110463396598487</v>
      </c>
      <c r="D37" s="204">
        <v>29.927767780764022</v>
      </c>
      <c r="E37" s="204">
        <v>32.595092214160097</v>
      </c>
      <c r="F37" s="204">
        <v>30.909611106952113</v>
      </c>
      <c r="G37" s="204">
        <v>24.718227770326319</v>
      </c>
      <c r="H37" s="204">
        <v>25.109949690827452</v>
      </c>
      <c r="I37" s="204">
        <v>29.047811172464872</v>
      </c>
      <c r="J37" s="204">
        <v>25.6926669167105</v>
      </c>
      <c r="K37" s="204">
        <v>22.449051163793836</v>
      </c>
      <c r="L37" s="204">
        <v>23.090321979656949</v>
      </c>
      <c r="M37" s="204">
        <v>20.449243617797158</v>
      </c>
      <c r="N37" s="204">
        <v>11.595206493761481</v>
      </c>
      <c r="O37" s="204">
        <v>10.729875913980971</v>
      </c>
      <c r="P37" s="204">
        <v>6.529253628154164</v>
      </c>
      <c r="Q37" s="204">
        <v>7.0833680560933079</v>
      </c>
    </row>
    <row r="38" spans="1:17" x14ac:dyDescent="0.25">
      <c r="A38" s="156" t="s">
        <v>303</v>
      </c>
      <c r="B38" s="204">
        <v>72.919377372610413</v>
      </c>
      <c r="C38" s="204">
        <v>71.252312953050293</v>
      </c>
      <c r="D38" s="204">
        <v>64.809296413378874</v>
      </c>
      <c r="E38" s="204">
        <v>61.131827561639739</v>
      </c>
      <c r="F38" s="204">
        <v>53.388235877160398</v>
      </c>
      <c r="G38" s="204">
        <v>44.225872990851897</v>
      </c>
      <c r="H38" s="204">
        <v>37.166871145070296</v>
      </c>
      <c r="I38" s="204">
        <v>35.839884163527323</v>
      </c>
      <c r="J38" s="204">
        <v>58.096729236375808</v>
      </c>
      <c r="K38" s="204">
        <v>21.263797501406032</v>
      </c>
      <c r="L38" s="204">
        <v>17.937809627765056</v>
      </c>
      <c r="M38" s="204">
        <v>14.548771276176414</v>
      </c>
      <c r="N38" s="204">
        <v>9.8129137584993984</v>
      </c>
      <c r="O38" s="204">
        <v>9.5112700664977545</v>
      </c>
      <c r="P38" s="204">
        <v>9.2804376478551198</v>
      </c>
      <c r="Q38" s="204">
        <v>7.6926629232046491</v>
      </c>
    </row>
    <row r="39" spans="1:17" x14ac:dyDescent="0.25">
      <c r="A39" s="152" t="s">
        <v>310</v>
      </c>
      <c r="B39" s="264">
        <v>55.425589621403617</v>
      </c>
      <c r="C39" s="264">
        <v>53.817272775243595</v>
      </c>
      <c r="D39" s="264">
        <v>48.057070015829197</v>
      </c>
      <c r="E39" s="264">
        <v>43.794100068188541</v>
      </c>
      <c r="F39" s="264">
        <v>37.386954991359673</v>
      </c>
      <c r="G39" s="264">
        <v>31.282710025746152</v>
      </c>
      <c r="H39" s="264">
        <v>24.763539124496599</v>
      </c>
      <c r="I39" s="264">
        <v>22.178347271933976</v>
      </c>
      <c r="J39" s="264">
        <v>43.479093043681551</v>
      </c>
      <c r="K39" s="264">
        <v>11.323437604765013</v>
      </c>
      <c r="L39" s="264">
        <v>8.0911038128336621</v>
      </c>
      <c r="M39" s="264">
        <v>5.9567161747647903</v>
      </c>
      <c r="N39" s="264">
        <v>4.7909267312233297</v>
      </c>
      <c r="O39" s="264">
        <v>4.8227203761331063</v>
      </c>
      <c r="P39" s="264">
        <v>6.0920998206942594</v>
      </c>
      <c r="Q39" s="264">
        <v>4.4617779976882499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1.0986932973218009</v>
      </c>
      <c r="C41" s="208">
        <v>1.1000799999999999</v>
      </c>
      <c r="D41" s="208">
        <v>1.09799</v>
      </c>
      <c r="E41" s="208">
        <v>1.0988899999999999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3.2960710147954351</v>
      </c>
      <c r="O41" s="208">
        <v>3.2961375816210898</v>
      </c>
      <c r="P41" s="208">
        <v>3.2961013013422171</v>
      </c>
      <c r="Q41" s="208">
        <v>3.2961177040485627</v>
      </c>
    </row>
    <row r="42" spans="1:17" x14ac:dyDescent="0.25">
      <c r="A42" s="154" t="s">
        <v>125</v>
      </c>
      <c r="B42" s="208">
        <v>6.8436181543024546</v>
      </c>
      <c r="C42" s="208">
        <v>6.843937279641005</v>
      </c>
      <c r="D42" s="208">
        <v>4.0320089831687902</v>
      </c>
      <c r="E42" s="208">
        <v>5.042092309193686</v>
      </c>
      <c r="F42" s="208">
        <v>2.2548686996772278</v>
      </c>
      <c r="G42" s="208">
        <v>2.7831072544436704</v>
      </c>
      <c r="H42" s="208">
        <v>1.9727827128380517</v>
      </c>
      <c r="I42" s="208">
        <v>0.8528548474535671</v>
      </c>
      <c r="J42" s="208">
        <v>1.1102230246251565E-16</v>
      </c>
      <c r="K42" s="208">
        <v>0.83723077435024651</v>
      </c>
      <c r="L42" s="208">
        <v>0.54373871838064591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31.111419701849982</v>
      </c>
      <c r="C43" s="208">
        <v>21.29772957614108</v>
      </c>
      <c r="D43" s="208">
        <v>20.768132557907222</v>
      </c>
      <c r="E43" s="208">
        <v>12.300794295204327</v>
      </c>
      <c r="F43" s="208">
        <v>9.7094982421665961</v>
      </c>
      <c r="G43" s="208">
        <v>12.73827746987935</v>
      </c>
      <c r="H43" s="208">
        <v>8.3777673424014694</v>
      </c>
      <c r="I43" s="208">
        <v>2.5971551533000579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16.371858467929378</v>
      </c>
      <c r="C44" s="208">
        <v>24.575525919461509</v>
      </c>
      <c r="D44" s="208">
        <v>22.158938474753185</v>
      </c>
      <c r="E44" s="208">
        <v>25.35232346379053</v>
      </c>
      <c r="F44" s="208">
        <v>25.422588049515845</v>
      </c>
      <c r="G44" s="208">
        <v>15.761325301423131</v>
      </c>
      <c r="H44" s="208">
        <v>14.412989069257078</v>
      </c>
      <c r="I44" s="208">
        <v>18.728337271180351</v>
      </c>
      <c r="J44" s="208">
        <v>43.479093043681551</v>
      </c>
      <c r="K44" s="208">
        <v>10.486206830414767</v>
      </c>
      <c r="L44" s="208">
        <v>7.5473650944530171</v>
      </c>
      <c r="M44" s="208">
        <v>5.9567161747647903</v>
      </c>
      <c r="N44" s="208">
        <v>1.4948557164278942</v>
      </c>
      <c r="O44" s="208">
        <v>1.5265827945120165</v>
      </c>
      <c r="P44" s="208">
        <v>2.7959985193520422</v>
      </c>
      <c r="Q44" s="208">
        <v>1.1656602936396867</v>
      </c>
    </row>
    <row r="45" spans="1:17" x14ac:dyDescent="0.25">
      <c r="A45" s="152" t="s">
        <v>309</v>
      </c>
      <c r="B45" s="264">
        <v>10.773202833209492</v>
      </c>
      <c r="C45" s="264">
        <v>10.649583637728178</v>
      </c>
      <c r="D45" s="264">
        <v>10.007940700476102</v>
      </c>
      <c r="E45" s="264">
        <v>9.992354600119338</v>
      </c>
      <c r="F45" s="264">
        <v>9.0357347208537693</v>
      </c>
      <c r="G45" s="264">
        <v>7.3728581154547417</v>
      </c>
      <c r="H45" s="264">
        <v>6.7447518085562432</v>
      </c>
      <c r="I45" s="264">
        <v>7.1155512752632317</v>
      </c>
      <c r="J45" s="264">
        <v>8.8277394227313248</v>
      </c>
      <c r="K45" s="264">
        <v>4.8814187893071965</v>
      </c>
      <c r="L45" s="264">
        <v>4.6432529744453195</v>
      </c>
      <c r="M45" s="264">
        <v>3.9837748495136704</v>
      </c>
      <c r="N45" s="264">
        <v>2.4089827469917915</v>
      </c>
      <c r="O45" s="264">
        <v>2.2705494843971055</v>
      </c>
      <c r="P45" s="264">
        <v>1.7169567278585136</v>
      </c>
      <c r="Q45" s="264">
        <v>1.6346329692136816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0.11183736220756797</v>
      </c>
      <c r="K49" s="87">
        <v>0.13663118703780461</v>
      </c>
      <c r="L49" s="87">
        <v>0.19856702555326924</v>
      </c>
      <c r="M49" s="87">
        <v>7.6674765985190713E-2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10.773202833209492</v>
      </c>
      <c r="C50" s="87">
        <v>10.649583637728178</v>
      </c>
      <c r="D50" s="87">
        <v>10.007940700476102</v>
      </c>
      <c r="E50" s="87">
        <v>9.992354600119338</v>
      </c>
      <c r="F50" s="87">
        <v>9.0357347208537693</v>
      </c>
      <c r="G50" s="87">
        <v>7.3728581154547417</v>
      </c>
      <c r="H50" s="87">
        <v>6.7447518085562432</v>
      </c>
      <c r="I50" s="87">
        <v>7.1155512752632317</v>
      </c>
      <c r="J50" s="87">
        <v>6.5252603952569173</v>
      </c>
      <c r="K50" s="87">
        <v>3.9850150197628467</v>
      </c>
      <c r="L50" s="87">
        <v>3.4439114862702214</v>
      </c>
      <c r="M50" s="87">
        <v>2.8992619424124944</v>
      </c>
      <c r="N50" s="87">
        <v>0.72502195574244221</v>
      </c>
      <c r="O50" s="87">
        <v>0.90626810681902981</v>
      </c>
      <c r="P50" s="87">
        <v>0.72505130214921698</v>
      </c>
      <c r="Q50" s="87">
        <v>0.36250196786029393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2.1906416652668388</v>
      </c>
      <c r="K52" s="87">
        <v>0.75977258250654489</v>
      </c>
      <c r="L52" s="87">
        <v>1.0007744626218289</v>
      </c>
      <c r="M52" s="87">
        <v>1.0078381411159856</v>
      </c>
      <c r="N52" s="87">
        <v>1.6839607912493493</v>
      </c>
      <c r="O52" s="87">
        <v>1.3642813775780755</v>
      </c>
      <c r="P52" s="87">
        <v>0.99190542570929674</v>
      </c>
      <c r="Q52" s="87">
        <v>1.2721310013533877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6.7205849179973045</v>
      </c>
      <c r="C56" s="264">
        <v>6.7854565400785321</v>
      </c>
      <c r="D56" s="264">
        <v>6.7442856970735834</v>
      </c>
      <c r="E56" s="264">
        <v>7.3453728933318541</v>
      </c>
      <c r="F56" s="264">
        <v>6.9655461649469554</v>
      </c>
      <c r="G56" s="264">
        <v>5.5703048496510021</v>
      </c>
      <c r="H56" s="264">
        <v>5.658580212017454</v>
      </c>
      <c r="I56" s="264">
        <v>6.5459856163301131</v>
      </c>
      <c r="J56" s="264">
        <v>5.7898967699629305</v>
      </c>
      <c r="K56" s="264">
        <v>5.0589411073338226</v>
      </c>
      <c r="L56" s="264">
        <v>5.203452840486074</v>
      </c>
      <c r="M56" s="264">
        <v>4.608280251897952</v>
      </c>
      <c r="N56" s="264">
        <v>2.6130042802842777</v>
      </c>
      <c r="O56" s="264">
        <v>2.4180002059675427</v>
      </c>
      <c r="P56" s="264">
        <v>1.4713810993023468</v>
      </c>
      <c r="Q56" s="264">
        <v>1.5962519563027173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9.4788898997087756</v>
      </c>
      <c r="C58" s="242">
        <v>9.5703865433531092</v>
      </c>
      <c r="D58" s="242">
        <v>9.5123181024831727</v>
      </c>
      <c r="E58" s="242">
        <v>10.360107308776641</v>
      </c>
      <c r="F58" s="242">
        <v>9.8243896914475943</v>
      </c>
      <c r="G58" s="242">
        <v>7.8565046081420364</v>
      </c>
      <c r="H58" s="242">
        <v>7.981010503229788</v>
      </c>
      <c r="I58" s="242">
        <v>9.232630447999842</v>
      </c>
      <c r="J58" s="242">
        <v>8.1662228336983116</v>
      </c>
      <c r="K58" s="242">
        <v>7.1352637234167799</v>
      </c>
      <c r="L58" s="242">
        <v>7.3390868763834236</v>
      </c>
      <c r="M58" s="242">
        <v>6.4996397884605122</v>
      </c>
      <c r="N58" s="242">
        <v>3.6854500289036261</v>
      </c>
      <c r="O58" s="242">
        <v>3.410411148657801</v>
      </c>
      <c r="P58" s="242">
        <v>2.0752746391835721</v>
      </c>
      <c r="Q58" s="242">
        <v>2.2513957833445635</v>
      </c>
    </row>
    <row r="60" spans="1:17" ht="12.75" x14ac:dyDescent="0.25">
      <c r="A60" s="98" t="str">
        <f>FBT_fec!$A$81</f>
        <v>Market shares of energy uses (%)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0.99999999999999989</v>
      </c>
      <c r="C62" s="77">
        <f t="shared" si="0"/>
        <v>0.99999999999999978</v>
      </c>
      <c r="D62" s="77">
        <f t="shared" si="0"/>
        <v>1</v>
      </c>
      <c r="E62" s="77">
        <f t="shared" si="0"/>
        <v>1</v>
      </c>
      <c r="F62" s="77">
        <f t="shared" si="0"/>
        <v>0.99999999999999989</v>
      </c>
      <c r="G62" s="77">
        <f t="shared" si="0"/>
        <v>1.0000000000000002</v>
      </c>
      <c r="H62" s="77">
        <f t="shared" si="0"/>
        <v>1</v>
      </c>
      <c r="I62" s="77">
        <f t="shared" si="0"/>
        <v>1</v>
      </c>
      <c r="J62" s="77">
        <f t="shared" si="0"/>
        <v>1.0000000000000002</v>
      </c>
      <c r="K62" s="77">
        <f t="shared" si="0"/>
        <v>1</v>
      </c>
      <c r="L62" s="77">
        <f t="shared" si="0"/>
        <v>0.99999999999999978</v>
      </c>
      <c r="M62" s="77">
        <f t="shared" si="0"/>
        <v>1</v>
      </c>
      <c r="N62" s="77">
        <f t="shared" si="0"/>
        <v>1</v>
      </c>
      <c r="O62" s="77">
        <f t="shared" si="0"/>
        <v>1</v>
      </c>
      <c r="P62" s="77">
        <f t="shared" si="0"/>
        <v>1.0000000000000002</v>
      </c>
      <c r="Q62" s="77">
        <f t="shared" si="0"/>
        <v>1.0000000000000004</v>
      </c>
    </row>
    <row r="63" spans="1:17" x14ac:dyDescent="0.25">
      <c r="A63" s="132" t="s">
        <v>83</v>
      </c>
      <c r="B63" s="203">
        <f t="shared" ref="B63:Q63" si="1">IF(B$6=0,0,B$6/B$5)</f>
        <v>4.2310483956971456E-2</v>
      </c>
      <c r="C63" s="203">
        <f t="shared" si="1"/>
        <v>4.2310483956971436E-2</v>
      </c>
      <c r="D63" s="203">
        <f t="shared" si="1"/>
        <v>4.2310483956971449E-2</v>
      </c>
      <c r="E63" s="203">
        <f t="shared" si="1"/>
        <v>4.2310483956971449E-2</v>
      </c>
      <c r="F63" s="203">
        <f t="shared" si="1"/>
        <v>4.2310483956971449E-2</v>
      </c>
      <c r="G63" s="203">
        <f t="shared" si="1"/>
        <v>4.2310483956971449E-2</v>
      </c>
      <c r="H63" s="203">
        <f t="shared" si="1"/>
        <v>4.2310483956971456E-2</v>
      </c>
      <c r="I63" s="203">
        <f t="shared" si="1"/>
        <v>4.2310483956971436E-2</v>
      </c>
      <c r="J63" s="203">
        <f t="shared" si="1"/>
        <v>4.2310483956971463E-2</v>
      </c>
      <c r="K63" s="203">
        <f t="shared" si="1"/>
        <v>4.2310483956971442E-2</v>
      </c>
      <c r="L63" s="203">
        <f t="shared" si="1"/>
        <v>4.2310483956971442E-2</v>
      </c>
      <c r="M63" s="203">
        <f t="shared" si="1"/>
        <v>4.2310483956971449E-2</v>
      </c>
      <c r="N63" s="203">
        <f t="shared" si="1"/>
        <v>4.2310483956971449E-2</v>
      </c>
      <c r="O63" s="203">
        <f t="shared" si="1"/>
        <v>4.2310483956971449E-2</v>
      </c>
      <c r="P63" s="203">
        <f t="shared" si="1"/>
        <v>4.2310483956971449E-2</v>
      </c>
      <c r="Q63" s="203">
        <f t="shared" si="1"/>
        <v>4.2310483956971463E-2</v>
      </c>
    </row>
    <row r="64" spans="1:17" x14ac:dyDescent="0.25">
      <c r="A64" s="76" t="s">
        <v>82</v>
      </c>
      <c r="B64" s="202">
        <f t="shared" ref="B64:Q64" si="2">IF(B$7=0,0,B$7/B$5)</f>
        <v>3.4716294528797098E-2</v>
      </c>
      <c r="C64" s="202">
        <f t="shared" si="2"/>
        <v>3.4716294528797084E-2</v>
      </c>
      <c r="D64" s="202">
        <f t="shared" si="2"/>
        <v>3.4716294528797091E-2</v>
      </c>
      <c r="E64" s="202">
        <f t="shared" si="2"/>
        <v>3.4716294528797091E-2</v>
      </c>
      <c r="F64" s="202">
        <f t="shared" si="2"/>
        <v>3.4716294528797091E-2</v>
      </c>
      <c r="G64" s="202">
        <f t="shared" si="2"/>
        <v>3.4716294528797091E-2</v>
      </c>
      <c r="H64" s="202">
        <f t="shared" si="2"/>
        <v>3.4716294528797098E-2</v>
      </c>
      <c r="I64" s="202">
        <f t="shared" si="2"/>
        <v>3.4716294528797084E-2</v>
      </c>
      <c r="J64" s="202">
        <f t="shared" si="2"/>
        <v>3.4716294528797098E-2</v>
      </c>
      <c r="K64" s="202">
        <f t="shared" si="2"/>
        <v>3.4716294528797084E-2</v>
      </c>
      <c r="L64" s="202">
        <f t="shared" si="2"/>
        <v>3.4716294528797084E-2</v>
      </c>
      <c r="M64" s="202">
        <f t="shared" si="2"/>
        <v>3.4716294528797091E-2</v>
      </c>
      <c r="N64" s="202">
        <f t="shared" si="2"/>
        <v>3.4716294528797091E-2</v>
      </c>
      <c r="O64" s="202">
        <f t="shared" si="2"/>
        <v>3.4716294528797091E-2</v>
      </c>
      <c r="P64" s="202">
        <f t="shared" si="2"/>
        <v>3.4716294528797091E-2</v>
      </c>
      <c r="Q64" s="202">
        <f t="shared" si="2"/>
        <v>3.4716294528797105E-2</v>
      </c>
    </row>
    <row r="65" spans="1:17" x14ac:dyDescent="0.25">
      <c r="A65" s="76" t="s">
        <v>81</v>
      </c>
      <c r="B65" s="202">
        <f t="shared" ref="B65:Q65" si="3">IF(B$8=0,0,B$8/B$5)</f>
        <v>2.4952336692572911E-2</v>
      </c>
      <c r="C65" s="202">
        <f t="shared" si="3"/>
        <v>2.49523366925729E-2</v>
      </c>
      <c r="D65" s="202">
        <f t="shared" si="3"/>
        <v>2.4952336692572907E-2</v>
      </c>
      <c r="E65" s="202">
        <f t="shared" si="3"/>
        <v>2.4952336692572911E-2</v>
      </c>
      <c r="F65" s="202">
        <f t="shared" si="3"/>
        <v>2.4952336692572907E-2</v>
      </c>
      <c r="G65" s="202">
        <f t="shared" si="3"/>
        <v>2.4952336692572907E-2</v>
      </c>
      <c r="H65" s="202">
        <f t="shared" si="3"/>
        <v>2.4952336692572914E-2</v>
      </c>
      <c r="I65" s="202">
        <f t="shared" si="3"/>
        <v>2.49523366925729E-2</v>
      </c>
      <c r="J65" s="202">
        <f t="shared" si="3"/>
        <v>2.4952336692572914E-2</v>
      </c>
      <c r="K65" s="202">
        <f t="shared" si="3"/>
        <v>2.4952336692572904E-2</v>
      </c>
      <c r="L65" s="202">
        <f t="shared" si="3"/>
        <v>2.4952336692572904E-2</v>
      </c>
      <c r="M65" s="202">
        <f t="shared" si="3"/>
        <v>2.4952336692572907E-2</v>
      </c>
      <c r="N65" s="202">
        <f t="shared" si="3"/>
        <v>2.4952336692572907E-2</v>
      </c>
      <c r="O65" s="202">
        <f t="shared" si="3"/>
        <v>2.4952336692572907E-2</v>
      </c>
      <c r="P65" s="202">
        <f t="shared" si="3"/>
        <v>2.4952336692572907E-2</v>
      </c>
      <c r="Q65" s="202">
        <f t="shared" si="3"/>
        <v>2.4952336692572914E-2</v>
      </c>
    </row>
    <row r="66" spans="1:17" x14ac:dyDescent="0.25">
      <c r="A66" s="76" t="s">
        <v>80</v>
      </c>
      <c r="B66" s="202">
        <f t="shared" ref="B66:Q66" si="4">IF(B$9=0,0,B$9/B$5)</f>
        <v>4.8819789181120912E-2</v>
      </c>
      <c r="C66" s="202">
        <f t="shared" si="4"/>
        <v>4.8819789181120885E-2</v>
      </c>
      <c r="D66" s="202">
        <f t="shared" si="4"/>
        <v>4.8819789181120898E-2</v>
      </c>
      <c r="E66" s="202">
        <f t="shared" si="4"/>
        <v>4.8819789181120891E-2</v>
      </c>
      <c r="F66" s="202">
        <f t="shared" si="4"/>
        <v>4.8819789181120898E-2</v>
      </c>
      <c r="G66" s="202">
        <f t="shared" si="4"/>
        <v>4.8819789181120898E-2</v>
      </c>
      <c r="H66" s="202">
        <f t="shared" si="4"/>
        <v>4.8819789181120912E-2</v>
      </c>
      <c r="I66" s="202">
        <f t="shared" si="4"/>
        <v>4.8819789181120891E-2</v>
      </c>
      <c r="J66" s="202">
        <f t="shared" si="4"/>
        <v>4.8819789181120912E-2</v>
      </c>
      <c r="K66" s="202">
        <f t="shared" si="4"/>
        <v>4.8819789181120885E-2</v>
      </c>
      <c r="L66" s="202">
        <f t="shared" si="4"/>
        <v>4.8819789181120891E-2</v>
      </c>
      <c r="M66" s="202">
        <f t="shared" si="4"/>
        <v>4.8819789181120898E-2</v>
      </c>
      <c r="N66" s="202">
        <f t="shared" si="4"/>
        <v>4.8819789181120898E-2</v>
      </c>
      <c r="O66" s="202">
        <f t="shared" si="4"/>
        <v>4.8819789181120905E-2</v>
      </c>
      <c r="P66" s="202">
        <f t="shared" si="4"/>
        <v>4.8819789181120898E-2</v>
      </c>
      <c r="Q66" s="202">
        <f t="shared" si="4"/>
        <v>4.8819789181120912E-2</v>
      </c>
    </row>
    <row r="67" spans="1:17" x14ac:dyDescent="0.25">
      <c r="A67" s="129" t="s">
        <v>79</v>
      </c>
      <c r="B67" s="201">
        <f t="shared" ref="B67:Q67" si="5">IF(B$10=0,0,B$10/B$5)</f>
        <v>8.245119950589308E-2</v>
      </c>
      <c r="C67" s="201">
        <f t="shared" si="5"/>
        <v>8.2451199505893052E-2</v>
      </c>
      <c r="D67" s="201">
        <f t="shared" si="5"/>
        <v>8.245119950589308E-2</v>
      </c>
      <c r="E67" s="201">
        <f t="shared" si="5"/>
        <v>8.245119950589308E-2</v>
      </c>
      <c r="F67" s="201">
        <f t="shared" si="5"/>
        <v>8.245119950589308E-2</v>
      </c>
      <c r="G67" s="201">
        <f t="shared" si="5"/>
        <v>8.2451199505893066E-2</v>
      </c>
      <c r="H67" s="201">
        <f t="shared" si="5"/>
        <v>8.245119950589308E-2</v>
      </c>
      <c r="I67" s="201">
        <f t="shared" si="5"/>
        <v>8.245119950589308E-2</v>
      </c>
      <c r="J67" s="201">
        <f t="shared" si="5"/>
        <v>8.2451199505893108E-2</v>
      </c>
      <c r="K67" s="201">
        <f t="shared" si="5"/>
        <v>8.2451199505893066E-2</v>
      </c>
      <c r="L67" s="201">
        <f t="shared" si="5"/>
        <v>8.2451199505893066E-2</v>
      </c>
      <c r="M67" s="201">
        <f t="shared" si="5"/>
        <v>8.2451199505893066E-2</v>
      </c>
      <c r="N67" s="201">
        <f t="shared" si="5"/>
        <v>8.245119950589308E-2</v>
      </c>
      <c r="O67" s="201">
        <f t="shared" si="5"/>
        <v>8.245119950589308E-2</v>
      </c>
      <c r="P67" s="201">
        <f t="shared" si="5"/>
        <v>8.245119950589308E-2</v>
      </c>
      <c r="Q67" s="201">
        <f t="shared" si="5"/>
        <v>8.2451199505893108E-2</v>
      </c>
    </row>
    <row r="68" spans="1:17" x14ac:dyDescent="0.25">
      <c r="A68" s="127" t="s">
        <v>306</v>
      </c>
      <c r="B68" s="200">
        <f t="shared" ref="B68:Q68" si="6">IF(B$15=0,0,B$15/B$5)</f>
        <v>3.2627655154665723E-2</v>
      </c>
      <c r="C68" s="200">
        <f t="shared" si="6"/>
        <v>3.2627655154665709E-2</v>
      </c>
      <c r="D68" s="200">
        <f t="shared" si="6"/>
        <v>3.2627655154665716E-2</v>
      </c>
      <c r="E68" s="200">
        <f t="shared" si="6"/>
        <v>3.2627655154665716E-2</v>
      </c>
      <c r="F68" s="200">
        <f t="shared" si="6"/>
        <v>3.2627655154665716E-2</v>
      </c>
      <c r="G68" s="200">
        <f t="shared" si="6"/>
        <v>3.2627655154665716E-2</v>
      </c>
      <c r="H68" s="200">
        <f t="shared" si="6"/>
        <v>3.2627655154665723E-2</v>
      </c>
      <c r="I68" s="200">
        <f t="shared" si="6"/>
        <v>3.2627655154665709E-2</v>
      </c>
      <c r="J68" s="200">
        <f t="shared" si="6"/>
        <v>3.2627655154665723E-2</v>
      </c>
      <c r="K68" s="200">
        <f t="shared" si="6"/>
        <v>3.2627655154665709E-2</v>
      </c>
      <c r="L68" s="200">
        <f t="shared" si="6"/>
        <v>3.2627655154665709E-2</v>
      </c>
      <c r="M68" s="200">
        <f t="shared" si="6"/>
        <v>3.2627655154665716E-2</v>
      </c>
      <c r="N68" s="200">
        <f t="shared" si="6"/>
        <v>3.2627655154665709E-2</v>
      </c>
      <c r="O68" s="200">
        <f t="shared" si="6"/>
        <v>3.2627655154665716E-2</v>
      </c>
      <c r="P68" s="200">
        <f t="shared" si="6"/>
        <v>3.2627655154665716E-2</v>
      </c>
      <c r="Q68" s="200">
        <f t="shared" si="6"/>
        <v>3.2627655154665737E-2</v>
      </c>
    </row>
    <row r="69" spans="1:17" x14ac:dyDescent="0.25">
      <c r="A69" s="127" t="s">
        <v>305</v>
      </c>
      <c r="B69" s="200">
        <f t="shared" ref="B69:Q69" si="7">IF(B$26=0,0,B$26/B$5)</f>
        <v>0.19032798840221671</v>
      </c>
      <c r="C69" s="200">
        <f t="shared" si="7"/>
        <v>0.19032798840221662</v>
      </c>
      <c r="D69" s="200">
        <f t="shared" si="7"/>
        <v>0.19032798840221668</v>
      </c>
      <c r="E69" s="200">
        <f t="shared" si="7"/>
        <v>0.19032798840221671</v>
      </c>
      <c r="F69" s="200">
        <f t="shared" si="7"/>
        <v>0.19032798840221671</v>
      </c>
      <c r="G69" s="200">
        <f t="shared" si="7"/>
        <v>0.19032798840221668</v>
      </c>
      <c r="H69" s="200">
        <f t="shared" si="7"/>
        <v>0.19032798840221674</v>
      </c>
      <c r="I69" s="200">
        <f t="shared" si="7"/>
        <v>0.19032798840221665</v>
      </c>
      <c r="J69" s="200">
        <f t="shared" si="7"/>
        <v>0.19032798840221674</v>
      </c>
      <c r="K69" s="200">
        <f t="shared" si="7"/>
        <v>0.19032798840221662</v>
      </c>
      <c r="L69" s="200">
        <f t="shared" si="7"/>
        <v>0.19032798840221662</v>
      </c>
      <c r="M69" s="200">
        <f t="shared" si="7"/>
        <v>0.19032798840221671</v>
      </c>
      <c r="N69" s="200">
        <f t="shared" si="7"/>
        <v>0.19032798840221668</v>
      </c>
      <c r="O69" s="200">
        <f t="shared" si="7"/>
        <v>0.19032798840221665</v>
      </c>
      <c r="P69" s="200">
        <f t="shared" si="7"/>
        <v>0.19032798840221668</v>
      </c>
      <c r="Q69" s="200">
        <f t="shared" si="7"/>
        <v>0.19032798840221676</v>
      </c>
    </row>
    <row r="70" spans="1:17" x14ac:dyDescent="0.25">
      <c r="A70" s="127" t="s">
        <v>304</v>
      </c>
      <c r="B70" s="200">
        <f t="shared" ref="B70:Q70" si="8">IF(B$37=0,0,B$37/B$5)</f>
        <v>0.14451284421281407</v>
      </c>
      <c r="C70" s="200">
        <f t="shared" si="8"/>
        <v>0.14760146119079301</v>
      </c>
      <c r="D70" s="200">
        <f t="shared" si="8"/>
        <v>0.15611169824828891</v>
      </c>
      <c r="E70" s="200">
        <f t="shared" si="8"/>
        <v>0.17029042239721059</v>
      </c>
      <c r="F70" s="200">
        <f t="shared" si="8"/>
        <v>0.1785812732788449</v>
      </c>
      <c r="G70" s="200">
        <f t="shared" si="8"/>
        <v>0.17501984692403286</v>
      </c>
      <c r="H70" s="200">
        <f t="shared" si="8"/>
        <v>0.1943505238366825</v>
      </c>
      <c r="I70" s="200">
        <f t="shared" si="8"/>
        <v>0.21311337475208475</v>
      </c>
      <c r="J70" s="200">
        <f t="shared" si="8"/>
        <v>0.15193769295066023</v>
      </c>
      <c r="K70" s="200">
        <f t="shared" si="8"/>
        <v>0.24008098679053694</v>
      </c>
      <c r="L70" s="200">
        <f t="shared" si="8"/>
        <v>0.25960526109045573</v>
      </c>
      <c r="M70" s="200">
        <f t="shared" si="8"/>
        <v>0.26797131630737053</v>
      </c>
      <c r="N70" s="200">
        <f t="shared" si="8"/>
        <v>0.2512757881046821</v>
      </c>
      <c r="O70" s="200">
        <f t="shared" si="8"/>
        <v>0.24670024138526711</v>
      </c>
      <c r="P70" s="200">
        <f t="shared" si="8"/>
        <v>0.19852263702647652</v>
      </c>
      <c r="Q70" s="200">
        <f t="shared" si="8"/>
        <v>0.22621708444210475</v>
      </c>
    </row>
    <row r="71" spans="1:17" x14ac:dyDescent="0.25">
      <c r="A71" s="127" t="s">
        <v>303</v>
      </c>
      <c r="B71" s="200">
        <f t="shared" ref="B71:Q71" si="9">IF(B$38=0,0,B$38/B$5)</f>
        <v>0.35334907708929464</v>
      </c>
      <c r="C71" s="200">
        <f t="shared" si="9"/>
        <v>0.34927876620729681</v>
      </c>
      <c r="D71" s="200">
        <f t="shared" si="9"/>
        <v>0.33806361368094751</v>
      </c>
      <c r="E71" s="200">
        <f t="shared" si="9"/>
        <v>0.31937828765714132</v>
      </c>
      <c r="F71" s="200">
        <f t="shared" si="9"/>
        <v>0.30845225156877559</v>
      </c>
      <c r="G71" s="200">
        <f t="shared" si="9"/>
        <v>0.31314565076679174</v>
      </c>
      <c r="H71" s="200">
        <f t="shared" si="9"/>
        <v>0.28767086216240273</v>
      </c>
      <c r="I71" s="200">
        <f t="shared" si="9"/>
        <v>0.26294437881961008</v>
      </c>
      <c r="J71" s="200">
        <f t="shared" si="9"/>
        <v>0.34356429547658135</v>
      </c>
      <c r="K71" s="200">
        <f t="shared" si="9"/>
        <v>0.22740531213564999</v>
      </c>
      <c r="L71" s="200">
        <f t="shared" si="9"/>
        <v>0.20167539265626225</v>
      </c>
      <c r="M71" s="200">
        <f t="shared" si="9"/>
        <v>0.19065024909473052</v>
      </c>
      <c r="N71" s="200">
        <f t="shared" si="9"/>
        <v>0.21265232659693037</v>
      </c>
      <c r="O71" s="200">
        <f t="shared" si="9"/>
        <v>0.21868217676479115</v>
      </c>
      <c r="P71" s="200">
        <f t="shared" si="9"/>
        <v>0.28217267386698747</v>
      </c>
      <c r="Q71" s="200">
        <f t="shared" si="9"/>
        <v>0.24567575259431232</v>
      </c>
    </row>
    <row r="72" spans="1:17" x14ac:dyDescent="0.25">
      <c r="A72" s="142" t="s">
        <v>310</v>
      </c>
      <c r="B72" s="199">
        <f t="shared" ref="B72:Q72" si="10">IF(B$39=0,0,B$39/B$5)</f>
        <v>0.26857855408964598</v>
      </c>
      <c r="C72" s="199">
        <f t="shared" si="10"/>
        <v>0.26381221684641359</v>
      </c>
      <c r="D72" s="199">
        <f t="shared" si="10"/>
        <v>0.25067926441978344</v>
      </c>
      <c r="E72" s="199">
        <f t="shared" si="10"/>
        <v>0.22879873295396672</v>
      </c>
      <c r="F72" s="199">
        <f t="shared" si="10"/>
        <v>0.21600433610354258</v>
      </c>
      <c r="G72" s="199">
        <f t="shared" si="10"/>
        <v>0.22150031025475575</v>
      </c>
      <c r="H72" s="199">
        <f t="shared" si="10"/>
        <v>0.19166931276864294</v>
      </c>
      <c r="I72" s="199">
        <f t="shared" si="10"/>
        <v>0.16271458133223851</v>
      </c>
      <c r="J72" s="199">
        <f t="shared" si="10"/>
        <v>0.25712056712755893</v>
      </c>
      <c r="K72" s="199">
        <f t="shared" si="10"/>
        <v>0.12109830630158497</v>
      </c>
      <c r="L72" s="199">
        <f t="shared" si="10"/>
        <v>9.0968550360243677E-2</v>
      </c>
      <c r="M72" s="199">
        <f t="shared" si="10"/>
        <v>7.8058098580815652E-2</v>
      </c>
      <c r="N72" s="199">
        <f t="shared" si="10"/>
        <v>0.10382254863573405</v>
      </c>
      <c r="O72" s="199">
        <f t="shared" si="10"/>
        <v>0.11088350792346298</v>
      </c>
      <c r="P72" s="199">
        <f t="shared" si="10"/>
        <v>0.18523092995158391</v>
      </c>
      <c r="Q72" s="199">
        <f t="shared" si="10"/>
        <v>0.14249300644440099</v>
      </c>
    </row>
    <row r="73" spans="1:17" x14ac:dyDescent="0.25">
      <c r="A73" s="142" t="s">
        <v>309</v>
      </c>
      <c r="B73" s="199">
        <f t="shared" ref="B73:Q73" si="11">IF(B$45=0,0,B$45/B$5)</f>
        <v>5.2204248247465161E-2</v>
      </c>
      <c r="C73" s="199">
        <f t="shared" si="11"/>
        <v>5.220424824746514E-2</v>
      </c>
      <c r="D73" s="199">
        <f t="shared" si="11"/>
        <v>5.2204248247465154E-2</v>
      </c>
      <c r="E73" s="199">
        <f t="shared" si="11"/>
        <v>5.2204248247465154E-2</v>
      </c>
      <c r="F73" s="199">
        <f t="shared" si="11"/>
        <v>5.2204248247465161E-2</v>
      </c>
      <c r="G73" s="199">
        <f t="shared" si="11"/>
        <v>5.2204248247465154E-2</v>
      </c>
      <c r="H73" s="199">
        <f t="shared" si="11"/>
        <v>5.2204248247465168E-2</v>
      </c>
      <c r="I73" s="199">
        <f t="shared" si="11"/>
        <v>5.220424824746514E-2</v>
      </c>
      <c r="J73" s="199">
        <f t="shared" si="11"/>
        <v>5.2204248247465175E-2</v>
      </c>
      <c r="K73" s="199">
        <f t="shared" si="11"/>
        <v>5.2204248247465154E-2</v>
      </c>
      <c r="L73" s="199">
        <f t="shared" si="11"/>
        <v>5.2204248247465147E-2</v>
      </c>
      <c r="M73" s="199">
        <f t="shared" si="11"/>
        <v>5.2204248247465154E-2</v>
      </c>
      <c r="N73" s="199">
        <f t="shared" si="11"/>
        <v>5.2204248247465154E-2</v>
      </c>
      <c r="O73" s="199">
        <f t="shared" si="11"/>
        <v>5.2204248247465154E-2</v>
      </c>
      <c r="P73" s="199">
        <f t="shared" si="11"/>
        <v>5.2204248247465154E-2</v>
      </c>
      <c r="Q73" s="199">
        <f t="shared" si="11"/>
        <v>5.2204248247465168E-2</v>
      </c>
    </row>
    <row r="74" spans="1:17" x14ac:dyDescent="0.25">
      <c r="A74" s="142" t="s">
        <v>308</v>
      </c>
      <c r="B74" s="199">
        <f t="shared" ref="B74:Q74" si="12">IF(B$56=0,0,B$56/B$5)</f>
        <v>3.2566274752183461E-2</v>
      </c>
      <c r="C74" s="199">
        <f t="shared" si="12"/>
        <v>3.3262301113418144E-2</v>
      </c>
      <c r="D74" s="199">
        <f t="shared" si="12"/>
        <v>3.5180101013698915E-2</v>
      </c>
      <c r="E74" s="199">
        <f t="shared" si="12"/>
        <v>3.8375306455709433E-2</v>
      </c>
      <c r="F74" s="199">
        <f t="shared" si="12"/>
        <v>4.024366721776787E-2</v>
      </c>
      <c r="G74" s="199">
        <f t="shared" si="12"/>
        <v>3.9441092264570793E-2</v>
      </c>
      <c r="H74" s="199">
        <f t="shared" si="12"/>
        <v>4.3797301146294647E-2</v>
      </c>
      <c r="I74" s="199">
        <f t="shared" si="12"/>
        <v>4.8025549239906436E-2</v>
      </c>
      <c r="J74" s="199">
        <f t="shared" si="12"/>
        <v>3.4239480101557238E-2</v>
      </c>
      <c r="K74" s="199">
        <f t="shared" si="12"/>
        <v>5.4102757586599881E-2</v>
      </c>
      <c r="L74" s="199">
        <f t="shared" si="12"/>
        <v>5.8502594048553416E-2</v>
      </c>
      <c r="M74" s="199">
        <f t="shared" si="12"/>
        <v>6.038790226644971E-2</v>
      </c>
      <c r="N74" s="199">
        <f t="shared" si="12"/>
        <v>5.6625529713731179E-2</v>
      </c>
      <c r="O74" s="199">
        <f t="shared" si="12"/>
        <v>5.5594420593863013E-2</v>
      </c>
      <c r="P74" s="199">
        <f t="shared" si="12"/>
        <v>4.4737495667938373E-2</v>
      </c>
      <c r="Q74" s="199">
        <f t="shared" si="12"/>
        <v>5.0978497902446143E-2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4.5932331275653486E-2</v>
      </c>
      <c r="C76" s="276">
        <f t="shared" si="14"/>
        <v>4.6914025179672268E-2</v>
      </c>
      <c r="D76" s="276">
        <f t="shared" si="14"/>
        <v>4.9618940648525685E-2</v>
      </c>
      <c r="E76" s="276">
        <f t="shared" si="14"/>
        <v>5.4125542523410314E-2</v>
      </c>
      <c r="F76" s="276">
        <f t="shared" si="14"/>
        <v>5.6760727730141604E-2</v>
      </c>
      <c r="G76" s="276">
        <f t="shared" si="14"/>
        <v>5.5628754886937644E-2</v>
      </c>
      <c r="H76" s="276">
        <f t="shared" si="14"/>
        <v>6.1772866578676928E-2</v>
      </c>
      <c r="I76" s="276">
        <f t="shared" si="14"/>
        <v>6.7736499006067333E-2</v>
      </c>
      <c r="J76" s="276">
        <f t="shared" si="14"/>
        <v>4.8292264150520577E-2</v>
      </c>
      <c r="K76" s="276">
        <f t="shared" si="14"/>
        <v>7.630795365157525E-2</v>
      </c>
      <c r="L76" s="276">
        <f t="shared" si="14"/>
        <v>8.2513598831044199E-2</v>
      </c>
      <c r="M76" s="276">
        <f t="shared" si="14"/>
        <v>8.5172687175661163E-2</v>
      </c>
      <c r="N76" s="276">
        <f t="shared" si="14"/>
        <v>7.9866137876149809E-2</v>
      </c>
      <c r="O76" s="276">
        <f t="shared" si="14"/>
        <v>7.8411834427704052E-2</v>
      </c>
      <c r="P76" s="276">
        <f t="shared" si="14"/>
        <v>6.3098941684298235E-2</v>
      </c>
      <c r="Q76" s="276">
        <f t="shared" si="14"/>
        <v>7.1901415541345229E-2</v>
      </c>
    </row>
    <row r="78" spans="1:17" ht="12.75" x14ac:dyDescent="0.25">
      <c r="A78" s="98" t="str">
        <f>FBT_fec!$A$110</f>
        <v>Energy intensity (toe/physical output index)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 t="shared" ref="B80:Q80" si="15">SUM(B$81:B$90)</f>
        <v>71.924132660403117</v>
      </c>
      <c r="C80" s="230">
        <f t="shared" si="15"/>
        <v>71.412056341282394</v>
      </c>
      <c r="D80" s="230">
        <f t="shared" si="15"/>
        <v>71.073303329677586</v>
      </c>
      <c r="E80" s="230">
        <f t="shared" si="15"/>
        <v>70.213338556394135</v>
      </c>
      <c r="F80" s="230">
        <f t="shared" si="15"/>
        <v>69.764092263464164</v>
      </c>
      <c r="G80" s="230">
        <f t="shared" si="15"/>
        <v>70.200945462360721</v>
      </c>
      <c r="H80" s="230">
        <f t="shared" si="15"/>
        <v>69.288494580845622</v>
      </c>
      <c r="I80" s="230">
        <f t="shared" si="15"/>
        <v>68.239506091932839</v>
      </c>
      <c r="J80" s="230">
        <f t="shared" si="15"/>
        <v>67.61030927514436</v>
      </c>
      <c r="K80" s="230">
        <f t="shared" si="15"/>
        <v>65.016409965409039</v>
      </c>
      <c r="L80" s="230">
        <f t="shared" si="15"/>
        <v>64.221035948345275</v>
      </c>
      <c r="M80" s="230">
        <f t="shared" si="15"/>
        <v>63.63836944301103</v>
      </c>
      <c r="N80" s="230">
        <f t="shared" si="15"/>
        <v>63.125189733098608</v>
      </c>
      <c r="O80" s="230">
        <f t="shared" si="15"/>
        <v>63.516049686565502</v>
      </c>
      <c r="P80" s="230">
        <f t="shared" si="15"/>
        <v>65.163313708484694</v>
      </c>
      <c r="Q80" s="230">
        <f t="shared" si="15"/>
        <v>63.818331748247473</v>
      </c>
    </row>
    <row r="81" spans="1:17" x14ac:dyDescent="0.25">
      <c r="A81" s="132" t="s">
        <v>83</v>
      </c>
      <c r="B81" s="275">
        <f>IF(B$6=0,0,B$6/TEL!B$5*1000)</f>
        <v>3.043144861047073</v>
      </c>
      <c r="C81" s="275">
        <f>IF(C$6=0,0,C$6/TEL!C$5*1000)</f>
        <v>3.0214786641621703</v>
      </c>
      <c r="D81" s="275">
        <f>IF(D$6=0,0,D$6/TEL!D$5*1000)</f>
        <v>3.0071458602992891</v>
      </c>
      <c r="E81" s="275">
        <f>IF(E$6=0,0,E$6/TEL!E$5*1000)</f>
        <v>2.970760334555719</v>
      </c>
      <c r="F81" s="275">
        <f>IF(F$6=0,0,F$6/TEL!F$5*1000)</f>
        <v>2.9517525064859766</v>
      </c>
      <c r="G81" s="275">
        <f>IF(G$6=0,0,G$6/TEL!G$5*1000)</f>
        <v>2.9702359767494406</v>
      </c>
      <c r="H81" s="275">
        <f>IF(H$6=0,0,H$6/TEL!H$5*1000)</f>
        <v>2.9316297383655727</v>
      </c>
      <c r="I81" s="275">
        <f>IF(I$6=0,0,I$6/TEL!I$5*1000)</f>
        <v>2.8872465277343786</v>
      </c>
      <c r="J81" s="275">
        <f>IF(J$6=0,0,J$6/TEL!J$5*1000)</f>
        <v>2.8606249059118736</v>
      </c>
      <c r="K81" s="275">
        <f>IF(K$6=0,0,K$6/TEL!K$5*1000)</f>
        <v>2.7508757707813176</v>
      </c>
      <c r="L81" s="275">
        <f>IF(L$6=0,0,L$6/TEL!L$5*1000)</f>
        <v>2.7172231111925491</v>
      </c>
      <c r="M81" s="275">
        <f>IF(M$6=0,0,M$6/TEL!M$5*1000)</f>
        <v>2.6925702093663397</v>
      </c>
      <c r="N81" s="275">
        <f>IF(N$6=0,0,N$6/TEL!N$5*1000)</f>
        <v>2.6708573274830476</v>
      </c>
      <c r="O81" s="275">
        <f>IF(O$6=0,0,O$6/TEL!O$5*1000)</f>
        <v>2.6873948012736304</v>
      </c>
      <c r="P81" s="275">
        <f>IF(P$6=0,0,P$6/TEL!P$5*1000)</f>
        <v>2.7570913392459393</v>
      </c>
      <c r="Q81" s="275">
        <f>IF(Q$6=0,0,Q$6/TEL!Q$5*1000)</f>
        <v>2.7001845015949066</v>
      </c>
    </row>
    <row r="82" spans="1:17" x14ac:dyDescent="0.25">
      <c r="A82" s="76" t="s">
        <v>82</v>
      </c>
      <c r="B82" s="274">
        <f>IF(B$7=0,0,B$7/TEL!B$5*1000)</f>
        <v>2.4969393731668292</v>
      </c>
      <c r="C82" s="274">
        <f>IF(C$7=0,0,C$7/TEL!C$5*1000)</f>
        <v>2.4791619808510115</v>
      </c>
      <c r="D82" s="274">
        <f>IF(D$7=0,0,D$7/TEL!D$5*1000)</f>
        <v>2.4674017315276222</v>
      </c>
      <c r="E82" s="274">
        <f>IF(E$7=0,0,E$7/TEL!E$5*1000)</f>
        <v>2.437546941173923</v>
      </c>
      <c r="F82" s="274">
        <f>IF(F$7=0,0,F$7/TEL!F$5*1000)</f>
        <v>2.421950774552597</v>
      </c>
      <c r="G82" s="274">
        <f>IF(G$7=0,0,G$7/TEL!G$5*1000)</f>
        <v>2.437116698871336</v>
      </c>
      <c r="H82" s="274">
        <f>IF(H$7=0,0,H$7/TEL!H$5*1000)</f>
        <v>2.4054397853255982</v>
      </c>
      <c r="I82" s="274">
        <f>IF(I$7=0,0,I$7/TEL!I$5*1000)</f>
        <v>2.3690227919871831</v>
      </c>
      <c r="J82" s="274">
        <f>IF(J$7=0,0,J$7/TEL!J$5*1000)</f>
        <v>2.3471794099789736</v>
      </c>
      <c r="K82" s="274">
        <f>IF(K$7=0,0,K$7/TEL!K$5*1000)</f>
        <v>2.2571288375641583</v>
      </c>
      <c r="L82" s="274">
        <f>IF(L$7=0,0,L$7/TEL!L$5*1000)</f>
        <v>2.2295163989272204</v>
      </c>
      <c r="M82" s="274">
        <f>IF(M$7=0,0,M$7/TEL!M$5*1000)</f>
        <v>2.2092883769159717</v>
      </c>
      <c r="N82" s="274">
        <f>IF(N$7=0,0,N$7/TEL!N$5*1000)</f>
        <v>2.1914726789604493</v>
      </c>
      <c r="O82" s="274">
        <f>IF(O$7=0,0,O$7/TEL!O$5*1000)</f>
        <v>2.205041888224518</v>
      </c>
      <c r="P82" s="274">
        <f>IF(P$7=0,0,P$7/TEL!P$5*1000)</f>
        <v>2.2622287911761556</v>
      </c>
      <c r="Q82" s="274">
        <f>IF(Q$7=0,0,Q$7/TEL!Q$5*1000)</f>
        <v>2.2155360013086418</v>
      </c>
    </row>
    <row r="83" spans="1:17" x14ac:dyDescent="0.25">
      <c r="A83" s="76" t="s">
        <v>81</v>
      </c>
      <c r="B83" s="274">
        <f>IF(B$8=0,0,B$8/TEL!B$5*1000)</f>
        <v>1.7946751744636582</v>
      </c>
      <c r="C83" s="274">
        <f>IF(C$8=0,0,C$8/TEL!C$5*1000)</f>
        <v>1.7818976737366645</v>
      </c>
      <c r="D83" s="274">
        <f>IF(D$8=0,0,D$8/TEL!D$5*1000)</f>
        <v>1.7734449945354784</v>
      </c>
      <c r="E83" s="274">
        <f>IF(E$8=0,0,E$8/TEL!E$5*1000)</f>
        <v>1.7519868639687572</v>
      </c>
      <c r="F83" s="274">
        <f>IF(F$8=0,0,F$8/TEL!F$5*1000)</f>
        <v>1.7407771192096788</v>
      </c>
      <c r="G83" s="274">
        <f>IF(G$8=0,0,G$8/TEL!G$5*1000)</f>
        <v>1.7516776273137726</v>
      </c>
      <c r="H83" s="274">
        <f>IF(H$8=0,0,H$8/TEL!H$5*1000)</f>
        <v>1.7289098457027736</v>
      </c>
      <c r="I83" s="274">
        <f>IF(I$8=0,0,I$8/TEL!I$5*1000)</f>
        <v>1.7027351317407877</v>
      </c>
      <c r="J83" s="274">
        <f>IF(J$8=0,0,J$8/TEL!J$5*1000)</f>
        <v>1.6870352009223872</v>
      </c>
      <c r="K83" s="274">
        <f>IF(K$8=0,0,K$8/TEL!K$5*1000)</f>
        <v>1.6223113519992385</v>
      </c>
      <c r="L83" s="274">
        <f>IF(L$8=0,0,L$8/TEL!L$5*1000)</f>
        <v>1.6024649117289393</v>
      </c>
      <c r="M83" s="274">
        <f>IF(M$8=0,0,M$8/TEL!M$5*1000)</f>
        <v>1.5879260209083543</v>
      </c>
      <c r="N83" s="274">
        <f>IF(N$8=0,0,N$8/TEL!N$5*1000)</f>
        <v>1.5751209880028232</v>
      </c>
      <c r="O83" s="274">
        <f>IF(O$8=0,0,O$8/TEL!O$5*1000)</f>
        <v>1.5848738571613721</v>
      </c>
      <c r="P83" s="274">
        <f>IF(P$8=0,0,P$8/TEL!P$5*1000)</f>
        <v>1.6259769436578617</v>
      </c>
      <c r="Q83" s="274">
        <f>IF(Q$8=0,0,Q$8/TEL!Q$5*1000)</f>
        <v>1.5924165009405857</v>
      </c>
    </row>
    <row r="84" spans="1:17" x14ac:dyDescent="0.25">
      <c r="A84" s="76" t="s">
        <v>80</v>
      </c>
      <c r="B84" s="274">
        <f>IF(B$9=0,0,B$9/TEL!B$5*1000)</f>
        <v>3.5113209935158531</v>
      </c>
      <c r="C84" s="274">
        <f>IF(C$9=0,0,C$9/TEL!C$5*1000)</f>
        <v>3.4863215355717343</v>
      </c>
      <c r="D84" s="274">
        <f>IF(D$9=0,0,D$9/TEL!D$5*1000)</f>
        <v>3.469783684960718</v>
      </c>
      <c r="E84" s="274">
        <f>IF(E$9=0,0,E$9/TEL!E$5*1000)</f>
        <v>3.4278003860258286</v>
      </c>
      <c r="F84" s="274">
        <f>IF(F$9=0,0,F$9/TEL!F$5*1000)</f>
        <v>3.4058682767145885</v>
      </c>
      <c r="G84" s="274">
        <f>IF(G$9=0,0,G$9/TEL!G$5*1000)</f>
        <v>3.4271953577878156</v>
      </c>
      <c r="H84" s="274">
        <f>IF(H$9=0,0,H$9/TEL!H$5*1000)</f>
        <v>3.3826496981141219</v>
      </c>
      <c r="I84" s="274">
        <f>IF(I$9=0,0,I$9/TEL!I$5*1000)</f>
        <v>3.3314383012319757</v>
      </c>
      <c r="J84" s="274">
        <f>IF(J$9=0,0,J$9/TEL!J$5*1000)</f>
        <v>3.3007210452829305</v>
      </c>
      <c r="K84" s="274">
        <f>IF(K$9=0,0,K$9/TEL!K$5*1000)</f>
        <v>3.1740874278245963</v>
      </c>
      <c r="L84" s="274">
        <f>IF(L$9=0,0,L$9/TEL!L$5*1000)</f>
        <v>3.1352574359914027</v>
      </c>
      <c r="M84" s="274">
        <f>IF(M$9=0,0,M$9/TEL!M$5*1000)</f>
        <v>3.1068117800380848</v>
      </c>
      <c r="N84" s="274">
        <f>IF(N$9=0,0,N$9/TEL!N$5*1000)</f>
        <v>3.0817584547881318</v>
      </c>
      <c r="O84" s="274">
        <f>IF(O$9=0,0,O$9/TEL!O$5*1000)</f>
        <v>3.1008401553157272</v>
      </c>
      <c r="P84" s="274">
        <f>IF(P$9=0,0,P$9/TEL!P$5*1000)</f>
        <v>3.1812592375914681</v>
      </c>
      <c r="Q84" s="274">
        <f>IF(Q$9=0,0,Q$9/TEL!Q$5*1000)</f>
        <v>3.1155975018402762</v>
      </c>
    </row>
    <row r="85" spans="1:17" x14ac:dyDescent="0.25">
      <c r="A85" s="129" t="s">
        <v>79</v>
      </c>
      <c r="B85" s="273">
        <f>IF(B$10=0,0,B$10/TEL!B$5*1000)</f>
        <v>5.9302310112712178</v>
      </c>
      <c r="C85" s="273">
        <f>IF(C$10=0,0,C$10/TEL!C$5*1000)</f>
        <v>5.8880097045211528</v>
      </c>
      <c r="D85" s="273">
        <f>IF(D$10=0,0,D$10/TEL!D$5*1000)</f>
        <v>5.8600791123781013</v>
      </c>
      <c r="E85" s="273">
        <f>IF(E$10=0,0,E$10/TEL!E$5*1000)</f>
        <v>5.789173985288067</v>
      </c>
      <c r="F85" s="273">
        <f>IF(F$10=0,0,F$10/TEL!F$5*1000)</f>
        <v>5.7521330895624159</v>
      </c>
      <c r="G85" s="273">
        <f>IF(G$10=0,0,G$10/TEL!G$5*1000)</f>
        <v>5.788152159819421</v>
      </c>
      <c r="H85" s="273">
        <f>IF(H$10=0,0,H$10/TEL!H$5*1000)</f>
        <v>5.7129194901482938</v>
      </c>
      <c r="I85" s="273">
        <f>IF(I$10=0,0,I$10/TEL!I$5*1000)</f>
        <v>5.6264291309695595</v>
      </c>
      <c r="J85" s="273">
        <f>IF(J$10=0,0,J$10/TEL!J$5*1000)</f>
        <v>5.574551098700061</v>
      </c>
      <c r="K85" s="273">
        <f>IF(K$10=0,0,K$10/TEL!K$5*1000)</f>
        <v>5.3606809892148757</v>
      </c>
      <c r="L85" s="273">
        <f>IF(L$10=0,0,L$10/TEL!L$5*1000)</f>
        <v>5.2951014474521472</v>
      </c>
      <c r="M85" s="273">
        <f>IF(M$10=0,0,M$10/TEL!M$5*1000)</f>
        <v>5.2470598951754317</v>
      </c>
      <c r="N85" s="273">
        <f>IF(N$10=0,0,N$10/TEL!N$5*1000)</f>
        <v>5.2047476125310679</v>
      </c>
      <c r="O85" s="273">
        <f>IF(O$10=0,0,O$10/TEL!O$5*1000)</f>
        <v>5.2369744845332287</v>
      </c>
      <c r="P85" s="273">
        <f>IF(P$10=0,0,P$10/TEL!P$5*1000)</f>
        <v>5.3727933790433688</v>
      </c>
      <c r="Q85" s="273">
        <f>IF(Q$10=0,0,Q$10/TEL!Q$5*1000)</f>
        <v>5.2618980031080236</v>
      </c>
    </row>
    <row r="86" spans="1:17" x14ac:dyDescent="0.25">
      <c r="A86" s="127" t="s">
        <v>306</v>
      </c>
      <c r="B86" s="296">
        <f>IF(B$15=0,0,B$15/TEL!B$5*1000)</f>
        <v>2.3467157977420627</v>
      </c>
      <c r="C86" s="296">
        <f>IF(C$15=0,0,C$15/TEL!C$5*1000)</f>
        <v>2.3300079481889213</v>
      </c>
      <c r="D86" s="296">
        <f>IF(D$15=0,0,D$15/TEL!D$5*1000)</f>
        <v>2.3189552317436748</v>
      </c>
      <c r="E86" s="296">
        <f>IF(E$15=0,0,E$15/TEL!E$5*1000)</f>
        <v>2.2908965976758218</v>
      </c>
      <c r="F86" s="296">
        <f>IF(F$15=0,0,F$15/TEL!F$5*1000)</f>
        <v>2.2762387445505916</v>
      </c>
      <c r="G86" s="296">
        <f>IF(G$15=0,0,G$15/TEL!G$5*1000)</f>
        <v>2.2904922400774002</v>
      </c>
      <c r="H86" s="296">
        <f>IF(H$15=0,0,H$15/TEL!H$5*1000)</f>
        <v>2.2607211073697555</v>
      </c>
      <c r="I86" s="296">
        <f>IF(I$15=0,0,I$15/TEL!I$5*1000)</f>
        <v>2.2264950726922943</v>
      </c>
      <c r="J86" s="296">
        <f>IF(J$15=0,0,J$15/TEL!J$5*1000)</f>
        <v>2.2059658559297071</v>
      </c>
      <c r="K86" s="296">
        <f>IF(K$15=0,0,K$15/TEL!K$5*1000)</f>
        <v>2.1213330037457379</v>
      </c>
      <c r="L86" s="296">
        <f>IF(L$15=0,0,L$15/TEL!L$5*1000)</f>
        <v>2.0953818145979994</v>
      </c>
      <c r="M86" s="296">
        <f>IF(M$15=0,0,M$15/TEL!M$5*1000)</f>
        <v>2.0763707727917797</v>
      </c>
      <c r="N86" s="296">
        <f>IF(N$15=0,0,N$15/TEL!N$5*1000)</f>
        <v>2.0596269221843859</v>
      </c>
      <c r="O86" s="296">
        <f>IF(O$15=0,0,O$15/TEL!O$5*1000)</f>
        <v>2.0723797659598726</v>
      </c>
      <c r="P86" s="296">
        <f>IF(P$15=0,0,P$15/TEL!P$5*1000)</f>
        <v>2.1261261284157396</v>
      </c>
      <c r="Q86" s="296">
        <f>IF(Q$15=0,0,Q$15/TEL!Q$5*1000)</f>
        <v>2.0822425208278741</v>
      </c>
    </row>
    <row r="87" spans="1:17" x14ac:dyDescent="0.25">
      <c r="A87" s="127" t="s">
        <v>305</v>
      </c>
      <c r="B87" s="296">
        <f>IF(B$26=0,0,B$26/TEL!B$5*1000)</f>
        <v>13.689175486828701</v>
      </c>
      <c r="C87" s="296">
        <f>IF(C$26=0,0,C$26/TEL!C$5*1000)</f>
        <v>13.59171303110204</v>
      </c>
      <c r="D87" s="296">
        <f>IF(D$26=0,0,D$26/TEL!D$5*1000)</f>
        <v>13.527238851838106</v>
      </c>
      <c r="E87" s="296">
        <f>IF(E$26=0,0,E$26/TEL!E$5*1000)</f>
        <v>13.363563486442297</v>
      </c>
      <c r="F87" s="296">
        <f>IF(F$26=0,0,F$26/TEL!F$5*1000)</f>
        <v>13.278059343211785</v>
      </c>
      <c r="G87" s="296">
        <f>IF(G$26=0,0,G$26/TEL!G$5*1000)</f>
        <v>13.361204733784835</v>
      </c>
      <c r="H87" s="296">
        <f>IF(H$26=0,0,H$26/TEL!H$5*1000)</f>
        <v>13.187539792990242</v>
      </c>
      <c r="I87" s="296">
        <f>IF(I$26=0,0,I$26/TEL!I$5*1000)</f>
        <v>12.987887924038384</v>
      </c>
      <c r="J87" s="296">
        <f>IF(J$26=0,0,J$26/TEL!J$5*1000)</f>
        <v>12.868134159589959</v>
      </c>
      <c r="K87" s="296">
        <f>IF(K$26=0,0,K$26/TEL!K$5*1000)</f>
        <v>12.374442521850133</v>
      </c>
      <c r="L87" s="296">
        <f>IF(L$26=0,0,L$26/TEL!L$5*1000)</f>
        <v>12.223060585154998</v>
      </c>
      <c r="M87" s="296">
        <f>IF(M$26=0,0,M$26/TEL!M$5*1000)</f>
        <v>12.112162841285384</v>
      </c>
      <c r="N87" s="296">
        <f>IF(N$26=0,0,N$26/TEL!N$5*1000)</f>
        <v>12.014490379408921</v>
      </c>
      <c r="O87" s="296">
        <f>IF(O$26=0,0,O$26/TEL!O$5*1000)</f>
        <v>12.088881968099255</v>
      </c>
      <c r="P87" s="296">
        <f>IF(P$26=0,0,P$26/TEL!P$5*1000)</f>
        <v>12.40240241575848</v>
      </c>
      <c r="Q87" s="296">
        <f>IF(Q$26=0,0,Q$26/TEL!Q$5*1000)</f>
        <v>12.146414704829262</v>
      </c>
    </row>
    <row r="88" spans="1:17" x14ac:dyDescent="0.25">
      <c r="A88" s="127" t="s">
        <v>304</v>
      </c>
      <c r="B88" s="296">
        <f>IF(B$37=0,0,B$37/TEL!B$5*1000)</f>
        <v>10.39396097829461</v>
      </c>
      <c r="C88" s="296">
        <f>IF(C$37=0,0,C$37/TEL!C$5*1000)</f>
        <v>10.54052386261252</v>
      </c>
      <c r="D88" s="296">
        <f>IF(D$37=0,0,D$37/TEL!D$5*1000)</f>
        <v>11.095374082911734</v>
      </c>
      <c r="E88" s="296">
        <f>IF(E$37=0,0,E$37/TEL!E$5*1000)</f>
        <v>11.956659080686707</v>
      </c>
      <c r="F88" s="296">
        <f>IF(F$37=0,0,F$37/TEL!F$5*1000)</f>
        <v>12.458560425552246</v>
      </c>
      <c r="G88" s="296">
        <f>IF(G$37=0,0,G$37/TEL!G$5*1000)</f>
        <v>12.286558728744749</v>
      </c>
      <c r="H88" s="296">
        <f>IF(H$37=0,0,H$37/TEL!H$5*1000)</f>
        <v>13.466255217642482</v>
      </c>
      <c r="I88" s="296">
        <f>IF(I$37=0,0,I$37/TEL!I$5*1000)</f>
        <v>14.542751434667251</v>
      </c>
      <c r="J88" s="296">
        <f>IF(J$37=0,0,J$37/TEL!J$5*1000)</f>
        <v>10.272554410946057</v>
      </c>
      <c r="K88" s="296">
        <f>IF(K$37=0,0,K$37/TEL!K$5*1000)</f>
        <v>15.609203862073503</v>
      </c>
      <c r="L88" s="296">
        <f>IF(L$37=0,0,L$37/TEL!L$5*1000)</f>
        <v>16.672118804869719</v>
      </c>
      <c r="M88" s="296">
        <f>IF(M$37=0,0,M$37/TEL!M$5*1000)</f>
        <v>17.053257627298414</v>
      </c>
      <c r="N88" s="296">
        <f>IF(N$37=0,0,N$37/TEL!N$5*1000)</f>
        <v>15.861831799441939</v>
      </c>
      <c r="O88" s="296">
        <f>IF(O$37=0,0,O$37/TEL!O$5*1000)</f>
        <v>15.669424789514327</v>
      </c>
      <c r="P88" s="296">
        <f>IF(P$37=0,0,P$37/TEL!P$5*1000)</f>
        <v>12.936392874791927</v>
      </c>
      <c r="Q88" s="296">
        <f>IF(Q$37=0,0,Q$37/TEL!Q$5*1000)</f>
        <v>14.436796942047547</v>
      </c>
    </row>
    <row r="89" spans="1:17" x14ac:dyDescent="0.25">
      <c r="A89" s="127" t="s">
        <v>303</v>
      </c>
      <c r="B89" s="296">
        <f>IF(B$38=0,0,B$38/TEL!B$5*1000)</f>
        <v>25.414325896001429</v>
      </c>
      <c r="C89" s="296">
        <f>IF(C$38=0,0,C$38/TEL!C$5*1000)</f>
        <v>24.942714931209089</v>
      </c>
      <c r="D89" s="296">
        <f>IF(D$38=0,0,D$38/TEL!D$5*1000)</f>
        <v>24.027297759872926</v>
      </c>
      <c r="E89" s="296">
        <f>IF(E$38=0,0,E$38/TEL!E$5*1000)</f>
        <v>22.424615838832295</v>
      </c>
      <c r="F89" s="296">
        <f>IF(F$38=0,0,F$38/TEL!F$5*1000)</f>
        <v>21.518891337317321</v>
      </c>
      <c r="G89" s="296">
        <f>IF(G$38=0,0,G$38/TEL!G$5*1000)</f>
        <v>21.983120751254997</v>
      </c>
      <c r="H89" s="296">
        <f>IF(H$38=0,0,H$38/TEL!H$5*1000)</f>
        <v>19.932280974006829</v>
      </c>
      <c r="I89" s="296">
        <f>IF(I$38=0,0,I$38/TEL!I$5*1000)</f>
        <v>17.943194540300279</v>
      </c>
      <c r="J89" s="296">
        <f>IF(J$38=0,0,J$38/TEL!J$5*1000)</f>
        <v>23.228488273068741</v>
      </c>
      <c r="K89" s="296">
        <f>IF(K$38=0,0,K$38/TEL!K$5*1000)</f>
        <v>14.785077002123227</v>
      </c>
      <c r="L89" s="296">
        <f>IF(L$38=0,0,L$38/TEL!L$5*1000)</f>
        <v>12.951802641674467</v>
      </c>
      <c r="M89" s="296">
        <f>IF(M$38=0,0,M$38/TEL!M$5*1000)</f>
        <v>12.13267098629254</v>
      </c>
      <c r="N89" s="296">
        <f>IF(N$38=0,0,N$38/TEL!N$5*1000)</f>
        <v>13.423718463616082</v>
      </c>
      <c r="O89" s="296">
        <f>IF(O$38=0,0,O$38/TEL!O$5*1000)</f>
        <v>13.889828004958771</v>
      </c>
      <c r="P89" s="296">
        <f>IF(P$38=0,0,P$38/TEL!P$5*1000)</f>
        <v>18.387306467156446</v>
      </c>
      <c r="Q89" s="296">
        <f>IF(Q$38=0,0,Q$38/TEL!Q$5*1000)</f>
        <v>15.678616681564186</v>
      </c>
    </row>
    <row r="90" spans="1:17" x14ac:dyDescent="0.25">
      <c r="A90" s="72" t="s">
        <v>302</v>
      </c>
      <c r="B90" s="272">
        <f>IF(B$58=0,0,B$58/TEL!B$5*1000)</f>
        <v>3.3036430880716843</v>
      </c>
      <c r="C90" s="272">
        <f>IF(C$58=0,0,C$58/TEL!C$5*1000)</f>
        <v>3.3502270093270985</v>
      </c>
      <c r="D90" s="272">
        <f>IF(D$58=0,0,D$58/TEL!D$5*1000)</f>
        <v>3.5265820196099349</v>
      </c>
      <c r="E90" s="272">
        <f>IF(E$58=0,0,E$58/TEL!E$5*1000)</f>
        <v>3.8003350417447153</v>
      </c>
      <c r="F90" s="272">
        <f>IF(F$58=0,0,F$58/TEL!F$5*1000)</f>
        <v>3.9598606463069679</v>
      </c>
      <c r="G90" s="272">
        <f>IF(G$58=0,0,G$58/TEL!G$5*1000)</f>
        <v>3.9051911879569414</v>
      </c>
      <c r="H90" s="272">
        <f>IF(H$58=0,0,H$58/TEL!H$5*1000)</f>
        <v>4.2801489311799559</v>
      </c>
      <c r="I90" s="272">
        <f>IF(I$58=0,0,I$58/TEL!I$5*1000)</f>
        <v>4.6223052365707344</v>
      </c>
      <c r="J90" s="272">
        <f>IF(J$58=0,0,J$58/TEL!J$5*1000)</f>
        <v>3.2650549148136623</v>
      </c>
      <c r="K90" s="272">
        <f>IF(K$58=0,0,K$58/TEL!K$5*1000)</f>
        <v>4.9612691982322481</v>
      </c>
      <c r="L90" s="272">
        <f>IF(L$58=0,0,L$58/TEL!L$5*1000)</f>
        <v>5.2991087967558306</v>
      </c>
      <c r="M90" s="272">
        <f>IF(M$58=0,0,M$58/TEL!M$5*1000)</f>
        <v>5.4202509329387318</v>
      </c>
      <c r="N90" s="272">
        <f>IF(N$58=0,0,N$58/TEL!N$5*1000)</f>
        <v>5.0415651066817695</v>
      </c>
      <c r="O90" s="272">
        <f>IF(O$58=0,0,O$58/TEL!O$5*1000)</f>
        <v>4.9804099715247974</v>
      </c>
      <c r="P90" s="272">
        <f>IF(P$58=0,0,P$58/TEL!P$5*1000)</f>
        <v>4.1117361316473078</v>
      </c>
      <c r="Q90" s="272">
        <f>IF(Q$58=0,0,Q$58/TEL!Q$5*1000)</f>
        <v>4.5886283901861642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98.347978478855495</v>
      </c>
      <c r="C5" s="96">
        <v>97.916599806142116</v>
      </c>
      <c r="D5" s="96">
        <v>92.45565010893398</v>
      </c>
      <c r="E5" s="96">
        <v>93.442284601940599</v>
      </c>
      <c r="F5" s="96">
        <v>85.040686720083698</v>
      </c>
      <c r="G5" s="96">
        <v>68.958554518957698</v>
      </c>
      <c r="H5" s="96">
        <v>63.914600978857848</v>
      </c>
      <c r="I5" s="96">
        <v>68.464889576148849</v>
      </c>
      <c r="J5" s="96">
        <v>85.729801249788778</v>
      </c>
      <c r="K5" s="96">
        <v>49.296753310672266</v>
      </c>
      <c r="L5" s="96">
        <v>47.472299947439744</v>
      </c>
      <c r="M5" s="96">
        <v>41.10275915238774</v>
      </c>
      <c r="N5" s="96">
        <v>25.056835823641286</v>
      </c>
      <c r="O5" s="96">
        <v>23.471601648505267</v>
      </c>
      <c r="P5" s="96">
        <v>17.300211918571318</v>
      </c>
      <c r="Q5" s="96">
        <v>16.817833209137152</v>
      </c>
    </row>
    <row r="6" spans="1:17" x14ac:dyDescent="0.25">
      <c r="A6" s="132" t="s">
        <v>83</v>
      </c>
      <c r="B6" s="160">
        <v>4.4651178147010064</v>
      </c>
      <c r="C6" s="160">
        <v>4.41388195842611</v>
      </c>
      <c r="D6" s="160">
        <v>4.147943281306838</v>
      </c>
      <c r="E6" s="160">
        <v>4.1414833848914308</v>
      </c>
      <c r="F6" s="160">
        <v>3.7449977221840753</v>
      </c>
      <c r="G6" s="160">
        <v>3.0557932145395528</v>
      </c>
      <c r="H6" s="160">
        <v>2.7954649998128072</v>
      </c>
      <c r="I6" s="160">
        <v>2.9491484800282963</v>
      </c>
      <c r="J6" s="160">
        <v>3.7562067018357905</v>
      </c>
      <c r="K6" s="160">
        <v>2.0770456730574582</v>
      </c>
      <c r="L6" s="160">
        <v>1.9757060223164342</v>
      </c>
      <c r="M6" s="160">
        <v>1.695097812902848</v>
      </c>
      <c r="N6" s="160">
        <v>1.0250231350913266</v>
      </c>
      <c r="O6" s="160">
        <v>0.96611972575685967</v>
      </c>
      <c r="P6" s="160">
        <v>0.73056578350483137</v>
      </c>
      <c r="Q6" s="160">
        <v>0.69553699083954512</v>
      </c>
    </row>
    <row r="7" spans="1:17" x14ac:dyDescent="0.25">
      <c r="A7" s="76" t="s">
        <v>82</v>
      </c>
      <c r="B7" s="159">
        <v>0.9317107705757145</v>
      </c>
      <c r="C7" s="159">
        <v>0.92101967548885699</v>
      </c>
      <c r="D7" s="159">
        <v>0.86552776238213092</v>
      </c>
      <c r="E7" s="159">
        <v>0.86417981249215892</v>
      </c>
      <c r="F7" s="159">
        <v>0.78144740146662173</v>
      </c>
      <c r="G7" s="159">
        <v>0.63763501183883897</v>
      </c>
      <c r="H7" s="159">
        <v>0.5833138020496863</v>
      </c>
      <c r="I7" s="159">
        <v>0.61538206087701142</v>
      </c>
      <c r="J7" s="159">
        <v>0.78378631557864853</v>
      </c>
      <c r="K7" s="159">
        <v>0.4334053220709706</v>
      </c>
      <c r="L7" s="159">
        <v>0.41225935280428605</v>
      </c>
      <c r="M7" s="159">
        <v>0.35370643172305122</v>
      </c>
      <c r="N7" s="159">
        <v>0.21388575502073853</v>
      </c>
      <c r="O7" s="159">
        <v>0.20159471519198818</v>
      </c>
      <c r="P7" s="159">
        <v>0.15244301211145461</v>
      </c>
      <c r="Q7" s="159">
        <v>0.14513375292481964</v>
      </c>
    </row>
    <row r="8" spans="1:17" x14ac:dyDescent="0.25">
      <c r="A8" s="76" t="s">
        <v>81</v>
      </c>
      <c r="B8" s="159">
        <v>3.6112173923952069</v>
      </c>
      <c r="C8" s="159">
        <v>3.569779781346067</v>
      </c>
      <c r="D8" s="159">
        <v>3.3546986981634963</v>
      </c>
      <c r="E8" s="159">
        <v>3.3494741797394623</v>
      </c>
      <c r="F8" s="159">
        <v>3.0288116618793337</v>
      </c>
      <c r="G8" s="159">
        <v>2.4714092800813208</v>
      </c>
      <c r="H8" s="159">
        <v>2.2608657254057385</v>
      </c>
      <c r="I8" s="159">
        <v>2.385159076602601</v>
      </c>
      <c r="J8" s="159">
        <v>3.0378770581239758</v>
      </c>
      <c r="K8" s="159">
        <v>1.6798355095243023</v>
      </c>
      <c r="L8" s="159">
        <v>1.5978758559424073</v>
      </c>
      <c r="M8" s="159">
        <v>1.3709306132106489</v>
      </c>
      <c r="N8" s="159">
        <v>0.82899970989838867</v>
      </c>
      <c r="O8" s="159">
        <v>0.78136087368231788</v>
      </c>
      <c r="P8" s="159">
        <v>0.59085380793208508</v>
      </c>
      <c r="Q8" s="159">
        <v>0.56252385325742704</v>
      </c>
    </row>
    <row r="9" spans="1:17" x14ac:dyDescent="0.25">
      <c r="A9" s="76" t="s">
        <v>80</v>
      </c>
      <c r="B9" s="159">
        <v>4.9674973224891676</v>
      </c>
      <c r="C9" s="159">
        <v>4.9104968155768915</v>
      </c>
      <c r="D9" s="159">
        <v>4.6146368357602672</v>
      </c>
      <c r="E9" s="159">
        <v>4.6074501232302101</v>
      </c>
      <c r="F9" s="159">
        <v>4.166355050347792</v>
      </c>
      <c r="G9" s="159">
        <v>3.3996067385564057</v>
      </c>
      <c r="H9" s="159">
        <v>3.1099884656934123</v>
      </c>
      <c r="I9" s="159">
        <v>3.2809631875625107</v>
      </c>
      <c r="J9" s="159">
        <v>4.1788251751504122</v>
      </c>
      <c r="K9" s="159">
        <v>2.310738315936582</v>
      </c>
      <c r="L9" s="159">
        <v>2.1979967345026923</v>
      </c>
      <c r="M9" s="159">
        <v>1.8858167234084484</v>
      </c>
      <c r="N9" s="159">
        <v>1.1403505776020775</v>
      </c>
      <c r="O9" s="159">
        <v>1.0748198256046542</v>
      </c>
      <c r="P9" s="159">
        <v>0.81276322911660126</v>
      </c>
      <c r="Q9" s="159">
        <v>0.77379327557989042</v>
      </c>
    </row>
    <row r="10" spans="1:17" x14ac:dyDescent="0.25">
      <c r="A10" s="129" t="s">
        <v>79</v>
      </c>
      <c r="B10" s="158">
        <v>13.155557555004886</v>
      </c>
      <c r="C10" s="158">
        <v>13.004601570397906</v>
      </c>
      <c r="D10" s="158">
        <v>12.221067581344874</v>
      </c>
      <c r="E10" s="158">
        <v>12.202034816114704</v>
      </c>
      <c r="F10" s="158">
        <v>11.033870800753746</v>
      </c>
      <c r="G10" s="158">
        <v>9.0032705022275898</v>
      </c>
      <c r="H10" s="158">
        <v>8.2362665945695106</v>
      </c>
      <c r="I10" s="158">
        <v>8.689063576224008</v>
      </c>
      <c r="J10" s="158">
        <v>11.135762686916671</v>
      </c>
      <c r="K10" s="158">
        <v>6.1195907992208216</v>
      </c>
      <c r="L10" s="158">
        <v>5.8210142188810465</v>
      </c>
      <c r="M10" s="158">
        <v>5.1519414780513033</v>
      </c>
      <c r="N10" s="158">
        <v>3.208697719737958</v>
      </c>
      <c r="O10" s="158">
        <v>3.0243084813433962</v>
      </c>
      <c r="P10" s="158">
        <v>2.2869383952408731</v>
      </c>
      <c r="Q10" s="158">
        <v>2.1772854485878561</v>
      </c>
    </row>
    <row r="11" spans="1:17" x14ac:dyDescent="0.25">
      <c r="A11" s="92" t="s">
        <v>125</v>
      </c>
      <c r="B11" s="91">
        <v>2.1496020127477458</v>
      </c>
      <c r="C11" s="91">
        <v>2.1249359895107425</v>
      </c>
      <c r="D11" s="91">
        <v>1.9969074941100362</v>
      </c>
      <c r="E11" s="91">
        <v>1.9937975635521057</v>
      </c>
      <c r="F11" s="91">
        <v>1.8029209923280993</v>
      </c>
      <c r="G11" s="91">
        <v>1.4711233873579175</v>
      </c>
      <c r="H11" s="91">
        <v>1.3457958870377245</v>
      </c>
      <c r="I11" s="91">
        <v>1.4197823599835491</v>
      </c>
      <c r="J11" s="91">
        <v>1.6282014401789433</v>
      </c>
      <c r="K11" s="91">
        <v>0.99993365117338651</v>
      </c>
      <c r="L11" s="91">
        <v>0.95114660316160915</v>
      </c>
      <c r="M11" s="91">
        <v>0.40365143114580559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3.5772102985683301</v>
      </c>
      <c r="C12" s="91">
        <v>3.5361629084817601</v>
      </c>
      <c r="D12" s="91">
        <v>3.3231072593236206</v>
      </c>
      <c r="E12" s="91">
        <v>3.3179319405652232</v>
      </c>
      <c r="F12" s="91">
        <v>3.000289124691077</v>
      </c>
      <c r="G12" s="91">
        <v>2.4481358411990954</v>
      </c>
      <c r="H12" s="91">
        <v>2.2395749903157505</v>
      </c>
      <c r="I12" s="91">
        <v>2.3626978620878329</v>
      </c>
      <c r="J12" s="91">
        <v>3.0092691514474912</v>
      </c>
      <c r="K12" s="91">
        <v>1.6640163777527246</v>
      </c>
      <c r="L12" s="91">
        <v>1.5828285441214223</v>
      </c>
      <c r="M12" s="91">
        <v>1.3580204610575906</v>
      </c>
      <c r="N12" s="91">
        <v>0.82119296002607767</v>
      </c>
      <c r="O12" s="91">
        <v>0.77400274215583531</v>
      </c>
      <c r="P12" s="91">
        <v>0.58528969514102791</v>
      </c>
      <c r="Q12" s="91">
        <v>0.55722652568643483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7.4287452436888097</v>
      </c>
      <c r="C14" s="157">
        <v>7.3435026724054033</v>
      </c>
      <c r="D14" s="157">
        <v>6.9010528279112169</v>
      </c>
      <c r="E14" s="157">
        <v>6.8903053119973761</v>
      </c>
      <c r="F14" s="157">
        <v>6.2306606837345706</v>
      </c>
      <c r="G14" s="157">
        <v>5.0840112736705763</v>
      </c>
      <c r="H14" s="157">
        <v>4.6508957172160352</v>
      </c>
      <c r="I14" s="157">
        <v>4.9065833541526249</v>
      </c>
      <c r="J14" s="157">
        <v>6.4982920952902354</v>
      </c>
      <c r="K14" s="157">
        <v>3.4556407702947101</v>
      </c>
      <c r="L14" s="157">
        <v>3.2870390715980147</v>
      </c>
      <c r="M14" s="157">
        <v>3.3902695858479071</v>
      </c>
      <c r="N14" s="157">
        <v>2.3875047597118804</v>
      </c>
      <c r="O14" s="157">
        <v>2.2503057391875609</v>
      </c>
      <c r="P14" s="157">
        <v>1.701648700099845</v>
      </c>
      <c r="Q14" s="157">
        <v>1.6200589229014213</v>
      </c>
    </row>
    <row r="15" spans="1:17" x14ac:dyDescent="0.25">
      <c r="A15" s="156" t="s">
        <v>306</v>
      </c>
      <c r="B15" s="206">
        <v>3.2697962959906208</v>
      </c>
      <c r="C15" s="206">
        <v>3.2322763872173326</v>
      </c>
      <c r="D15" s="206">
        <v>3.0375300585667708</v>
      </c>
      <c r="E15" s="206">
        <v>3.0327994901365187</v>
      </c>
      <c r="F15" s="206">
        <v>2.7424538810989425</v>
      </c>
      <c r="G15" s="206">
        <v>2.237750883373673</v>
      </c>
      <c r="H15" s="206">
        <v>2.0471130844218077</v>
      </c>
      <c r="I15" s="206">
        <v>2.1596551707042959</v>
      </c>
      <c r="J15" s="206">
        <v>2.8724693771143621</v>
      </c>
      <c r="K15" s="206">
        <v>1.566509540913152</v>
      </c>
      <c r="L15" s="206">
        <v>1.5073465683761689</v>
      </c>
      <c r="M15" s="206">
        <v>1.2981929206021265</v>
      </c>
      <c r="N15" s="206">
        <v>0.84140287766359023</v>
      </c>
      <c r="O15" s="206">
        <v>0.78103444429884983</v>
      </c>
      <c r="P15" s="206">
        <v>0.58846438398799095</v>
      </c>
      <c r="Q15" s="206">
        <v>0.57791954900712206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3.8559665919388079E-2</v>
      </c>
      <c r="K19" s="87">
        <v>4.7108165127938431E-2</v>
      </c>
      <c r="L19" s="87">
        <v>6.8462614074623937E-2</v>
      </c>
      <c r="M19" s="87">
        <v>2.6436186462882681E-2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3.2697962959906208</v>
      </c>
      <c r="C20" s="87">
        <v>3.2322763872173326</v>
      </c>
      <c r="D20" s="87">
        <v>3.0375300585667708</v>
      </c>
      <c r="E20" s="87">
        <v>3.0327994901365187</v>
      </c>
      <c r="F20" s="87">
        <v>2.7424538810989425</v>
      </c>
      <c r="G20" s="87">
        <v>2.237750883373673</v>
      </c>
      <c r="H20" s="87">
        <v>2.0471130844218077</v>
      </c>
      <c r="I20" s="87">
        <v>2.1596551707042959</v>
      </c>
      <c r="J20" s="87">
        <v>2.0332257455574245</v>
      </c>
      <c r="K20" s="87">
        <v>1.2417029580159513</v>
      </c>
      <c r="L20" s="87">
        <v>1.0730988612186796</v>
      </c>
      <c r="M20" s="87">
        <v>0.90338985225980628</v>
      </c>
      <c r="N20" s="87">
        <v>0.22591179772403372</v>
      </c>
      <c r="O20" s="87">
        <v>0.28238683754313032</v>
      </c>
      <c r="P20" s="87">
        <v>0.22592094186023368</v>
      </c>
      <c r="Q20" s="87">
        <v>0.11295309140529101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0.80068396563754973</v>
      </c>
      <c r="K22" s="87">
        <v>0.2776984177692623</v>
      </c>
      <c r="L22" s="87">
        <v>0.36578509308286539</v>
      </c>
      <c r="M22" s="87">
        <v>0.36836688187943756</v>
      </c>
      <c r="N22" s="87">
        <v>0.61549107993955654</v>
      </c>
      <c r="O22" s="87">
        <v>0.49864760675571951</v>
      </c>
      <c r="P22" s="87">
        <v>0.36254344212775724</v>
      </c>
      <c r="Q22" s="87">
        <v>0.46496645760183103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16.872987296618263</v>
      </c>
      <c r="C26" s="204">
        <v>16.679374946858669</v>
      </c>
      <c r="D26" s="204">
        <v>15.674433956065709</v>
      </c>
      <c r="E26" s="204">
        <v>15.650023009999343</v>
      </c>
      <c r="F26" s="204">
        <v>14.15176521977339</v>
      </c>
      <c r="G26" s="204">
        <v>11.54736834048594</v>
      </c>
      <c r="H26" s="204">
        <v>10.563628416407404</v>
      </c>
      <c r="I26" s="204">
        <v>11.144374438570244</v>
      </c>
      <c r="J26" s="204">
        <v>14.822678516519627</v>
      </c>
      <c r="K26" s="204">
        <v>8.0835909002249196</v>
      </c>
      <c r="L26" s="204">
        <v>7.7782947919411267</v>
      </c>
      <c r="M26" s="204">
        <v>6.6990083402866141</v>
      </c>
      <c r="N26" s="204">
        <v>4.3418545930717318</v>
      </c>
      <c r="O26" s="204">
        <v>4.0303379978241924</v>
      </c>
      <c r="P26" s="204">
        <v>3.0366271096816195</v>
      </c>
      <c r="Q26" s="204">
        <v>2.9822130573764944</v>
      </c>
    </row>
    <row r="27" spans="1:17" x14ac:dyDescent="0.25">
      <c r="A27" s="88" t="s">
        <v>33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0.19897776323786798</v>
      </c>
      <c r="K30" s="87">
        <v>0.2430902110768618</v>
      </c>
      <c r="L30" s="87">
        <v>0.35328464314148883</v>
      </c>
      <c r="M30" s="87">
        <v>0.13641750065782404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29</v>
      </c>
      <c r="B31" s="87">
        <v>16.872987296618263</v>
      </c>
      <c r="C31" s="87">
        <v>16.679374946858669</v>
      </c>
      <c r="D31" s="87">
        <v>15.674433956065709</v>
      </c>
      <c r="E31" s="87">
        <v>15.650023009999343</v>
      </c>
      <c r="F31" s="87">
        <v>14.15176521977339</v>
      </c>
      <c r="G31" s="87">
        <v>11.54736834048594</v>
      </c>
      <c r="H31" s="87">
        <v>10.563628416407404</v>
      </c>
      <c r="I31" s="87">
        <v>11.144374438570244</v>
      </c>
      <c r="J31" s="87">
        <v>10.491966187011068</v>
      </c>
      <c r="K31" s="87">
        <v>6.4075056487361595</v>
      </c>
      <c r="L31" s="87">
        <v>5.5374652774425446</v>
      </c>
      <c r="M31" s="87">
        <v>4.6617232760842562</v>
      </c>
      <c r="N31" s="87">
        <v>1.1657628023579947</v>
      </c>
      <c r="O31" s="87">
        <v>1.4571884886039741</v>
      </c>
      <c r="P31" s="87">
        <v>1.1658099884454365</v>
      </c>
      <c r="Q31" s="87">
        <v>0.58286691398243107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4.1317345662706897</v>
      </c>
      <c r="K33" s="87">
        <v>1.4329950404118976</v>
      </c>
      <c r="L33" s="87">
        <v>1.8875448713570933</v>
      </c>
      <c r="M33" s="87">
        <v>1.9008675635445331</v>
      </c>
      <c r="N33" s="87">
        <v>3.1760917907137372</v>
      </c>
      <c r="O33" s="87">
        <v>2.5731495092202183</v>
      </c>
      <c r="P33" s="87">
        <v>1.8708171212361828</v>
      </c>
      <c r="Q33" s="87">
        <v>2.3993461433940633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18.34257356494518</v>
      </c>
      <c r="C37" s="204">
        <v>18.519628466389211</v>
      </c>
      <c r="D37" s="204">
        <v>18.407260387455072</v>
      </c>
      <c r="E37" s="204">
        <v>20.047814930079543</v>
      </c>
      <c r="F37" s="204">
        <v>19.011149254049581</v>
      </c>
      <c r="G37" s="204">
        <v>15.20310028525636</v>
      </c>
      <c r="H37" s="204">
        <v>15.444031297651236</v>
      </c>
      <c r="I37" s="204">
        <v>17.866037582691291</v>
      </c>
      <c r="J37" s="204">
        <v>16.223177106442495</v>
      </c>
      <c r="K37" s="204">
        <v>14.175053686814589</v>
      </c>
      <c r="L37" s="204">
        <v>14.579972726658356</v>
      </c>
      <c r="M37" s="204">
        <v>12.912310815368915</v>
      </c>
      <c r="N37" s="204">
        <v>7.321586705805041</v>
      </c>
      <c r="O37" s="204">
        <v>6.7751891170724674</v>
      </c>
      <c r="P37" s="204">
        <v>4.1227809602565433</v>
      </c>
      <c r="Q37" s="204">
        <v>4.4726666506301269</v>
      </c>
    </row>
    <row r="38" spans="1:17" x14ac:dyDescent="0.25">
      <c r="A38" s="156" t="s">
        <v>303</v>
      </c>
      <c r="B38" s="204">
        <v>28.124516027151536</v>
      </c>
      <c r="C38" s="204">
        <v>28.01406584884441</v>
      </c>
      <c r="D38" s="204">
        <v>25.509300071519903</v>
      </c>
      <c r="E38" s="204">
        <v>24.511724217220504</v>
      </c>
      <c r="F38" s="204">
        <v>21.604908770026618</v>
      </c>
      <c r="G38" s="204">
        <v>17.584140252009451</v>
      </c>
      <c r="H38" s="204">
        <v>14.99493525027283</v>
      </c>
      <c r="I38" s="204">
        <v>14.887790514738441</v>
      </c>
      <c r="J38" s="204">
        <v>24.844331154431181</v>
      </c>
      <c r="K38" s="204">
        <v>9.2907124250144779</v>
      </c>
      <c r="L38" s="204">
        <v>7.9398612251966378</v>
      </c>
      <c r="M38" s="204">
        <v>6.4926391380344839</v>
      </c>
      <c r="N38" s="204">
        <v>4.2961116381913964</v>
      </c>
      <c r="O38" s="204">
        <v>4.13514906673461</v>
      </c>
      <c r="P38" s="204">
        <v>3.9432787663225706</v>
      </c>
      <c r="Q38" s="204">
        <v>3.3073852746573684</v>
      </c>
    </row>
    <row r="39" spans="1:17" x14ac:dyDescent="0.25">
      <c r="A39" s="152" t="s">
        <v>310</v>
      </c>
      <c r="B39" s="264">
        <v>20.814807957812956</v>
      </c>
      <c r="C39" s="264">
        <v>20.71462349869325</v>
      </c>
      <c r="D39" s="264">
        <v>18.459048893716407</v>
      </c>
      <c r="E39" s="264">
        <v>17.155386197214511</v>
      </c>
      <c r="F39" s="264">
        <v>14.785179296869483</v>
      </c>
      <c r="G39" s="264">
        <v>12.078231705989689</v>
      </c>
      <c r="H39" s="264">
        <v>9.66630227037016</v>
      </c>
      <c r="I39" s="264">
        <v>8.9674295688742038</v>
      </c>
      <c r="J39" s="264">
        <v>18.402059819450308</v>
      </c>
      <c r="K39" s="264">
        <v>4.7654110845059163</v>
      </c>
      <c r="L39" s="264">
        <v>3.4068647651367812</v>
      </c>
      <c r="M39" s="264">
        <v>2.5211162354601697</v>
      </c>
      <c r="N39" s="264">
        <v>1.9209701369571004</v>
      </c>
      <c r="O39" s="264">
        <v>1.9344243005149164</v>
      </c>
      <c r="P39" s="264">
        <v>2.4716767112701863</v>
      </c>
      <c r="Q39" s="264">
        <v>1.7816599536334514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0.41829353131081753</v>
      </c>
      <c r="C41" s="208">
        <v>0.4188214755164989</v>
      </c>
      <c r="D41" s="208">
        <v>0.41802577258232199</v>
      </c>
      <c r="E41" s="208">
        <v>0.41836841977885747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1.2882884872383071</v>
      </c>
      <c r="O41" s="208">
        <v>1.2883145052684823</v>
      </c>
      <c r="P41" s="208">
        <v>1.2883003249109064</v>
      </c>
      <c r="Q41" s="208">
        <v>1.2883067360038865</v>
      </c>
    </row>
    <row r="42" spans="1:17" x14ac:dyDescent="0.25">
      <c r="A42" s="154" t="s">
        <v>125</v>
      </c>
      <c r="B42" s="208">
        <v>2.605496194146292</v>
      </c>
      <c r="C42" s="208">
        <v>2.6056176912602895</v>
      </c>
      <c r="D42" s="208">
        <v>1.5350628605433527</v>
      </c>
      <c r="E42" s="208">
        <v>1.9196208826875234</v>
      </c>
      <c r="F42" s="208">
        <v>0.8584715983335629</v>
      </c>
      <c r="G42" s="208">
        <v>1.0595821093254767</v>
      </c>
      <c r="H42" s="208">
        <v>0.75107607325310388</v>
      </c>
      <c r="I42" s="208">
        <v>0.32469813614637255</v>
      </c>
      <c r="J42" s="208">
        <v>4.3393711314810641E-17</v>
      </c>
      <c r="K42" s="208">
        <v>0.3272365076223871</v>
      </c>
      <c r="L42" s="208">
        <v>0.21252343405561394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11.041511245978104</v>
      </c>
      <c r="C43" s="208">
        <v>7.558611046437683</v>
      </c>
      <c r="D43" s="208">
        <v>7.3706559004268479</v>
      </c>
      <c r="E43" s="208">
        <v>4.365578936819964</v>
      </c>
      <c r="F43" s="208">
        <v>3.4459222710210242</v>
      </c>
      <c r="G43" s="208">
        <v>4.5208426772532944</v>
      </c>
      <c r="H43" s="208">
        <v>2.9732880470836691</v>
      </c>
      <c r="I43" s="208">
        <v>0.92173607336239249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6.7495069863777433</v>
      </c>
      <c r="C44" s="208">
        <v>10.131573285478778</v>
      </c>
      <c r="D44" s="208">
        <v>9.1353043601638824</v>
      </c>
      <c r="E44" s="208">
        <v>10.451817957928167</v>
      </c>
      <c r="F44" s="208">
        <v>10.480785427514896</v>
      </c>
      <c r="G44" s="208">
        <v>6.4978069194109178</v>
      </c>
      <c r="H44" s="208">
        <v>5.9419381500333861</v>
      </c>
      <c r="I44" s="208">
        <v>7.7209953593654381</v>
      </c>
      <c r="J44" s="208">
        <v>18.402059819450308</v>
      </c>
      <c r="K44" s="208">
        <v>4.4381745768835295</v>
      </c>
      <c r="L44" s="208">
        <v>3.194341331081167</v>
      </c>
      <c r="M44" s="208">
        <v>2.5211162354601697</v>
      </c>
      <c r="N44" s="208">
        <v>0.63268164971879337</v>
      </c>
      <c r="O44" s="208">
        <v>0.64610979524643408</v>
      </c>
      <c r="P44" s="208">
        <v>1.1833763863592799</v>
      </c>
      <c r="Q44" s="208">
        <v>0.49335321762956491</v>
      </c>
    </row>
    <row r="45" spans="1:17" x14ac:dyDescent="0.25">
      <c r="A45" s="152" t="s">
        <v>309</v>
      </c>
      <c r="B45" s="264">
        <v>3.8255572314383897</v>
      </c>
      <c r="C45" s="264">
        <v>3.7816601365317255</v>
      </c>
      <c r="D45" s="264">
        <v>3.5538131520639897</v>
      </c>
      <c r="E45" s="264">
        <v>3.5482785380914454</v>
      </c>
      <c r="F45" s="264">
        <v>3.2085834489410754</v>
      </c>
      <c r="G45" s="264">
        <v>2.618097061442251</v>
      </c>
      <c r="H45" s="264">
        <v>2.3950569254985967</v>
      </c>
      <c r="I45" s="264">
        <v>2.5267275719382702</v>
      </c>
      <c r="J45" s="264">
        <v>3.3606974266805212</v>
      </c>
      <c r="K45" s="264">
        <v>1.832766129714501</v>
      </c>
      <c r="L45" s="264">
        <v>1.7635473414677316</v>
      </c>
      <c r="M45" s="264">
        <v>1.5188442537846198</v>
      </c>
      <c r="N45" s="264">
        <v>0.98441449308200357</v>
      </c>
      <c r="O45" s="264">
        <v>0.91378535416828321</v>
      </c>
      <c r="P45" s="264">
        <v>0.68848453414960198</v>
      </c>
      <c r="Q45" s="264">
        <v>0.67614741401620038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4.5113577558528947E-2</v>
      </c>
      <c r="K49" s="87">
        <v>5.5115048599802943E-2</v>
      </c>
      <c r="L49" s="87">
        <v>8.0099071822150175E-2</v>
      </c>
      <c r="M49" s="87">
        <v>3.0929493809367447E-2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3.8255572314383897</v>
      </c>
      <c r="C50" s="87">
        <v>3.7816601365317255</v>
      </c>
      <c r="D50" s="87">
        <v>3.5538131520639897</v>
      </c>
      <c r="E50" s="87">
        <v>3.5482785380914454</v>
      </c>
      <c r="F50" s="87">
        <v>3.2085834489410754</v>
      </c>
      <c r="G50" s="87">
        <v>2.618097061442251</v>
      </c>
      <c r="H50" s="87">
        <v>2.3950569254985967</v>
      </c>
      <c r="I50" s="87">
        <v>2.5267275719382702</v>
      </c>
      <c r="J50" s="87">
        <v>2.3788091825785806</v>
      </c>
      <c r="K50" s="87">
        <v>1.4527528018063385</v>
      </c>
      <c r="L50" s="87">
        <v>1.2554913936434398</v>
      </c>
      <c r="M50" s="87">
        <v>1.0569372735415423</v>
      </c>
      <c r="N50" s="87">
        <v>0.26430958788171044</v>
      </c>
      <c r="O50" s="87">
        <v>0.33038358069913204</v>
      </c>
      <c r="P50" s="87">
        <v>0.26432028622900738</v>
      </c>
      <c r="Q50" s="87">
        <v>0.13215150930615402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0.93677466654341179</v>
      </c>
      <c r="K52" s="87">
        <v>0.32489827930835963</v>
      </c>
      <c r="L52" s="87">
        <v>0.42795687600214172</v>
      </c>
      <c r="M52" s="87">
        <v>0.4309774864337102</v>
      </c>
      <c r="N52" s="87">
        <v>0.72010490520029313</v>
      </c>
      <c r="O52" s="87">
        <v>0.58340177346915112</v>
      </c>
      <c r="P52" s="87">
        <v>0.42416424792059454</v>
      </c>
      <c r="Q52" s="87">
        <v>0.54399590471004633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3.4841508379001911</v>
      </c>
      <c r="C56" s="264">
        <v>3.517782213619435</v>
      </c>
      <c r="D56" s="264">
        <v>3.496438025739506</v>
      </c>
      <c r="E56" s="264">
        <v>3.8080594819145461</v>
      </c>
      <c r="F56" s="264">
        <v>3.6111460242160618</v>
      </c>
      <c r="G56" s="264">
        <v>2.8878114845775125</v>
      </c>
      <c r="H56" s="264">
        <v>2.9335760544040723</v>
      </c>
      <c r="I56" s="264">
        <v>3.393633373925967</v>
      </c>
      <c r="J56" s="264">
        <v>3.0815739083003511</v>
      </c>
      <c r="K56" s="264">
        <v>2.6925352107940608</v>
      </c>
      <c r="L56" s="264">
        <v>2.7694491185921253</v>
      </c>
      <c r="M56" s="264">
        <v>2.4526786487896945</v>
      </c>
      <c r="N56" s="264">
        <v>1.390727008152292</v>
      </c>
      <c r="O56" s="264">
        <v>1.2869394120514102</v>
      </c>
      <c r="P56" s="264">
        <v>0.78311752090278264</v>
      </c>
      <c r="Q56" s="264">
        <v>0.84957790700771652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4.6070044389839033</v>
      </c>
      <c r="C58" s="242">
        <v>4.6514743555966627</v>
      </c>
      <c r="D58" s="242">
        <v>4.6232514763689068</v>
      </c>
      <c r="E58" s="242">
        <v>5.0353006380367358</v>
      </c>
      <c r="F58" s="242">
        <v>4.7749269585035847</v>
      </c>
      <c r="G58" s="242">
        <v>3.8184800105885701</v>
      </c>
      <c r="H58" s="242">
        <v>3.878993342573422</v>
      </c>
      <c r="I58" s="242">
        <v>4.4873154881501511</v>
      </c>
      <c r="J58" s="242">
        <v>4.0746871576756298</v>
      </c>
      <c r="K58" s="242">
        <v>3.5602711378949907</v>
      </c>
      <c r="L58" s="242">
        <v>3.6619724508205924</v>
      </c>
      <c r="M58" s="242">
        <v>3.2431148787993025</v>
      </c>
      <c r="N58" s="242">
        <v>1.8389231115590281</v>
      </c>
      <c r="O58" s="242">
        <v>1.7016874009959342</v>
      </c>
      <c r="P58" s="242">
        <v>1.0354964704167446</v>
      </c>
      <c r="Q58" s="242">
        <v>1.1233753562765032</v>
      </c>
    </row>
    <row r="60" spans="1:17" ht="12.75" x14ac:dyDescent="0.25">
      <c r="A60" s="98" t="s">
        <v>90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0.99999999999999978</v>
      </c>
      <c r="C62" s="77">
        <f t="shared" si="0"/>
        <v>1</v>
      </c>
      <c r="D62" s="77">
        <f t="shared" si="0"/>
        <v>0.99999999999999989</v>
      </c>
      <c r="E62" s="77">
        <f t="shared" si="0"/>
        <v>1.0000000000000002</v>
      </c>
      <c r="F62" s="77">
        <f t="shared" si="0"/>
        <v>0.99999999999999978</v>
      </c>
      <c r="G62" s="77">
        <f t="shared" si="0"/>
        <v>1</v>
      </c>
      <c r="H62" s="77">
        <f t="shared" si="0"/>
        <v>1.0000000000000002</v>
      </c>
      <c r="I62" s="77">
        <f t="shared" si="0"/>
        <v>1.0000000000000002</v>
      </c>
      <c r="J62" s="77">
        <f t="shared" si="0"/>
        <v>1.0000000000000002</v>
      </c>
      <c r="K62" s="77">
        <f t="shared" si="0"/>
        <v>1</v>
      </c>
      <c r="L62" s="77">
        <f t="shared" si="0"/>
        <v>1.0000000000000002</v>
      </c>
      <c r="M62" s="77">
        <f t="shared" si="0"/>
        <v>1</v>
      </c>
      <c r="N62" s="77">
        <f t="shared" si="0"/>
        <v>0.99999999999999956</v>
      </c>
      <c r="O62" s="77">
        <f t="shared" si="0"/>
        <v>1</v>
      </c>
      <c r="P62" s="77">
        <f t="shared" si="0"/>
        <v>0.99999999999999978</v>
      </c>
      <c r="Q62" s="77">
        <f t="shared" si="0"/>
        <v>0.99999999999999989</v>
      </c>
    </row>
    <row r="63" spans="1:17" x14ac:dyDescent="0.25">
      <c r="A63" s="132" t="s">
        <v>83</v>
      </c>
      <c r="B63" s="203">
        <f t="shared" ref="B63:Q63" si="1">IF(B$6=0,0,B$6/B$5)</f>
        <v>4.5401216006295368E-2</v>
      </c>
      <c r="C63" s="203">
        <f t="shared" si="1"/>
        <v>4.5077974185836013E-2</v>
      </c>
      <c r="D63" s="203">
        <f t="shared" si="1"/>
        <v>4.4864140551925259E-2</v>
      </c>
      <c r="E63" s="203">
        <f t="shared" si="1"/>
        <v>4.4321298462831255E-2</v>
      </c>
      <c r="F63" s="203">
        <f t="shared" si="1"/>
        <v>4.4037717316546966E-2</v>
      </c>
      <c r="G63" s="203">
        <f t="shared" si="1"/>
        <v>4.4313475476048025E-2</v>
      </c>
      <c r="H63" s="203">
        <f t="shared" si="1"/>
        <v>4.3737502182600065E-2</v>
      </c>
      <c r="I63" s="203">
        <f t="shared" si="1"/>
        <v>4.30753412192122E-2</v>
      </c>
      <c r="J63" s="203">
        <f t="shared" si="1"/>
        <v>4.3814480461600802E-2</v>
      </c>
      <c r="K63" s="203">
        <f t="shared" si="1"/>
        <v>4.2133518610601849E-2</v>
      </c>
      <c r="L63" s="203">
        <f t="shared" si="1"/>
        <v>4.1618080954659693E-2</v>
      </c>
      <c r="M63" s="203">
        <f t="shared" si="1"/>
        <v>4.1240487204722759E-2</v>
      </c>
      <c r="N63" s="203">
        <f t="shared" si="1"/>
        <v>4.0907923981535234E-2</v>
      </c>
      <c r="O63" s="203">
        <f t="shared" si="1"/>
        <v>4.1161218574889399E-2</v>
      </c>
      <c r="P63" s="203">
        <f t="shared" si="1"/>
        <v>4.2228718754629149E-2</v>
      </c>
      <c r="Q63" s="203">
        <f t="shared" si="1"/>
        <v>4.1357110763927597E-2</v>
      </c>
    </row>
    <row r="64" spans="1:17" x14ac:dyDescent="0.25">
      <c r="A64" s="76" t="s">
        <v>82</v>
      </c>
      <c r="B64" s="202">
        <f t="shared" ref="B64:Q64" si="2">IF(B$7=0,0,B$7/B$5)</f>
        <v>9.4736138453118211E-3</v>
      </c>
      <c r="C64" s="202">
        <f t="shared" si="2"/>
        <v>9.4061648107911858E-3</v>
      </c>
      <c r="D64" s="202">
        <f t="shared" si="2"/>
        <v>9.3615453610713956E-3</v>
      </c>
      <c r="E64" s="202">
        <f t="shared" si="2"/>
        <v>9.2482735859201349E-3</v>
      </c>
      <c r="F64" s="202">
        <f t="shared" si="2"/>
        <v>9.1891003189896701E-3</v>
      </c>
      <c r="G64" s="202">
        <f t="shared" si="2"/>
        <v>9.2466412077060571E-3</v>
      </c>
      <c r="H64" s="202">
        <f t="shared" si="2"/>
        <v>9.1264561323419549E-3</v>
      </c>
      <c r="I64" s="202">
        <f t="shared" si="2"/>
        <v>8.988286765475079E-3</v>
      </c>
      <c r="J64" s="202">
        <f t="shared" si="2"/>
        <v>9.1425187525508191E-3</v>
      </c>
      <c r="K64" s="202">
        <f t="shared" si="2"/>
        <v>8.7917619916998181E-3</v>
      </c>
      <c r="L64" s="202">
        <f t="shared" si="2"/>
        <v>8.6842085439452123E-3</v>
      </c>
      <c r="M64" s="202">
        <f t="shared" si="2"/>
        <v>8.6054182010431701E-3</v>
      </c>
      <c r="N64" s="202">
        <f t="shared" si="2"/>
        <v>8.5360241223648818E-3</v>
      </c>
      <c r="O64" s="202">
        <f t="shared" si="2"/>
        <v>8.5888776663362587E-3</v>
      </c>
      <c r="P64" s="202">
        <f t="shared" si="2"/>
        <v>8.8116268649756305E-3</v>
      </c>
      <c r="Q64" s="202">
        <f t="shared" si="2"/>
        <v>8.6297533766697288E-3</v>
      </c>
    </row>
    <row r="65" spans="1:17" x14ac:dyDescent="0.25">
      <c r="A65" s="76" t="s">
        <v>81</v>
      </c>
      <c r="B65" s="202">
        <f t="shared" ref="B65:Q65" si="3">IF(B$8=0,0,B$8/B$5)</f>
        <v>3.6718776005869883E-2</v>
      </c>
      <c r="C65" s="202">
        <f t="shared" si="3"/>
        <v>3.6457350320717959E-2</v>
      </c>
      <c r="D65" s="202">
        <f t="shared" si="3"/>
        <v>3.6284409813904191E-2</v>
      </c>
      <c r="E65" s="202">
        <f t="shared" si="3"/>
        <v>3.5845379787192197E-2</v>
      </c>
      <c r="F65" s="202">
        <f t="shared" si="3"/>
        <v>3.5616030146238604E-2</v>
      </c>
      <c r="G65" s="202">
        <f t="shared" si="3"/>
        <v>3.5839052853143767E-2</v>
      </c>
      <c r="H65" s="202">
        <f t="shared" si="3"/>
        <v>3.5373227568980752E-2</v>
      </c>
      <c r="I65" s="202">
        <f t="shared" si="3"/>
        <v>3.4837696976780345E-2</v>
      </c>
      <c r="J65" s="202">
        <f t="shared" si="3"/>
        <v>3.5435484672040579E-2</v>
      </c>
      <c r="K65" s="202">
        <f t="shared" si="3"/>
        <v>3.4075986686949507E-2</v>
      </c>
      <c r="L65" s="202">
        <f t="shared" si="3"/>
        <v>3.3659120323041844E-2</v>
      </c>
      <c r="M65" s="202">
        <f t="shared" si="3"/>
        <v>3.335373686539992E-2</v>
      </c>
      <c r="N65" s="202">
        <f t="shared" si="3"/>
        <v>3.3084772384397478E-2</v>
      </c>
      <c r="O65" s="202">
        <f t="shared" si="3"/>
        <v>3.3289627413733695E-2</v>
      </c>
      <c r="P65" s="202">
        <f t="shared" si="3"/>
        <v>3.4152980941107386E-2</v>
      </c>
      <c r="Q65" s="202">
        <f t="shared" si="3"/>
        <v>3.3448057562600102E-2</v>
      </c>
    </row>
    <row r="66" spans="1:17" x14ac:dyDescent="0.25">
      <c r="A66" s="76" t="s">
        <v>80</v>
      </c>
      <c r="B66" s="202">
        <f t="shared" ref="B66:Q66" si="4">IF(B$9=0,0,B$9/B$5)</f>
        <v>5.0509399372730003E-2</v>
      </c>
      <c r="C66" s="202">
        <f t="shared" si="4"/>
        <v>5.0149788956099617E-2</v>
      </c>
      <c r="D66" s="202">
        <f t="shared" si="4"/>
        <v>4.9911896464122696E-2</v>
      </c>
      <c r="E66" s="202">
        <f t="shared" si="4"/>
        <v>4.930797810496302E-2</v>
      </c>
      <c r="F66" s="202">
        <f t="shared" si="4"/>
        <v>4.8992490665810226E-2</v>
      </c>
      <c r="G66" s="202">
        <f t="shared" si="4"/>
        <v>4.9299274937989093E-2</v>
      </c>
      <c r="H66" s="202">
        <f t="shared" si="4"/>
        <v>4.8658497715133316E-2</v>
      </c>
      <c r="I66" s="202">
        <f t="shared" si="4"/>
        <v>4.7921835671893079E-2</v>
      </c>
      <c r="J66" s="202">
        <f t="shared" si="4"/>
        <v>4.8744136977230047E-2</v>
      </c>
      <c r="K66" s="202">
        <f t="shared" si="4"/>
        <v>4.6874046681616446E-2</v>
      </c>
      <c r="L66" s="202">
        <f t="shared" si="4"/>
        <v>4.6300616084248382E-2</v>
      </c>
      <c r="M66" s="202">
        <f t="shared" si="4"/>
        <v>4.5880538491754698E-2</v>
      </c>
      <c r="N66" s="202">
        <f t="shared" si="4"/>
        <v>4.5510557902372864E-2</v>
      </c>
      <c r="O66" s="202">
        <f t="shared" si="4"/>
        <v>4.5792351186784118E-2</v>
      </c>
      <c r="P66" s="202">
        <f t="shared" si="4"/>
        <v>4.6979957987920457E-2</v>
      </c>
      <c r="Q66" s="202">
        <f t="shared" si="4"/>
        <v>4.6010283605350984E-2</v>
      </c>
    </row>
    <row r="67" spans="1:17" x14ac:dyDescent="0.25">
      <c r="A67" s="129" t="s">
        <v>79</v>
      </c>
      <c r="B67" s="201">
        <f t="shared" ref="B67:Q67" si="5">IF(B$10=0,0,B$10/B$5)</f>
        <v>0.13376540889280494</v>
      </c>
      <c r="C67" s="201">
        <f t="shared" si="5"/>
        <v>0.13281304289716719</v>
      </c>
      <c r="D67" s="201">
        <f t="shared" si="5"/>
        <v>0.13218302577447297</v>
      </c>
      <c r="E67" s="201">
        <f t="shared" si="5"/>
        <v>0.13058365244487283</v>
      </c>
      <c r="F67" s="201">
        <f t="shared" si="5"/>
        <v>0.129748138524238</v>
      </c>
      <c r="G67" s="201">
        <f t="shared" si="5"/>
        <v>0.13056060361231123</v>
      </c>
      <c r="H67" s="201">
        <f t="shared" si="5"/>
        <v>0.12886361595676651</v>
      </c>
      <c r="I67" s="201">
        <f t="shared" si="5"/>
        <v>0.1269126939372297</v>
      </c>
      <c r="J67" s="201">
        <f t="shared" si="5"/>
        <v>0.12989371869031491</v>
      </c>
      <c r="K67" s="201">
        <f t="shared" si="5"/>
        <v>0.12413780600630325</v>
      </c>
      <c r="L67" s="201">
        <f t="shared" si="5"/>
        <v>0.12261917424110358</v>
      </c>
      <c r="M67" s="201">
        <f t="shared" si="5"/>
        <v>0.12534295955535668</v>
      </c>
      <c r="N67" s="201">
        <f t="shared" si="5"/>
        <v>0.12805678028630141</v>
      </c>
      <c r="O67" s="201">
        <f t="shared" si="5"/>
        <v>0.12884968510600095</v>
      </c>
      <c r="P67" s="201">
        <f t="shared" si="5"/>
        <v>0.13219135152823797</v>
      </c>
      <c r="Q67" s="201">
        <f t="shared" si="5"/>
        <v>0.12946289938259906</v>
      </c>
    </row>
    <row r="68" spans="1:17" x14ac:dyDescent="0.25">
      <c r="A68" s="127" t="s">
        <v>306</v>
      </c>
      <c r="B68" s="200">
        <f t="shared" ref="B68:Q68" si="6">IF(B$15=0,0,B$15/B$5)</f>
        <v>3.3247214091885142E-2</v>
      </c>
      <c r="C68" s="200">
        <f t="shared" si="6"/>
        <v>3.301050479302467E-2</v>
      </c>
      <c r="D68" s="200">
        <f t="shared" si="6"/>
        <v>3.2853914876893549E-2</v>
      </c>
      <c r="E68" s="200">
        <f t="shared" si="6"/>
        <v>3.245639276753657E-2</v>
      </c>
      <c r="F68" s="200">
        <f t="shared" si="6"/>
        <v>3.2248726896172496E-2</v>
      </c>
      <c r="G68" s="200">
        <f t="shared" si="6"/>
        <v>3.2450664010923884E-2</v>
      </c>
      <c r="H68" s="200">
        <f t="shared" si="6"/>
        <v>3.2028879990958048E-2</v>
      </c>
      <c r="I68" s="200">
        <f t="shared" si="6"/>
        <v>3.1543980923276857E-2</v>
      </c>
      <c r="J68" s="200">
        <f t="shared" si="6"/>
        <v>3.3506077644399522E-2</v>
      </c>
      <c r="K68" s="200">
        <f t="shared" si="6"/>
        <v>3.1777134105381702E-2</v>
      </c>
      <c r="L68" s="200">
        <f t="shared" si="6"/>
        <v>3.1752128505361417E-2</v>
      </c>
      <c r="M68" s="200">
        <f t="shared" si="6"/>
        <v>3.1584082124246203E-2</v>
      </c>
      <c r="N68" s="200">
        <f t="shared" si="6"/>
        <v>3.3579773742609641E-2</v>
      </c>
      <c r="O68" s="200">
        <f t="shared" si="6"/>
        <v>3.3275719995383791E-2</v>
      </c>
      <c r="P68" s="200">
        <f t="shared" si="6"/>
        <v>3.4014865641980377E-2</v>
      </c>
      <c r="Q68" s="200">
        <f t="shared" si="6"/>
        <v>3.4363496285189553E-2</v>
      </c>
    </row>
    <row r="69" spans="1:17" x14ac:dyDescent="0.25">
      <c r="A69" s="127" t="s">
        <v>305</v>
      </c>
      <c r="B69" s="200">
        <f t="shared" ref="B69:Q69" si="7">IF(B$26=0,0,B$26/B$5)</f>
        <v>0.17156414964081748</v>
      </c>
      <c r="C69" s="200">
        <f t="shared" si="7"/>
        <v>0.17034266896400546</v>
      </c>
      <c r="D69" s="200">
        <f t="shared" si="7"/>
        <v>0.16953462484550838</v>
      </c>
      <c r="E69" s="200">
        <f t="shared" si="7"/>
        <v>0.16748330883248036</v>
      </c>
      <c r="F69" s="200">
        <f t="shared" si="7"/>
        <v>0.16641169968858244</v>
      </c>
      <c r="G69" s="200">
        <f t="shared" si="7"/>
        <v>0.16745374697944695</v>
      </c>
      <c r="H69" s="200">
        <f t="shared" si="7"/>
        <v>0.16527723328667451</v>
      </c>
      <c r="I69" s="200">
        <f t="shared" si="7"/>
        <v>0.16277502976434532</v>
      </c>
      <c r="J69" s="200">
        <f t="shared" si="7"/>
        <v>0.17289995194706168</v>
      </c>
      <c r="K69" s="200">
        <f t="shared" si="7"/>
        <v>0.16397815996687354</v>
      </c>
      <c r="L69" s="200">
        <f t="shared" si="7"/>
        <v>0.16384912465907653</v>
      </c>
      <c r="M69" s="200">
        <f t="shared" si="7"/>
        <v>0.16298196224370634</v>
      </c>
      <c r="N69" s="200">
        <f t="shared" si="7"/>
        <v>0.1732802427102613</v>
      </c>
      <c r="O69" s="200">
        <f t="shared" si="7"/>
        <v>0.17171124741207658</v>
      </c>
      <c r="P69" s="200">
        <f t="shared" si="7"/>
        <v>0.17552542847303976</v>
      </c>
      <c r="Q69" s="200">
        <f t="shared" si="7"/>
        <v>0.17732445198447169</v>
      </c>
    </row>
    <row r="70" spans="1:17" x14ac:dyDescent="0.25">
      <c r="A70" s="127" t="s">
        <v>304</v>
      </c>
      <c r="B70" s="200">
        <f t="shared" ref="B70:Q70" si="8">IF(B$37=0,0,B$37/B$5)</f>
        <v>0.18650686926817489</v>
      </c>
      <c r="C70" s="200">
        <f t="shared" si="8"/>
        <v>0.18913676029452475</v>
      </c>
      <c r="D70" s="200">
        <f t="shared" si="8"/>
        <v>0.19909286631771117</v>
      </c>
      <c r="E70" s="200">
        <f t="shared" si="8"/>
        <v>0.21454756821798845</v>
      </c>
      <c r="F70" s="200">
        <f t="shared" si="8"/>
        <v>0.22355357167594225</v>
      </c>
      <c r="G70" s="200">
        <f t="shared" si="8"/>
        <v>0.22046721239025985</v>
      </c>
      <c r="H70" s="200">
        <f t="shared" si="8"/>
        <v>0.24163541759041771</v>
      </c>
      <c r="I70" s="200">
        <f t="shared" si="8"/>
        <v>0.26095182060901612</v>
      </c>
      <c r="J70" s="200">
        <f t="shared" si="8"/>
        <v>0.18923614507367664</v>
      </c>
      <c r="K70" s="200">
        <f t="shared" si="8"/>
        <v>0.2875453804732781</v>
      </c>
      <c r="L70" s="200">
        <f t="shared" si="8"/>
        <v>0.30712589747707553</v>
      </c>
      <c r="M70" s="200">
        <f t="shared" si="8"/>
        <v>0.31414705683131283</v>
      </c>
      <c r="N70" s="200">
        <f t="shared" si="8"/>
        <v>0.29219917300559861</v>
      </c>
      <c r="O70" s="200">
        <f t="shared" si="8"/>
        <v>0.28865474195298169</v>
      </c>
      <c r="P70" s="200">
        <f t="shared" si="8"/>
        <v>0.23830811897921594</v>
      </c>
      <c r="Q70" s="200">
        <f t="shared" si="8"/>
        <v>0.2659478539839556</v>
      </c>
    </row>
    <row r="71" spans="1:17" x14ac:dyDescent="0.25">
      <c r="A71" s="127" t="s">
        <v>303</v>
      </c>
      <c r="B71" s="200">
        <f t="shared" ref="B71:Q71" si="9">IF(B$38=0,0,B$38/B$5)</f>
        <v>0.28596943691321747</v>
      </c>
      <c r="C71" s="200">
        <f t="shared" si="9"/>
        <v>0.28610129338955193</v>
      </c>
      <c r="D71" s="200">
        <f t="shared" si="9"/>
        <v>0.27590850360647606</v>
      </c>
      <c r="E71" s="200">
        <f t="shared" si="9"/>
        <v>0.2623194019885024</v>
      </c>
      <c r="F71" s="200">
        <f t="shared" si="9"/>
        <v>0.25405379005393519</v>
      </c>
      <c r="G71" s="200">
        <f t="shared" si="9"/>
        <v>0.25499577789402933</v>
      </c>
      <c r="H71" s="200">
        <f t="shared" si="9"/>
        <v>0.23460891596949759</v>
      </c>
      <c r="I71" s="200">
        <f t="shared" si="9"/>
        <v>0.21745146463983941</v>
      </c>
      <c r="J71" s="200">
        <f t="shared" si="9"/>
        <v>0.28979807245840772</v>
      </c>
      <c r="K71" s="200">
        <f t="shared" si="9"/>
        <v>0.18846499619282492</v>
      </c>
      <c r="L71" s="200">
        <f t="shared" si="9"/>
        <v>0.16725250796754049</v>
      </c>
      <c r="M71" s="200">
        <f t="shared" si="9"/>
        <v>0.15796115083085155</v>
      </c>
      <c r="N71" s="200">
        <f t="shared" si="9"/>
        <v>0.17145467482123131</v>
      </c>
      <c r="O71" s="200">
        <f t="shared" si="9"/>
        <v>0.17617668911818582</v>
      </c>
      <c r="P71" s="200">
        <f t="shared" si="9"/>
        <v>0.22793239671761278</v>
      </c>
      <c r="Q71" s="200">
        <f t="shared" si="9"/>
        <v>0.19665941703241899</v>
      </c>
    </row>
    <row r="72" spans="1:17" x14ac:dyDescent="0.25">
      <c r="A72" s="142" t="s">
        <v>310</v>
      </c>
      <c r="B72" s="199">
        <f t="shared" ref="B72:Q72" si="10">IF(B$39=0,0,B$39/B$5)</f>
        <v>0.21164449213654224</v>
      </c>
      <c r="C72" s="199">
        <f t="shared" si="10"/>
        <v>0.21155374614421468</v>
      </c>
      <c r="D72" s="199">
        <f t="shared" si="10"/>
        <v>0.19965301062690499</v>
      </c>
      <c r="E72" s="199">
        <f t="shared" si="10"/>
        <v>0.18359339425716728</v>
      </c>
      <c r="F72" s="199">
        <f t="shared" si="10"/>
        <v>0.17386006471861815</v>
      </c>
      <c r="G72" s="199">
        <f t="shared" si="10"/>
        <v>0.17515204299517631</v>
      </c>
      <c r="H72" s="199">
        <f t="shared" si="10"/>
        <v>0.15123777857218654</v>
      </c>
      <c r="I72" s="199">
        <f t="shared" si="10"/>
        <v>0.1309785150372636</v>
      </c>
      <c r="J72" s="199">
        <f t="shared" si="10"/>
        <v>0.21465184278023328</v>
      </c>
      <c r="K72" s="199">
        <f t="shared" si="10"/>
        <v>9.6667848579680221E-2</v>
      </c>
      <c r="L72" s="199">
        <f t="shared" si="10"/>
        <v>7.1765319331668881E-2</v>
      </c>
      <c r="M72" s="199">
        <f t="shared" si="10"/>
        <v>6.1336909916757089E-2</v>
      </c>
      <c r="N72" s="199">
        <f t="shared" si="10"/>
        <v>7.6664513846742485E-2</v>
      </c>
      <c r="O72" s="199">
        <f t="shared" si="10"/>
        <v>8.2415521935125621E-2</v>
      </c>
      <c r="P72" s="199">
        <f t="shared" si="10"/>
        <v>0.142869736099412</v>
      </c>
      <c r="Q72" s="199">
        <f t="shared" si="10"/>
        <v>0.10593873369284416</v>
      </c>
    </row>
    <row r="73" spans="1:17" x14ac:dyDescent="0.25">
      <c r="A73" s="142" t="s">
        <v>309</v>
      </c>
      <c r="B73" s="199">
        <f t="shared" ref="B73:Q73" si="11">IF(B$45=0,0,B$45/B$5)</f>
        <v>3.8898178596125106E-2</v>
      </c>
      <c r="C73" s="199">
        <f t="shared" si="11"/>
        <v>3.8621236276777958E-2</v>
      </c>
      <c r="D73" s="199">
        <f t="shared" si="11"/>
        <v>3.8438031076270425E-2</v>
      </c>
      <c r="E73" s="199">
        <f t="shared" si="11"/>
        <v>3.7972942904884358E-2</v>
      </c>
      <c r="F73" s="199">
        <f t="shared" si="11"/>
        <v>3.7729980468082437E-2</v>
      </c>
      <c r="G73" s="199">
        <f t="shared" si="11"/>
        <v>3.7966240442619752E-2</v>
      </c>
      <c r="H73" s="199">
        <f t="shared" si="11"/>
        <v>3.7472766610728771E-2</v>
      </c>
      <c r="I73" s="199">
        <f t="shared" si="11"/>
        <v>3.6905450188858664E-2</v>
      </c>
      <c r="J73" s="199">
        <f t="shared" si="11"/>
        <v>3.9201040684656914E-2</v>
      </c>
      <c r="K73" s="199">
        <f t="shared" si="11"/>
        <v>3.7178231965181469E-2</v>
      </c>
      <c r="L73" s="199">
        <f t="shared" si="11"/>
        <v>3.7148976211818077E-2</v>
      </c>
      <c r="M73" s="199">
        <f t="shared" si="11"/>
        <v>3.6952367313190147E-2</v>
      </c>
      <c r="N73" s="199">
        <f t="shared" si="11"/>
        <v>3.928726276576399E-2</v>
      </c>
      <c r="O73" s="199">
        <f t="shared" si="11"/>
        <v>3.893152959276111E-2</v>
      </c>
      <c r="P73" s="199">
        <f t="shared" si="11"/>
        <v>3.97963063915149E-2</v>
      </c>
      <c r="Q73" s="199">
        <f t="shared" si="11"/>
        <v>4.0204193109065235E-2</v>
      </c>
    </row>
    <row r="74" spans="1:17" x14ac:dyDescent="0.25">
      <c r="A74" s="142" t="s">
        <v>308</v>
      </c>
      <c r="B74" s="199">
        <f t="shared" ref="B74:Q74" si="12">IF(B$56=0,0,B$56/B$5)</f>
        <v>3.5426766180550143E-2</v>
      </c>
      <c r="C74" s="199">
        <f t="shared" si="12"/>
        <v>3.5926310968559298E-2</v>
      </c>
      <c r="D74" s="199">
        <f t="shared" si="12"/>
        <v>3.781746190330066E-2</v>
      </c>
      <c r="E74" s="199">
        <f t="shared" si="12"/>
        <v>4.0753064826450754E-2</v>
      </c>
      <c r="F74" s="199">
        <f t="shared" si="12"/>
        <v>4.2463744867234622E-2</v>
      </c>
      <c r="G74" s="199">
        <f t="shared" si="12"/>
        <v>4.1877494456233295E-2</v>
      </c>
      <c r="H74" s="199">
        <f t="shared" si="12"/>
        <v>4.5898370786582279E-2</v>
      </c>
      <c r="I74" s="199">
        <f t="shared" si="12"/>
        <v>4.9567499413717145E-2</v>
      </c>
      <c r="J74" s="199">
        <f t="shared" si="12"/>
        <v>3.5945188993517507E-2</v>
      </c>
      <c r="K74" s="199">
        <f t="shared" si="12"/>
        <v>5.4618915647963236E-2</v>
      </c>
      <c r="L74" s="199">
        <f t="shared" si="12"/>
        <v>5.8338212424053536E-2</v>
      </c>
      <c r="M74" s="199">
        <f t="shared" si="12"/>
        <v>5.967187360090432E-2</v>
      </c>
      <c r="N74" s="199">
        <f t="shared" si="12"/>
        <v>5.5502898208724824E-2</v>
      </c>
      <c r="O74" s="199">
        <f t="shared" si="12"/>
        <v>5.4829637590299074E-2</v>
      </c>
      <c r="P74" s="199">
        <f t="shared" si="12"/>
        <v>4.5266354226685908E-2</v>
      </c>
      <c r="Q74" s="199">
        <f t="shared" si="12"/>
        <v>5.0516490230509581E-2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4.6843915962892869E-2</v>
      </c>
      <c r="C76" s="276">
        <f t="shared" si="14"/>
        <v>4.7504451388281202E-2</v>
      </c>
      <c r="D76" s="276">
        <f t="shared" si="14"/>
        <v>5.0005072387914157E-2</v>
      </c>
      <c r="E76" s="276">
        <f t="shared" si="14"/>
        <v>5.3886745807712876E-2</v>
      </c>
      <c r="F76" s="276">
        <f t="shared" si="14"/>
        <v>5.6148734713544014E-2</v>
      </c>
      <c r="G76" s="276">
        <f t="shared" si="14"/>
        <v>5.5373550638141859E-2</v>
      </c>
      <c r="H76" s="276">
        <f t="shared" si="14"/>
        <v>6.0690253606629642E-2</v>
      </c>
      <c r="I76" s="276">
        <f t="shared" si="14"/>
        <v>6.5541849492931917E-2</v>
      </c>
      <c r="J76" s="276">
        <f t="shared" si="14"/>
        <v>4.752941332271745E-2</v>
      </c>
      <c r="K76" s="276">
        <f t="shared" si="14"/>
        <v>7.2221209284470803E-2</v>
      </c>
      <c r="L76" s="276">
        <f t="shared" si="14"/>
        <v>7.7139141243947426E-2</v>
      </c>
      <c r="M76" s="276">
        <f t="shared" si="14"/>
        <v>7.890260765160588E-2</v>
      </c>
      <c r="N76" s="276">
        <f t="shared" si="14"/>
        <v>7.3390077043326923E-2</v>
      </c>
      <c r="O76" s="276">
        <f t="shared" si="14"/>
        <v>7.2499841573627849E-2</v>
      </c>
      <c r="P76" s="276">
        <f t="shared" si="14"/>
        <v>5.9854554111280378E-2</v>
      </c>
      <c r="Q76" s="276">
        <f t="shared" si="14"/>
        <v>6.6796676022816762E-2</v>
      </c>
    </row>
    <row r="78" spans="1:17" ht="12.75" x14ac:dyDescent="0.25">
      <c r="A78" s="98" t="s">
        <v>128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53">
        <f>IF(B$5=0,0,B$5/TEL_fec!B$5)</f>
        <v>0.47656972235962131</v>
      </c>
      <c r="C80" s="253">
        <f>IF(C$5=0,0,C$5/TEL_fec!C$5)</f>
        <v>0.47998707345876912</v>
      </c>
      <c r="D80" s="253">
        <f>IF(D$5=0,0,D$5/TEL_fec!D$5)</f>
        <v>0.48227481103459741</v>
      </c>
      <c r="E80" s="253">
        <f>IF(E$5=0,0,E$5/TEL_fec!E$5)</f>
        <v>0.4881816566149223</v>
      </c>
      <c r="F80" s="253">
        <f>IF(F$5=0,0,F$5/TEL_fec!F$5)</f>
        <v>0.49132530533728247</v>
      </c>
      <c r="G80" s="253">
        <f>IF(G$5=0,0,G$5/TEL_fec!G$5)</f>
        <v>0.48826783894674092</v>
      </c>
      <c r="H80" s="253">
        <f>IF(H$5=0,0,H$5/TEL_fec!H$5)</f>
        <v>0.49469777255631864</v>
      </c>
      <c r="I80" s="253">
        <f>IF(I$5=0,0,I$5/TEL_fec!I$5)</f>
        <v>0.50230234501912729</v>
      </c>
      <c r="J80" s="253">
        <f>IF(J$5=0,0,J$5/TEL_fec!J$5)</f>
        <v>0.50697688415287467</v>
      </c>
      <c r="K80" s="253">
        <f>IF(K$5=0,0,K$5/TEL_fec!K$5)</f>
        <v>0.52720326993079669</v>
      </c>
      <c r="L80" s="253">
        <f>IF(L$5=0,0,L$5/TEL_fec!L$5)</f>
        <v>0.53373265358868849</v>
      </c>
      <c r="M80" s="253">
        <f>IF(M$5=0,0,M$5/TEL_fec!M$5)</f>
        <v>0.53861945604404993</v>
      </c>
      <c r="N80" s="253">
        <f>IF(N$5=0,0,N$5/TEL_fec!N$5)</f>
        <v>0.54299819260507343</v>
      </c>
      <c r="O80" s="253">
        <f>IF(O$5=0,0,O$5/TEL_fec!O$5)</f>
        <v>0.53965673403922199</v>
      </c>
      <c r="P80" s="253">
        <f>IF(P$5=0,0,P$5/TEL_fec!P$5)</f>
        <v>0.52601474636888834</v>
      </c>
      <c r="Q80" s="253">
        <f>IF(Q$5=0,0,Q$5/TEL_fec!Q$5)</f>
        <v>0.53710059467147031</v>
      </c>
    </row>
    <row r="81" spans="1:17" x14ac:dyDescent="0.25">
      <c r="A81" s="132" t="s">
        <v>83</v>
      </c>
      <c r="B81" s="282">
        <f>IF(B$6=0,0,B$6/TEL_fec!B$6)</f>
        <v>0.51138259087070304</v>
      </c>
      <c r="C81" s="282">
        <f>IF(C$6=0,0,C$6/TEL_fec!C$6)</f>
        <v>0.51138259087070304</v>
      </c>
      <c r="D81" s="282">
        <f>IF(D$6=0,0,D$6/TEL_fec!D$6)</f>
        <v>0.51138259087070304</v>
      </c>
      <c r="E81" s="282">
        <f>IF(E$6=0,0,E$6/TEL_fec!E$6)</f>
        <v>0.51138259087070292</v>
      </c>
      <c r="F81" s="282">
        <f>IF(F$6=0,0,F$6/TEL_fec!F$6)</f>
        <v>0.51138259087070292</v>
      </c>
      <c r="G81" s="282">
        <f>IF(G$6=0,0,G$6/TEL_fec!G$6)</f>
        <v>0.51138259087070292</v>
      </c>
      <c r="H81" s="282">
        <f>IF(H$6=0,0,H$6/TEL_fec!H$6)</f>
        <v>0.51138259087070292</v>
      </c>
      <c r="I81" s="282">
        <f>IF(I$6=0,0,I$6/TEL_fec!I$6)</f>
        <v>0.51138259087070292</v>
      </c>
      <c r="J81" s="282">
        <f>IF(J$6=0,0,J$6/TEL_fec!J$6)</f>
        <v>0.52499822048335076</v>
      </c>
      <c r="K81" s="282">
        <f>IF(K$6=0,0,K$6/TEL_fec!K$6)</f>
        <v>0.52499822048335076</v>
      </c>
      <c r="L81" s="282">
        <f>IF(L$6=0,0,L$6/TEL_fec!L$6)</f>
        <v>0.52499822048335087</v>
      </c>
      <c r="M81" s="282">
        <f>IF(M$6=0,0,M$6/TEL_fec!M$6)</f>
        <v>0.52499822048335087</v>
      </c>
      <c r="N81" s="282">
        <f>IF(N$6=0,0,N$6/TEL_fec!N$6)</f>
        <v>0.52499822048335076</v>
      </c>
      <c r="O81" s="282">
        <f>IF(O$6=0,0,O$6/TEL_fec!O$6)</f>
        <v>0.52499822048335076</v>
      </c>
      <c r="P81" s="282">
        <f>IF(P$6=0,0,P$6/TEL_fec!P$6)</f>
        <v>0.52499822048335076</v>
      </c>
      <c r="Q81" s="282">
        <f>IF(Q$6=0,0,Q$6/TEL_fec!Q$6)</f>
        <v>0.52499822048335076</v>
      </c>
    </row>
    <row r="82" spans="1:17" x14ac:dyDescent="0.25">
      <c r="A82" s="76" t="s">
        <v>82</v>
      </c>
      <c r="B82" s="281">
        <f>IF(B$7=0,0,B$7/TEL_fec!B$7)</f>
        <v>0.13004952231458547</v>
      </c>
      <c r="C82" s="281">
        <f>IF(C$7=0,0,C$7/TEL_fec!C$7)</f>
        <v>0.13004952231458547</v>
      </c>
      <c r="D82" s="281">
        <f>IF(D$7=0,0,D$7/TEL_fec!D$7)</f>
        <v>0.13004952231458547</v>
      </c>
      <c r="E82" s="281">
        <f>IF(E$7=0,0,E$7/TEL_fec!E$7)</f>
        <v>0.13004952231458547</v>
      </c>
      <c r="F82" s="281">
        <f>IF(F$7=0,0,F$7/TEL_fec!F$7)</f>
        <v>0.1300495223145855</v>
      </c>
      <c r="G82" s="281">
        <f>IF(G$7=0,0,G$7/TEL_fec!G$7)</f>
        <v>0.1300495223145855</v>
      </c>
      <c r="H82" s="281">
        <f>IF(H$7=0,0,H$7/TEL_fec!H$7)</f>
        <v>0.13004952231458547</v>
      </c>
      <c r="I82" s="281">
        <f>IF(I$7=0,0,I$7/TEL_fec!I$7)</f>
        <v>0.1300495223145855</v>
      </c>
      <c r="J82" s="281">
        <f>IF(J$7=0,0,J$7/TEL_fec!J$7)</f>
        <v>0.133512108172509</v>
      </c>
      <c r="K82" s="281">
        <f>IF(K$7=0,0,K$7/TEL_fec!K$7)</f>
        <v>0.13351210817250897</v>
      </c>
      <c r="L82" s="281">
        <f>IF(L$7=0,0,L$7/TEL_fec!L$7)</f>
        <v>0.133512108172509</v>
      </c>
      <c r="M82" s="281">
        <f>IF(M$7=0,0,M$7/TEL_fec!M$7)</f>
        <v>0.133512108172509</v>
      </c>
      <c r="N82" s="281">
        <f>IF(N$7=0,0,N$7/TEL_fec!N$7)</f>
        <v>0.133512108172509</v>
      </c>
      <c r="O82" s="281">
        <f>IF(O$7=0,0,O$7/TEL_fec!O$7)</f>
        <v>0.133512108172509</v>
      </c>
      <c r="P82" s="281">
        <f>IF(P$7=0,0,P$7/TEL_fec!P$7)</f>
        <v>0.13351210817250897</v>
      </c>
      <c r="Q82" s="281">
        <f>IF(Q$7=0,0,Q$7/TEL_fec!Q$7)</f>
        <v>0.133512108172509</v>
      </c>
    </row>
    <row r="83" spans="1:17" x14ac:dyDescent="0.25">
      <c r="A83" s="76" t="s">
        <v>81</v>
      </c>
      <c r="B83" s="281">
        <f>IF(B$8=0,0,B$8/TEL_fec!B$8)</f>
        <v>0.70129932527365857</v>
      </c>
      <c r="C83" s="281">
        <f>IF(C$8=0,0,C$8/TEL_fec!C$8)</f>
        <v>0.70129932527365857</v>
      </c>
      <c r="D83" s="281">
        <f>IF(D$8=0,0,D$8/TEL_fec!D$8)</f>
        <v>0.70129932527365868</v>
      </c>
      <c r="E83" s="281">
        <f>IF(E$8=0,0,E$8/TEL_fec!E$8)</f>
        <v>0.70129932527365868</v>
      </c>
      <c r="F83" s="281">
        <f>IF(F$8=0,0,F$8/TEL_fec!F$8)</f>
        <v>0.70129932527365879</v>
      </c>
      <c r="G83" s="281">
        <f>IF(G$8=0,0,G$8/TEL_fec!G$8)</f>
        <v>0.70129932527365868</v>
      </c>
      <c r="H83" s="281">
        <f>IF(H$8=0,0,H$8/TEL_fec!H$8)</f>
        <v>0.70129932527365868</v>
      </c>
      <c r="I83" s="281">
        <f>IF(I$8=0,0,I$8/TEL_fec!I$8)</f>
        <v>0.70129932527365857</v>
      </c>
      <c r="J83" s="281">
        <f>IF(J$8=0,0,J$8/TEL_fec!J$8)</f>
        <v>0.7199715132420994</v>
      </c>
      <c r="K83" s="281">
        <f>IF(K$8=0,0,K$8/TEL_fec!K$8)</f>
        <v>0.7199715132420994</v>
      </c>
      <c r="L83" s="281">
        <f>IF(L$8=0,0,L$8/TEL_fec!L$8)</f>
        <v>0.71997151324209951</v>
      </c>
      <c r="M83" s="281">
        <f>IF(M$8=0,0,M$8/TEL_fec!M$8)</f>
        <v>0.71997151324209951</v>
      </c>
      <c r="N83" s="281">
        <f>IF(N$8=0,0,N$8/TEL_fec!N$8)</f>
        <v>0.71997151324209929</v>
      </c>
      <c r="O83" s="281">
        <f>IF(O$8=0,0,O$8/TEL_fec!O$8)</f>
        <v>0.71997151324209929</v>
      </c>
      <c r="P83" s="281">
        <f>IF(P$8=0,0,P$8/TEL_fec!P$8)</f>
        <v>0.71997151324209951</v>
      </c>
      <c r="Q83" s="281">
        <f>IF(Q$8=0,0,Q$8/TEL_fec!Q$8)</f>
        <v>0.71997151324209951</v>
      </c>
    </row>
    <row r="84" spans="1:17" x14ac:dyDescent="0.25">
      <c r="A84" s="76" t="s">
        <v>80</v>
      </c>
      <c r="B84" s="281">
        <f>IF(B$9=0,0,B$9/TEL_fec!B$9)</f>
        <v>0.49306338350436296</v>
      </c>
      <c r="C84" s="281">
        <f>IF(C$9=0,0,C$9/TEL_fec!C$9)</f>
        <v>0.49306338350436291</v>
      </c>
      <c r="D84" s="281">
        <f>IF(D$9=0,0,D$9/TEL_fec!D$9)</f>
        <v>0.49306338350436296</v>
      </c>
      <c r="E84" s="281">
        <f>IF(E$9=0,0,E$9/TEL_fec!E$9)</f>
        <v>0.49306338350436296</v>
      </c>
      <c r="F84" s="281">
        <f>IF(F$9=0,0,F$9/TEL_fec!F$9)</f>
        <v>0.49306338350436307</v>
      </c>
      <c r="G84" s="281">
        <f>IF(G$9=0,0,G$9/TEL_fec!G$9)</f>
        <v>0.49306338350436285</v>
      </c>
      <c r="H84" s="281">
        <f>IF(H$9=0,0,H$9/TEL_fec!H$9)</f>
        <v>0.49306338350436302</v>
      </c>
      <c r="I84" s="281">
        <f>IF(I$9=0,0,I$9/TEL_fec!I$9)</f>
        <v>0.49306338350436302</v>
      </c>
      <c r="J84" s="281">
        <f>IF(J$9=0,0,J$9/TEL_fec!J$9)</f>
        <v>0.50619126178024221</v>
      </c>
      <c r="K84" s="281">
        <f>IF(K$9=0,0,K$9/TEL_fec!K$9)</f>
        <v>0.50619126178024221</v>
      </c>
      <c r="L84" s="281">
        <f>IF(L$9=0,0,L$9/TEL_fec!L$9)</f>
        <v>0.50619126178024221</v>
      </c>
      <c r="M84" s="281">
        <f>IF(M$9=0,0,M$9/TEL_fec!M$9)</f>
        <v>0.50619126178024232</v>
      </c>
      <c r="N84" s="281">
        <f>IF(N$9=0,0,N$9/TEL_fec!N$9)</f>
        <v>0.50619126178024232</v>
      </c>
      <c r="O84" s="281">
        <f>IF(O$9=0,0,O$9/TEL_fec!O$9)</f>
        <v>0.50619126178024221</v>
      </c>
      <c r="P84" s="281">
        <f>IF(P$9=0,0,P$9/TEL_fec!P$9)</f>
        <v>0.50619126178024232</v>
      </c>
      <c r="Q84" s="281">
        <f>IF(Q$9=0,0,Q$9/TEL_fec!Q$9)</f>
        <v>0.50619126178024232</v>
      </c>
    </row>
    <row r="85" spans="1:17" x14ac:dyDescent="0.25">
      <c r="A85" s="129" t="s">
        <v>79</v>
      </c>
      <c r="B85" s="280">
        <f>IF(B$10=0,0,B$10/TEL_fec!B$10)</f>
        <v>0.77316696614958202</v>
      </c>
      <c r="C85" s="280">
        <f>IF(C$10=0,0,C$10/TEL_fec!C$10)</f>
        <v>0.77316696614958191</v>
      </c>
      <c r="D85" s="280">
        <f>IF(D$10=0,0,D$10/TEL_fec!D$10)</f>
        <v>0.77316696614958202</v>
      </c>
      <c r="E85" s="280">
        <f>IF(E$10=0,0,E$10/TEL_fec!E$10)</f>
        <v>0.77316696614958202</v>
      </c>
      <c r="F85" s="280">
        <f>IF(F$10=0,0,F$10/TEL_fec!F$10)</f>
        <v>0.77316696614958191</v>
      </c>
      <c r="G85" s="280">
        <f>IF(G$10=0,0,G$10/TEL_fec!G$10)</f>
        <v>0.77316696614958214</v>
      </c>
      <c r="H85" s="280">
        <f>IF(H$10=0,0,H$10/TEL_fec!H$10)</f>
        <v>0.77316696614958202</v>
      </c>
      <c r="I85" s="280">
        <f>IF(I$10=0,0,I$10/TEL_fec!I$10)</f>
        <v>0.77316696614958202</v>
      </c>
      <c r="J85" s="280">
        <f>IF(J$10=0,0,J$10/TEL_fec!J$10)</f>
        <v>0.7986919919574863</v>
      </c>
      <c r="K85" s="280">
        <f>IF(K$10=0,0,K$10/TEL_fec!K$10)</f>
        <v>0.79375263963115938</v>
      </c>
      <c r="L85" s="280">
        <f>IF(L$10=0,0,L$10/TEL_fec!L$10)</f>
        <v>0.7937526396311595</v>
      </c>
      <c r="M85" s="280">
        <f>IF(M$10=0,0,M$10/TEL_fec!M$10)</f>
        <v>0.8188135175623763</v>
      </c>
      <c r="N85" s="280">
        <f>IF(N$10=0,0,N$10/TEL_fec!N$10)</f>
        <v>0.84334249426312802</v>
      </c>
      <c r="O85" s="280">
        <f>IF(O$10=0,0,O$10/TEL_fec!O$10)</f>
        <v>0.84334249426312802</v>
      </c>
      <c r="P85" s="280">
        <f>IF(P$10=0,0,P$10/TEL_fec!P$10)</f>
        <v>0.84334249426312791</v>
      </c>
      <c r="Q85" s="280">
        <f>IF(Q$10=0,0,Q$10/TEL_fec!Q$10)</f>
        <v>0.84334249426312802</v>
      </c>
    </row>
    <row r="86" spans="1:17" x14ac:dyDescent="0.25">
      <c r="A86" s="127" t="s">
        <v>306</v>
      </c>
      <c r="B86" s="305">
        <f>IF(B$15=0,0,B$15/TEL_fec!B$15)</f>
        <v>0.48561919371441031</v>
      </c>
      <c r="C86" s="305">
        <f>IF(C$15=0,0,C$15/TEL_fec!C$15)</f>
        <v>0.48561919371441026</v>
      </c>
      <c r="D86" s="305">
        <f>IF(D$15=0,0,D$15/TEL_fec!D$15)</f>
        <v>0.4856191937144102</v>
      </c>
      <c r="E86" s="305">
        <f>IF(E$15=0,0,E$15/TEL_fec!E$15)</f>
        <v>0.48561919371441026</v>
      </c>
      <c r="F86" s="305">
        <f>IF(F$15=0,0,F$15/TEL_fec!F$15)</f>
        <v>0.4856191937144102</v>
      </c>
      <c r="G86" s="305">
        <f>IF(G$15=0,0,G$15/TEL_fec!G$15)</f>
        <v>0.4856191937144102</v>
      </c>
      <c r="H86" s="305">
        <f>IF(H$15=0,0,H$15/TEL_fec!H$15)</f>
        <v>0.4856191937144102</v>
      </c>
      <c r="I86" s="305">
        <f>IF(I$15=0,0,I$15/TEL_fec!I$15)</f>
        <v>0.4856191937144102</v>
      </c>
      <c r="J86" s="305">
        <f>IF(J$15=0,0,J$15/TEL_fec!J$15)</f>
        <v>0.52062603836588794</v>
      </c>
      <c r="K86" s="305">
        <f>IF(K$15=0,0,K$15/TEL_fec!K$15)</f>
        <v>0.51346040437083063</v>
      </c>
      <c r="L86" s="305">
        <f>IF(L$15=0,0,L$15/TEL_fec!L$15)</f>
        <v>0.51941053452724661</v>
      </c>
      <c r="M86" s="305">
        <f>IF(M$15=0,0,M$15/TEL_fec!M$15)</f>
        <v>0.52139208449919583</v>
      </c>
      <c r="N86" s="305">
        <f>IF(N$15=0,0,N$15/TEL_fec!N$15)</f>
        <v>0.55884360564344548</v>
      </c>
      <c r="O86" s="305">
        <f>IF(O$15=0,0,O$15/TEL_fec!O$15)</f>
        <v>0.55037563350440633</v>
      </c>
      <c r="P86" s="305">
        <f>IF(P$15=0,0,P$15/TEL_fec!P$15)</f>
        <v>0.54837900053260624</v>
      </c>
      <c r="Q86" s="305">
        <f>IF(Q$15=0,0,Q$15/TEL_fec!Q$15)</f>
        <v>0.56567516734731949</v>
      </c>
    </row>
    <row r="87" spans="1:17" x14ac:dyDescent="0.25">
      <c r="A87" s="127" t="s">
        <v>305</v>
      </c>
      <c r="B87" s="305">
        <f>IF(B$26=0,0,B$26/TEL_fec!B$26)</f>
        <v>0.42958620982428586</v>
      </c>
      <c r="C87" s="305">
        <f>IF(C$26=0,0,C$26/TEL_fec!C$26)</f>
        <v>0.42958620982428591</v>
      </c>
      <c r="D87" s="305">
        <f>IF(D$26=0,0,D$26/TEL_fec!D$26)</f>
        <v>0.42958620982428591</v>
      </c>
      <c r="E87" s="305">
        <f>IF(E$26=0,0,E$26/TEL_fec!E$26)</f>
        <v>0.42958620982428591</v>
      </c>
      <c r="F87" s="305">
        <f>IF(F$26=0,0,F$26/TEL_fec!F$26)</f>
        <v>0.42958620982428597</v>
      </c>
      <c r="G87" s="305">
        <f>IF(G$26=0,0,G$26/TEL_fec!G$26)</f>
        <v>0.42958620982428591</v>
      </c>
      <c r="H87" s="305">
        <f>IF(H$26=0,0,H$26/TEL_fec!H$26)</f>
        <v>0.42958620982428591</v>
      </c>
      <c r="I87" s="305">
        <f>IF(I$26=0,0,I$26/TEL_fec!I$26)</f>
        <v>0.42958620982428591</v>
      </c>
      <c r="J87" s="305">
        <f>IF(J$26=0,0,J$26/TEL_fec!J$26)</f>
        <v>0.46055380316982403</v>
      </c>
      <c r="K87" s="305">
        <f>IF(K$26=0,0,K$26/TEL_fec!K$26)</f>
        <v>0.45421497309727338</v>
      </c>
      <c r="L87" s="305">
        <f>IF(L$26=0,0,L$26/TEL_fec!L$26)</f>
        <v>0.45947854977410268</v>
      </c>
      <c r="M87" s="305">
        <f>IF(M$26=0,0,M$26/TEL_fec!M$26)</f>
        <v>0.46123145936467314</v>
      </c>
      <c r="N87" s="305">
        <f>IF(N$26=0,0,N$26/TEL_fec!N$26)</f>
        <v>0.49436165114612485</v>
      </c>
      <c r="O87" s="305">
        <f>IF(O$26=0,0,O$26/TEL_fec!O$26)</f>
        <v>0.48687075271543628</v>
      </c>
      <c r="P87" s="305">
        <f>IF(P$26=0,0,P$26/TEL_fec!P$26)</f>
        <v>0.48510450047115161</v>
      </c>
      <c r="Q87" s="305">
        <f>IF(Q$26=0,0,Q$26/TEL_fec!Q$26)</f>
        <v>0.50040495573032107</v>
      </c>
    </row>
    <row r="88" spans="1:17" x14ac:dyDescent="0.25">
      <c r="A88" s="127" t="s">
        <v>304</v>
      </c>
      <c r="B88" s="305">
        <f>IF(B$37=0,0,B$37/TEL_fec!B$37)</f>
        <v>0.61505624215937282</v>
      </c>
      <c r="C88" s="305">
        <f>IF(C$37=0,0,C$37/TEL_fec!C$37)</f>
        <v>0.61505624215937282</v>
      </c>
      <c r="D88" s="305">
        <f>IF(D$37=0,0,D$37/TEL_fec!D$37)</f>
        <v>0.61505624215937282</v>
      </c>
      <c r="E88" s="305">
        <f>IF(E$37=0,0,E$37/TEL_fec!E$37)</f>
        <v>0.61505624215937293</v>
      </c>
      <c r="F88" s="305">
        <f>IF(F$37=0,0,F$37/TEL_fec!F$37)</f>
        <v>0.61505624215937293</v>
      </c>
      <c r="G88" s="305">
        <f>IF(G$37=0,0,G$37/TEL_fec!G$37)</f>
        <v>0.61505624215937282</v>
      </c>
      <c r="H88" s="305">
        <f>IF(H$37=0,0,H$37/TEL_fec!H$37)</f>
        <v>0.61505624215937271</v>
      </c>
      <c r="I88" s="305">
        <f>IF(I$37=0,0,I$37/TEL_fec!I$37)</f>
        <v>0.61505624215937282</v>
      </c>
      <c r="J88" s="305">
        <f>IF(J$37=0,0,J$37/TEL_fec!J$37)</f>
        <v>0.63143219654986249</v>
      </c>
      <c r="K88" s="305">
        <f>IF(K$37=0,0,K$37/TEL_fec!K$37)</f>
        <v>0.63143219654986249</v>
      </c>
      <c r="L88" s="305">
        <f>IF(L$37=0,0,L$37/TEL_fec!L$37)</f>
        <v>0.63143219654986249</v>
      </c>
      <c r="M88" s="305">
        <f>IF(M$37=0,0,M$37/TEL_fec!M$37)</f>
        <v>0.63143219654986238</v>
      </c>
      <c r="N88" s="305">
        <f>IF(N$37=0,0,N$37/TEL_fec!N$37)</f>
        <v>0.63143219654986249</v>
      </c>
      <c r="O88" s="305">
        <f>IF(O$37=0,0,O$37/TEL_fec!O$37)</f>
        <v>0.63143219654986249</v>
      </c>
      <c r="P88" s="305">
        <f>IF(P$37=0,0,P$37/TEL_fec!P$37)</f>
        <v>0.6314321965498626</v>
      </c>
      <c r="Q88" s="305">
        <f>IF(Q$37=0,0,Q$37/TEL_fec!Q$37)</f>
        <v>0.63143219654986249</v>
      </c>
    </row>
    <row r="89" spans="1:17" x14ac:dyDescent="0.25">
      <c r="A89" s="127" t="s">
        <v>303</v>
      </c>
      <c r="B89" s="305">
        <f>IF(B$38=0,0,B$38/TEL_fec!B$38)</f>
        <v>0.38569331007090463</v>
      </c>
      <c r="C89" s="305">
        <f>IF(C$38=0,0,C$38/TEL_fec!C$38)</f>
        <v>0.39316710837588514</v>
      </c>
      <c r="D89" s="305">
        <f>IF(D$38=0,0,D$38/TEL_fec!D$38)</f>
        <v>0.3936055702381287</v>
      </c>
      <c r="E89" s="305">
        <f>IF(E$38=0,0,E$38/TEL_fec!E$38)</f>
        <v>0.40096501601404155</v>
      </c>
      <c r="F89" s="305">
        <f>IF(F$38=0,0,F$38/TEL_fec!F$38)</f>
        <v>0.40467545733739529</v>
      </c>
      <c r="G89" s="305">
        <f>IF(G$38=0,0,G$38/TEL_fec!G$38)</f>
        <v>0.39759848846051549</v>
      </c>
      <c r="H89" s="305">
        <f>IF(H$38=0,0,H$38/TEL_fec!H$38)</f>
        <v>0.40344895301367639</v>
      </c>
      <c r="I89" s="305">
        <f>IF(I$38=0,0,I$38/TEL_fec!I$38)</f>
        <v>0.41539728328388664</v>
      </c>
      <c r="J89" s="305">
        <f>IF(J$38=0,0,J$38/TEL_fec!J$38)</f>
        <v>0.4276373469037828</v>
      </c>
      <c r="K89" s="305">
        <f>IF(K$38=0,0,K$38/TEL_fec!K$38)</f>
        <v>0.43692630276412975</v>
      </c>
      <c r="L89" s="305">
        <f>IF(L$38=0,0,L$38/TEL_fec!L$38)</f>
        <v>0.44263270655447901</v>
      </c>
      <c r="M89" s="305">
        <f>IF(M$38=0,0,M$38/TEL_fec!M$38)</f>
        <v>0.44626718056020087</v>
      </c>
      <c r="N89" s="305">
        <f>IF(N$38=0,0,N$38/TEL_fec!N$38)</f>
        <v>0.43780183377952792</v>
      </c>
      <c r="O89" s="305">
        <f>IF(O$38=0,0,O$38/TEL_fec!O$38)</f>
        <v>0.43476307978049633</v>
      </c>
      <c r="P89" s="305">
        <f>IF(P$38=0,0,P$38/TEL_fec!P$38)</f>
        <v>0.42490224232409285</v>
      </c>
      <c r="Q89" s="305">
        <f>IF(Q$38=0,0,Q$38/TEL_fec!Q$38)</f>
        <v>0.42994023105844875</v>
      </c>
    </row>
    <row r="90" spans="1:17" x14ac:dyDescent="0.25">
      <c r="A90" s="72" t="s">
        <v>302</v>
      </c>
      <c r="B90" s="279">
        <f>IF(B$58=0,0,B$58/TEL_fec!B$58)</f>
        <v>0.48602784584779768</v>
      </c>
      <c r="C90" s="279">
        <f>IF(C$58=0,0,C$58/TEL_fec!C$58)</f>
        <v>0.48602784584779773</v>
      </c>
      <c r="D90" s="279">
        <f>IF(D$58=0,0,D$58/TEL_fec!D$58)</f>
        <v>0.48602784584779768</v>
      </c>
      <c r="E90" s="279">
        <f>IF(E$58=0,0,E$58/TEL_fec!E$58)</f>
        <v>0.48602784584779773</v>
      </c>
      <c r="F90" s="279">
        <f>IF(F$58=0,0,F$58/TEL_fec!F$58)</f>
        <v>0.48602784584779773</v>
      </c>
      <c r="G90" s="279">
        <f>IF(G$58=0,0,G$58/TEL_fec!G$58)</f>
        <v>0.48602784584779773</v>
      </c>
      <c r="H90" s="279">
        <f>IF(H$58=0,0,H$58/TEL_fec!H$58)</f>
        <v>0.48602784584779773</v>
      </c>
      <c r="I90" s="279">
        <f>IF(I$58=0,0,I$58/TEL_fec!I$58)</f>
        <v>0.48602784584779773</v>
      </c>
      <c r="J90" s="279">
        <f>IF(J$58=0,0,J$58/TEL_fec!J$58)</f>
        <v>0.49896840199623715</v>
      </c>
      <c r="K90" s="279">
        <f>IF(K$58=0,0,K$58/TEL_fec!K$58)</f>
        <v>0.49896840199623699</v>
      </c>
      <c r="L90" s="279">
        <f>IF(L$58=0,0,L$58/TEL_fec!L$58)</f>
        <v>0.49896840199623715</v>
      </c>
      <c r="M90" s="279">
        <f>IF(M$58=0,0,M$58/TEL_fec!M$58)</f>
        <v>0.49896840199623715</v>
      </c>
      <c r="N90" s="279">
        <f>IF(N$58=0,0,N$58/TEL_fec!N$58)</f>
        <v>0.4989684019962371</v>
      </c>
      <c r="O90" s="279">
        <f>IF(O$58=0,0,O$58/TEL_fec!O$58)</f>
        <v>0.49896840199623704</v>
      </c>
      <c r="P90" s="279">
        <f>IF(P$58=0,0,P$58/TEL_fec!P$58)</f>
        <v>0.49896840199623715</v>
      </c>
      <c r="Q90" s="279">
        <f>IF(Q$58=0,0,Q$58/TEL_fec!Q$58)</f>
        <v>0.49896840199623704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369.96730576942309</v>
      </c>
      <c r="C5" s="96">
        <v>355.06840283827205</v>
      </c>
      <c r="D5" s="96">
        <v>326.6443111295161</v>
      </c>
      <c r="E5" s="96">
        <v>309.54304266447605</v>
      </c>
      <c r="F5" s="96">
        <v>271.41878916640803</v>
      </c>
      <c r="G5" s="96">
        <v>228.29718384013381</v>
      </c>
      <c r="H5" s="96">
        <v>196.44268112830801</v>
      </c>
      <c r="I5" s="96">
        <v>191.48101992025204</v>
      </c>
      <c r="J5" s="96">
        <v>260.14166915709598</v>
      </c>
      <c r="K5" s="96">
        <v>117.15032401682402</v>
      </c>
      <c r="L5" s="96">
        <v>103.59266225470529</v>
      </c>
      <c r="M5" s="96">
        <v>83.607764559324139</v>
      </c>
      <c r="N5" s="96">
        <v>48.131272255850874</v>
      </c>
      <c r="O5" s="96">
        <v>47.190028949586576</v>
      </c>
      <c r="P5" s="96">
        <v>41.850094141346986</v>
      </c>
      <c r="Q5" s="96">
        <v>35.205860733228754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22.547162686386741</v>
      </c>
      <c r="C10" s="158">
        <v>22.28844091582048</v>
      </c>
      <c r="D10" s="158">
        <v>20.945550791428047</v>
      </c>
      <c r="E10" s="158">
        <v>20.912930748360914</v>
      </c>
      <c r="F10" s="158">
        <v>18.910827531632865</v>
      </c>
      <c r="G10" s="158">
        <v>15.430604432728426</v>
      </c>
      <c r="H10" s="158">
        <v>14.116045029620359</v>
      </c>
      <c r="I10" s="158">
        <v>14.892088702918326</v>
      </c>
      <c r="J10" s="158">
        <v>17.613831199113459</v>
      </c>
      <c r="K10" s="158">
        <v>10.216288070212197</v>
      </c>
      <c r="L10" s="158">
        <v>9.7178324616838641</v>
      </c>
      <c r="M10" s="158">
        <v>6.3646483708935495</v>
      </c>
      <c r="N10" s="158">
        <v>2.6809650539941545</v>
      </c>
      <c r="O10" s="158">
        <v>2.5269022074294782</v>
      </c>
      <c r="P10" s="158">
        <v>1.9108069546603987</v>
      </c>
      <c r="Q10" s="158">
        <v>1.8191885649829094</v>
      </c>
    </row>
    <row r="11" spans="1:17" x14ac:dyDescent="0.25">
      <c r="A11" s="92" t="s">
        <v>125</v>
      </c>
      <c r="B11" s="91">
        <v>10.557628783957394</v>
      </c>
      <c r="C11" s="91">
        <v>10.436483234516889</v>
      </c>
      <c r="D11" s="91">
        <v>9.8076797070762609</v>
      </c>
      <c r="E11" s="91">
        <v>9.7924054878580957</v>
      </c>
      <c r="F11" s="91">
        <v>8.8549277731058158</v>
      </c>
      <c r="G11" s="91">
        <v>7.2253256775050634</v>
      </c>
      <c r="H11" s="91">
        <v>6.6097879096042256</v>
      </c>
      <c r="I11" s="91">
        <v>6.9731676011769226</v>
      </c>
      <c r="J11" s="91">
        <v>7.7894101119707155</v>
      </c>
      <c r="K11" s="91">
        <v>4.7837405750567061</v>
      </c>
      <c r="L11" s="91">
        <v>4.5503405081249566</v>
      </c>
      <c r="M11" s="91">
        <v>1.9310918550305634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11.989533902429349</v>
      </c>
      <c r="C12" s="91">
        <v>11.851957681303592</v>
      </c>
      <c r="D12" s="91">
        <v>11.137871084351788</v>
      </c>
      <c r="E12" s="91">
        <v>11.120525260502818</v>
      </c>
      <c r="F12" s="91">
        <v>10.055899758527049</v>
      </c>
      <c r="G12" s="91">
        <v>8.2052787552233628</v>
      </c>
      <c r="H12" s="91">
        <v>7.5062571200161345</v>
      </c>
      <c r="I12" s="91">
        <v>7.918921101741403</v>
      </c>
      <c r="J12" s="91">
        <v>9.8244210871427438</v>
      </c>
      <c r="K12" s="91">
        <v>5.4325474951554904</v>
      </c>
      <c r="L12" s="91">
        <v>5.1674919535589074</v>
      </c>
      <c r="M12" s="91">
        <v>4.4335565158629864</v>
      </c>
      <c r="N12" s="91">
        <v>2.6809650539941545</v>
      </c>
      <c r="O12" s="91">
        <v>2.5269022074294782</v>
      </c>
      <c r="P12" s="91">
        <v>1.9108069546603987</v>
      </c>
      <c r="Q12" s="91">
        <v>1.8191885649829094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306</v>
      </c>
      <c r="B15" s="206">
        <v>21.819662569681928</v>
      </c>
      <c r="C15" s="206">
        <v>21.569288639635509</v>
      </c>
      <c r="D15" s="206">
        <v>20.269727812849428</v>
      </c>
      <c r="E15" s="206">
        <v>20.238160278493403</v>
      </c>
      <c r="F15" s="206">
        <v>18.300656335034635</v>
      </c>
      <c r="G15" s="206">
        <v>14.932725090578934</v>
      </c>
      <c r="H15" s="206">
        <v>13.660580874360612</v>
      </c>
      <c r="I15" s="206">
        <v>14.411584950847878</v>
      </c>
      <c r="J15" s="206">
        <v>16.648739562245115</v>
      </c>
      <c r="K15" s="206">
        <v>9.4513811119359321</v>
      </c>
      <c r="L15" s="206">
        <v>8.8293335197561227</v>
      </c>
      <c r="M15" s="206">
        <v>7.5002386022214047</v>
      </c>
      <c r="N15" s="206">
        <v>3.9404826995627866</v>
      </c>
      <c r="O15" s="206">
        <v>3.8382838794036083</v>
      </c>
      <c r="P15" s="206">
        <v>2.9246071093004122</v>
      </c>
      <c r="Q15" s="206">
        <v>2.6016827924453998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0.21685395940948016</v>
      </c>
      <c r="K19" s="87">
        <v>0.26492947708275083</v>
      </c>
      <c r="L19" s="87">
        <v>0.38502379571033923</v>
      </c>
      <c r="M19" s="87">
        <v>0.14867327217378512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21.819662569681928</v>
      </c>
      <c r="C20" s="87">
        <v>21.569288639635509</v>
      </c>
      <c r="D20" s="87">
        <v>20.269727812849428</v>
      </c>
      <c r="E20" s="87">
        <v>20.238160278493403</v>
      </c>
      <c r="F20" s="87">
        <v>18.300656335034635</v>
      </c>
      <c r="G20" s="87">
        <v>14.932725090578934</v>
      </c>
      <c r="H20" s="87">
        <v>13.660580874360612</v>
      </c>
      <c r="I20" s="87">
        <v>14.411584950847878</v>
      </c>
      <c r="J20" s="87">
        <v>13.216030757809328</v>
      </c>
      <c r="K20" s="87">
        <v>8.0711079529944669</v>
      </c>
      <c r="L20" s="87">
        <v>6.975176065433943</v>
      </c>
      <c r="M20" s="87">
        <v>5.8720622143633108</v>
      </c>
      <c r="N20" s="87">
        <v>1.4684337308813136</v>
      </c>
      <c r="O20" s="87">
        <v>1.8355232510334707</v>
      </c>
      <c r="P20" s="87">
        <v>1.4684931680517979</v>
      </c>
      <c r="Q20" s="87">
        <v>0.73419861688438048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3.2158548450263069</v>
      </c>
      <c r="K22" s="87">
        <v>1.1153436818587148</v>
      </c>
      <c r="L22" s="87">
        <v>1.4691336586118411</v>
      </c>
      <c r="M22" s="87">
        <v>1.4795031156843081</v>
      </c>
      <c r="N22" s="87">
        <v>2.4720489686814728</v>
      </c>
      <c r="O22" s="87">
        <v>2.0027606283701376</v>
      </c>
      <c r="P22" s="87">
        <v>1.4561139412486142</v>
      </c>
      <c r="Q22" s="87">
        <v>1.8674841755610192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127.28136498981127</v>
      </c>
      <c r="C26" s="204">
        <v>125.82085039787381</v>
      </c>
      <c r="D26" s="204">
        <v>118.24007890828835</v>
      </c>
      <c r="E26" s="204">
        <v>118.05593495787819</v>
      </c>
      <c r="F26" s="204">
        <v>106.75382862103537</v>
      </c>
      <c r="G26" s="204">
        <v>87.107563028377115</v>
      </c>
      <c r="H26" s="204">
        <v>79.686721767103563</v>
      </c>
      <c r="I26" s="204">
        <v>84.067578879945955</v>
      </c>
      <c r="J26" s="204">
        <v>97.117647446429828</v>
      </c>
      <c r="K26" s="204">
        <v>55.133056486292944</v>
      </c>
      <c r="L26" s="204">
        <v>51.504445531910726</v>
      </c>
      <c r="M26" s="204">
        <v>43.751391846291526</v>
      </c>
      <c r="N26" s="204">
        <v>22.986149080782923</v>
      </c>
      <c r="O26" s="204">
        <v>22.389989296521048</v>
      </c>
      <c r="P26" s="204">
        <v>17.060208137585736</v>
      </c>
      <c r="Q26" s="204">
        <v>15.176482955931496</v>
      </c>
    </row>
    <row r="27" spans="1:17" x14ac:dyDescent="0.25">
      <c r="A27" s="88" t="s">
        <v>33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1.2649814298886344</v>
      </c>
      <c r="K30" s="87">
        <v>1.5454219496493795</v>
      </c>
      <c r="L30" s="87">
        <v>2.2459721416436453</v>
      </c>
      <c r="M30" s="87">
        <v>0.86726075434707972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29</v>
      </c>
      <c r="B31" s="87">
        <v>127.28136498981127</v>
      </c>
      <c r="C31" s="87">
        <v>125.82085039787381</v>
      </c>
      <c r="D31" s="87">
        <v>118.24007890828835</v>
      </c>
      <c r="E31" s="87">
        <v>118.05593495787819</v>
      </c>
      <c r="F31" s="87">
        <v>106.75382862103537</v>
      </c>
      <c r="G31" s="87">
        <v>87.107563028377115</v>
      </c>
      <c r="H31" s="87">
        <v>79.686721767103563</v>
      </c>
      <c r="I31" s="87">
        <v>84.067578879945955</v>
      </c>
      <c r="J31" s="87">
        <v>77.093512753887737</v>
      </c>
      <c r="K31" s="87">
        <v>47.081463059134393</v>
      </c>
      <c r="L31" s="87">
        <v>40.688527048364669</v>
      </c>
      <c r="M31" s="87">
        <v>34.253696250452649</v>
      </c>
      <c r="N31" s="87">
        <v>8.5658634301409968</v>
      </c>
      <c r="O31" s="87">
        <v>10.707218964361912</v>
      </c>
      <c r="P31" s="87">
        <v>8.566210146968821</v>
      </c>
      <c r="Q31" s="87">
        <v>4.2828252651588858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18.759153262653456</v>
      </c>
      <c r="K33" s="87">
        <v>6.5061714775091684</v>
      </c>
      <c r="L33" s="87">
        <v>8.5699463419024067</v>
      </c>
      <c r="M33" s="87">
        <v>8.6304348414917982</v>
      </c>
      <c r="N33" s="87">
        <v>14.420285650641926</v>
      </c>
      <c r="O33" s="87">
        <v>11.682770332159135</v>
      </c>
      <c r="P33" s="87">
        <v>8.493997990616915</v>
      </c>
      <c r="Q33" s="87">
        <v>10.89365769077261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0</v>
      </c>
      <c r="C37" s="204">
        <v>0</v>
      </c>
      <c r="D37" s="204">
        <v>0</v>
      </c>
      <c r="E37" s="204">
        <v>0</v>
      </c>
      <c r="F37" s="204">
        <v>0</v>
      </c>
      <c r="G37" s="204">
        <v>0</v>
      </c>
      <c r="H37" s="204">
        <v>0</v>
      </c>
      <c r="I37" s="204">
        <v>0</v>
      </c>
      <c r="J37" s="204">
        <v>0</v>
      </c>
      <c r="K37" s="204">
        <v>0</v>
      </c>
      <c r="L37" s="204">
        <v>0</v>
      </c>
      <c r="M37" s="204">
        <v>0</v>
      </c>
      <c r="N37" s="204">
        <v>0</v>
      </c>
      <c r="O37" s="204">
        <v>0</v>
      </c>
      <c r="P37" s="204">
        <v>0</v>
      </c>
      <c r="Q37" s="204">
        <v>0</v>
      </c>
    </row>
    <row r="38" spans="1:17" x14ac:dyDescent="0.25">
      <c r="A38" s="156" t="s">
        <v>303</v>
      </c>
      <c r="B38" s="204">
        <v>198.3191155235431</v>
      </c>
      <c r="C38" s="204">
        <v>185.38982288494228</v>
      </c>
      <c r="D38" s="204">
        <v>167.18895361695024</v>
      </c>
      <c r="E38" s="204">
        <v>150.33601667974352</v>
      </c>
      <c r="F38" s="204">
        <v>127.45347667870519</v>
      </c>
      <c r="G38" s="204">
        <v>110.82629128844934</v>
      </c>
      <c r="H38" s="204">
        <v>88.979333457223476</v>
      </c>
      <c r="I38" s="204">
        <v>78.109767386539886</v>
      </c>
      <c r="J38" s="204">
        <v>128.7614509493076</v>
      </c>
      <c r="K38" s="204">
        <v>42.349598348382948</v>
      </c>
      <c r="L38" s="204">
        <v>33.541050741354582</v>
      </c>
      <c r="M38" s="204">
        <v>25.991485739917678</v>
      </c>
      <c r="N38" s="204">
        <v>18.523675421511001</v>
      </c>
      <c r="O38" s="204">
        <v>18.434853566232441</v>
      </c>
      <c r="P38" s="204">
        <v>19.954471939800442</v>
      </c>
      <c r="Q38" s="204">
        <v>15.608506419868949</v>
      </c>
    </row>
    <row r="39" spans="1:17" x14ac:dyDescent="0.25">
      <c r="A39" s="152" t="s">
        <v>310</v>
      </c>
      <c r="B39" s="264">
        <v>163.40765541205201</v>
      </c>
      <c r="C39" s="264">
        <v>150.87896106152544</v>
      </c>
      <c r="D39" s="264">
        <v>134.75738911639115</v>
      </c>
      <c r="E39" s="264">
        <v>117.95496023415407</v>
      </c>
      <c r="F39" s="264">
        <v>98.17242654264976</v>
      </c>
      <c r="G39" s="264">
        <v>86.93393114352304</v>
      </c>
      <c r="H39" s="264">
        <v>67.122404058246502</v>
      </c>
      <c r="I39" s="264">
        <v>55.051231465183278</v>
      </c>
      <c r="J39" s="264">
        <v>102.12346764971541</v>
      </c>
      <c r="K39" s="264">
        <v>27.227388569285452</v>
      </c>
      <c r="L39" s="264">
        <v>19.41411710974478</v>
      </c>
      <c r="M39" s="264">
        <v>13.991103976363432</v>
      </c>
      <c r="N39" s="264">
        <v>12.218903102210543</v>
      </c>
      <c r="O39" s="264">
        <v>12.293599359186668</v>
      </c>
      <c r="P39" s="264">
        <v>15.275100564919782</v>
      </c>
      <c r="Q39" s="264">
        <v>11.44581395195631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2.9026057403501846</v>
      </c>
      <c r="C41" s="208">
        <v>2.9062692296640003</v>
      </c>
      <c r="D41" s="208">
        <v>2.9007477196920006</v>
      </c>
      <c r="E41" s="208">
        <v>2.9031254034120004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8.7077937687144296</v>
      </c>
      <c r="O41" s="208">
        <v>8.7079696296673745</v>
      </c>
      <c r="P41" s="208">
        <v>8.7078737818580052</v>
      </c>
      <c r="Q41" s="208">
        <v>8.7079171156889412</v>
      </c>
    </row>
    <row r="42" spans="1:17" x14ac:dyDescent="0.25">
      <c r="A42" s="154" t="s">
        <v>125</v>
      </c>
      <c r="B42" s="208">
        <v>21.231769621929239</v>
      </c>
      <c r="C42" s="208">
        <v>21.232759682379111</v>
      </c>
      <c r="D42" s="208">
        <v>12.508980471151739</v>
      </c>
      <c r="E42" s="208">
        <v>15.642681971377906</v>
      </c>
      <c r="F42" s="208">
        <v>6.995547045410186</v>
      </c>
      <c r="G42" s="208">
        <v>8.6343642686024271</v>
      </c>
      <c r="H42" s="208">
        <v>6.1203981766237732</v>
      </c>
      <c r="I42" s="208">
        <v>2.6459129124110792</v>
      </c>
      <c r="J42" s="208">
        <v>3.4443767837899483E-16</v>
      </c>
      <c r="K42" s="208">
        <v>2.5974404942827625</v>
      </c>
      <c r="L42" s="208">
        <v>1.6869052221920215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100.81914401396409</v>
      </c>
      <c r="C43" s="208">
        <v>69.017064662585923</v>
      </c>
      <c r="D43" s="208">
        <v>67.30086146252718</v>
      </c>
      <c r="E43" s="208">
        <v>39.861747339694986</v>
      </c>
      <c r="F43" s="208">
        <v>31.464436883994608</v>
      </c>
      <c r="G43" s="208">
        <v>41.279447965829533</v>
      </c>
      <c r="H43" s="208">
        <v>27.148852103294853</v>
      </c>
      <c r="I43" s="208">
        <v>8.4162973575775943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38.454136035808496</v>
      </c>
      <c r="C44" s="208">
        <v>57.722867486896419</v>
      </c>
      <c r="D44" s="208">
        <v>52.046799463020221</v>
      </c>
      <c r="E44" s="208">
        <v>59.547405519669191</v>
      </c>
      <c r="F44" s="208">
        <v>59.712442613244967</v>
      </c>
      <c r="G44" s="208">
        <v>37.020118909091089</v>
      </c>
      <c r="H44" s="208">
        <v>33.853153778327872</v>
      </c>
      <c r="I44" s="208">
        <v>43.989021195194603</v>
      </c>
      <c r="J44" s="208">
        <v>102.12346764971541</v>
      </c>
      <c r="K44" s="208">
        <v>24.629948075002691</v>
      </c>
      <c r="L44" s="208">
        <v>17.727211887552759</v>
      </c>
      <c r="M44" s="208">
        <v>13.991103976363432</v>
      </c>
      <c r="N44" s="208">
        <v>3.5111093334961128</v>
      </c>
      <c r="O44" s="208">
        <v>3.5856297295192934</v>
      </c>
      <c r="P44" s="208">
        <v>6.567226783061777</v>
      </c>
      <c r="Q44" s="208">
        <v>2.7378968362673697</v>
      </c>
    </row>
    <row r="45" spans="1:17" x14ac:dyDescent="0.25">
      <c r="A45" s="152" t="s">
        <v>309</v>
      </c>
      <c r="B45" s="264">
        <v>34.911460111491095</v>
      </c>
      <c r="C45" s="264">
        <v>34.510861823416825</v>
      </c>
      <c r="D45" s="264">
        <v>32.431564500559091</v>
      </c>
      <c r="E45" s="264">
        <v>32.381056445589451</v>
      </c>
      <c r="F45" s="264">
        <v>29.28105013605542</v>
      </c>
      <c r="G45" s="264">
        <v>23.8923601449263</v>
      </c>
      <c r="H45" s="264">
        <v>21.85692939897698</v>
      </c>
      <c r="I45" s="264">
        <v>23.058535921356608</v>
      </c>
      <c r="J45" s="264">
        <v>26.637983299592189</v>
      </c>
      <c r="K45" s="264">
        <v>15.122209779097496</v>
      </c>
      <c r="L45" s="264">
        <v>14.126933631609802</v>
      </c>
      <c r="M45" s="264">
        <v>12.000381763554248</v>
      </c>
      <c r="N45" s="264">
        <v>6.3047723193004597</v>
      </c>
      <c r="O45" s="264">
        <v>6.1412542070457743</v>
      </c>
      <c r="P45" s="264">
        <v>4.6793713748806596</v>
      </c>
      <c r="Q45" s="264">
        <v>4.1626924679126391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0.34696633505516833</v>
      </c>
      <c r="K49" s="87">
        <v>0.42388716333240134</v>
      </c>
      <c r="L49" s="87">
        <v>0.61603807313654291</v>
      </c>
      <c r="M49" s="87">
        <v>0.2378772354780562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34.911460111491095</v>
      </c>
      <c r="C50" s="87">
        <v>34.510861823416825</v>
      </c>
      <c r="D50" s="87">
        <v>32.431564500559091</v>
      </c>
      <c r="E50" s="87">
        <v>32.381056445589451</v>
      </c>
      <c r="F50" s="87">
        <v>29.28105013605542</v>
      </c>
      <c r="G50" s="87">
        <v>23.8923601449263</v>
      </c>
      <c r="H50" s="87">
        <v>21.85692939897698</v>
      </c>
      <c r="I50" s="87">
        <v>23.058535921356608</v>
      </c>
      <c r="J50" s="87">
        <v>21.145649212494931</v>
      </c>
      <c r="K50" s="87">
        <v>12.913772724791151</v>
      </c>
      <c r="L50" s="87">
        <v>11.160281704694311</v>
      </c>
      <c r="M50" s="87">
        <v>9.3952995429812987</v>
      </c>
      <c r="N50" s="87">
        <v>2.3494939694101022</v>
      </c>
      <c r="O50" s="87">
        <v>2.936837201653554</v>
      </c>
      <c r="P50" s="87">
        <v>2.3495890688828767</v>
      </c>
      <c r="Q50" s="87">
        <v>1.1747177870150087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5.145367752042092</v>
      </c>
      <c r="K52" s="87">
        <v>1.7845498909739439</v>
      </c>
      <c r="L52" s="87">
        <v>2.3506138537789463</v>
      </c>
      <c r="M52" s="87">
        <v>2.3672049850948933</v>
      </c>
      <c r="N52" s="87">
        <v>3.9552783498903574</v>
      </c>
      <c r="O52" s="87">
        <v>3.2044170053922207</v>
      </c>
      <c r="P52" s="87">
        <v>2.3297823059977829</v>
      </c>
      <c r="Q52" s="87">
        <v>2.9879746808976306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0</v>
      </c>
      <c r="C56" s="264">
        <v>0</v>
      </c>
      <c r="D56" s="264">
        <v>0</v>
      </c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  <c r="O56" s="264">
        <v>0</v>
      </c>
      <c r="P56" s="264">
        <v>0</v>
      </c>
      <c r="Q56" s="264">
        <v>0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0</v>
      </c>
      <c r="C58" s="242">
        <v>0</v>
      </c>
      <c r="D58" s="242">
        <v>0</v>
      </c>
      <c r="E58" s="242">
        <v>0</v>
      </c>
      <c r="F58" s="242">
        <v>0</v>
      </c>
      <c r="G58" s="242">
        <v>0</v>
      </c>
      <c r="H58" s="242">
        <v>0</v>
      </c>
      <c r="I58" s="242">
        <v>0</v>
      </c>
      <c r="J58" s="242">
        <v>0</v>
      </c>
      <c r="K58" s="242">
        <v>0</v>
      </c>
      <c r="L58" s="242">
        <v>0</v>
      </c>
      <c r="M58" s="242">
        <v>0</v>
      </c>
      <c r="N58" s="242">
        <v>0</v>
      </c>
      <c r="O58" s="242">
        <v>0</v>
      </c>
      <c r="P58" s="242">
        <v>0</v>
      </c>
      <c r="Q58" s="242">
        <v>0</v>
      </c>
    </row>
    <row r="60" spans="1:17" ht="12.75" x14ac:dyDescent="0.25">
      <c r="A60" s="80" t="s">
        <v>134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0.99999999999999978</v>
      </c>
      <c r="C62" s="77">
        <f t="shared" si="0"/>
        <v>1</v>
      </c>
      <c r="D62" s="77">
        <f t="shared" si="0"/>
        <v>1</v>
      </c>
      <c r="E62" s="77">
        <f t="shared" si="0"/>
        <v>1</v>
      </c>
      <c r="F62" s="77">
        <f t="shared" si="0"/>
        <v>1.0000000000000002</v>
      </c>
      <c r="G62" s="77">
        <f t="shared" si="0"/>
        <v>1</v>
      </c>
      <c r="H62" s="77">
        <f t="shared" si="0"/>
        <v>1</v>
      </c>
      <c r="I62" s="77">
        <f t="shared" si="0"/>
        <v>1</v>
      </c>
      <c r="J62" s="77">
        <f t="shared" si="0"/>
        <v>1</v>
      </c>
      <c r="K62" s="77">
        <f t="shared" si="0"/>
        <v>1</v>
      </c>
      <c r="L62" s="77">
        <f t="shared" si="0"/>
        <v>1</v>
      </c>
      <c r="M62" s="77">
        <f t="shared" si="0"/>
        <v>1.0000000000000002</v>
      </c>
      <c r="N62" s="77">
        <f t="shared" si="0"/>
        <v>0.99999999999999989</v>
      </c>
      <c r="O62" s="77">
        <f t="shared" si="0"/>
        <v>1</v>
      </c>
      <c r="P62" s="77">
        <f t="shared" si="0"/>
        <v>1</v>
      </c>
      <c r="Q62" s="77">
        <f t="shared" si="0"/>
        <v>1</v>
      </c>
    </row>
    <row r="63" spans="1:17" x14ac:dyDescent="0.25">
      <c r="A63" s="132" t="s">
        <v>83</v>
      </c>
      <c r="B63" s="203">
        <f t="shared" ref="B63:Q63" si="1">IF(B$6=0,0,B$6/B$5)</f>
        <v>0</v>
      </c>
      <c r="C63" s="203">
        <f t="shared" si="1"/>
        <v>0</v>
      </c>
      <c r="D63" s="203">
        <f t="shared" si="1"/>
        <v>0</v>
      </c>
      <c r="E63" s="203">
        <f t="shared" si="1"/>
        <v>0</v>
      </c>
      <c r="F63" s="203">
        <f t="shared" si="1"/>
        <v>0</v>
      </c>
      <c r="G63" s="203">
        <f t="shared" si="1"/>
        <v>0</v>
      </c>
      <c r="H63" s="203">
        <f t="shared" si="1"/>
        <v>0</v>
      </c>
      <c r="I63" s="203">
        <f t="shared" si="1"/>
        <v>0</v>
      </c>
      <c r="J63" s="203">
        <f t="shared" si="1"/>
        <v>0</v>
      </c>
      <c r="K63" s="203">
        <f t="shared" si="1"/>
        <v>0</v>
      </c>
      <c r="L63" s="203">
        <f t="shared" si="1"/>
        <v>0</v>
      </c>
      <c r="M63" s="203">
        <f t="shared" si="1"/>
        <v>0</v>
      </c>
      <c r="N63" s="203">
        <f t="shared" si="1"/>
        <v>0</v>
      </c>
      <c r="O63" s="203">
        <f t="shared" si="1"/>
        <v>0</v>
      </c>
      <c r="P63" s="203">
        <f t="shared" si="1"/>
        <v>0</v>
      </c>
      <c r="Q63" s="203">
        <f t="shared" si="1"/>
        <v>0</v>
      </c>
    </row>
    <row r="64" spans="1:17" x14ac:dyDescent="0.25">
      <c r="A64" s="76" t="s">
        <v>82</v>
      </c>
      <c r="B64" s="202">
        <f t="shared" ref="B64:Q64" si="2">IF(B$7=0,0,B$7/B$5)</f>
        <v>0</v>
      </c>
      <c r="C64" s="202">
        <f t="shared" si="2"/>
        <v>0</v>
      </c>
      <c r="D64" s="202">
        <f t="shared" si="2"/>
        <v>0</v>
      </c>
      <c r="E64" s="202">
        <f t="shared" si="2"/>
        <v>0</v>
      </c>
      <c r="F64" s="202">
        <f t="shared" si="2"/>
        <v>0</v>
      </c>
      <c r="G64" s="202">
        <f t="shared" si="2"/>
        <v>0</v>
      </c>
      <c r="H64" s="202">
        <f t="shared" si="2"/>
        <v>0</v>
      </c>
      <c r="I64" s="202">
        <f t="shared" si="2"/>
        <v>0</v>
      </c>
      <c r="J64" s="202">
        <f t="shared" si="2"/>
        <v>0</v>
      </c>
      <c r="K64" s="202">
        <f t="shared" si="2"/>
        <v>0</v>
      </c>
      <c r="L64" s="202">
        <f t="shared" si="2"/>
        <v>0</v>
      </c>
      <c r="M64" s="202">
        <f t="shared" si="2"/>
        <v>0</v>
      </c>
      <c r="N64" s="202">
        <f t="shared" si="2"/>
        <v>0</v>
      </c>
      <c r="O64" s="202">
        <f t="shared" si="2"/>
        <v>0</v>
      </c>
      <c r="P64" s="202">
        <f t="shared" si="2"/>
        <v>0</v>
      </c>
      <c r="Q64" s="202">
        <f t="shared" si="2"/>
        <v>0</v>
      </c>
    </row>
    <row r="65" spans="1:17" x14ac:dyDescent="0.25">
      <c r="A65" s="76" t="s">
        <v>81</v>
      </c>
      <c r="B65" s="202">
        <f t="shared" ref="B65:Q65" si="3">IF(B$8=0,0,B$8/B$5)</f>
        <v>0</v>
      </c>
      <c r="C65" s="202">
        <f t="shared" si="3"/>
        <v>0</v>
      </c>
      <c r="D65" s="202">
        <f t="shared" si="3"/>
        <v>0</v>
      </c>
      <c r="E65" s="202">
        <f t="shared" si="3"/>
        <v>0</v>
      </c>
      <c r="F65" s="202">
        <f t="shared" si="3"/>
        <v>0</v>
      </c>
      <c r="G65" s="202">
        <f t="shared" si="3"/>
        <v>0</v>
      </c>
      <c r="H65" s="202">
        <f t="shared" si="3"/>
        <v>0</v>
      </c>
      <c r="I65" s="202">
        <f t="shared" si="3"/>
        <v>0</v>
      </c>
      <c r="J65" s="202">
        <f t="shared" si="3"/>
        <v>0</v>
      </c>
      <c r="K65" s="202">
        <f t="shared" si="3"/>
        <v>0</v>
      </c>
      <c r="L65" s="202">
        <f t="shared" si="3"/>
        <v>0</v>
      </c>
      <c r="M65" s="202">
        <f t="shared" si="3"/>
        <v>0</v>
      </c>
      <c r="N65" s="202">
        <f t="shared" si="3"/>
        <v>0</v>
      </c>
      <c r="O65" s="202">
        <f t="shared" si="3"/>
        <v>0</v>
      </c>
      <c r="P65" s="202">
        <f t="shared" si="3"/>
        <v>0</v>
      </c>
      <c r="Q65" s="202">
        <f t="shared" si="3"/>
        <v>0</v>
      </c>
    </row>
    <row r="66" spans="1:17" x14ac:dyDescent="0.25">
      <c r="A66" s="76" t="s">
        <v>80</v>
      </c>
      <c r="B66" s="202">
        <f t="shared" ref="B66:Q66" si="4">IF(B$9=0,0,B$9/B$5)</f>
        <v>0</v>
      </c>
      <c r="C66" s="202">
        <f t="shared" si="4"/>
        <v>0</v>
      </c>
      <c r="D66" s="202">
        <f t="shared" si="4"/>
        <v>0</v>
      </c>
      <c r="E66" s="202">
        <f t="shared" si="4"/>
        <v>0</v>
      </c>
      <c r="F66" s="202">
        <f t="shared" si="4"/>
        <v>0</v>
      </c>
      <c r="G66" s="202">
        <f t="shared" si="4"/>
        <v>0</v>
      </c>
      <c r="H66" s="202">
        <f t="shared" si="4"/>
        <v>0</v>
      </c>
      <c r="I66" s="202">
        <f t="shared" si="4"/>
        <v>0</v>
      </c>
      <c r="J66" s="202">
        <f t="shared" si="4"/>
        <v>0</v>
      </c>
      <c r="K66" s="202">
        <f t="shared" si="4"/>
        <v>0</v>
      </c>
      <c r="L66" s="202">
        <f t="shared" si="4"/>
        <v>0</v>
      </c>
      <c r="M66" s="202">
        <f t="shared" si="4"/>
        <v>0</v>
      </c>
      <c r="N66" s="202">
        <f t="shared" si="4"/>
        <v>0</v>
      </c>
      <c r="O66" s="202">
        <f t="shared" si="4"/>
        <v>0</v>
      </c>
      <c r="P66" s="202">
        <f t="shared" si="4"/>
        <v>0</v>
      </c>
      <c r="Q66" s="202">
        <f t="shared" si="4"/>
        <v>0</v>
      </c>
    </row>
    <row r="67" spans="1:17" x14ac:dyDescent="0.25">
      <c r="A67" s="129" t="s">
        <v>79</v>
      </c>
      <c r="B67" s="201">
        <f t="shared" ref="B67:Q67" si="5">IF(B$10=0,0,B$10/B$5)</f>
        <v>6.0943662682558609E-2</v>
      </c>
      <c r="C67" s="201">
        <f t="shared" si="5"/>
        <v>6.2772245397381937E-2</v>
      </c>
      <c r="D67" s="201">
        <f t="shared" si="5"/>
        <v>6.4123421341702264E-2</v>
      </c>
      <c r="E67" s="201">
        <f t="shared" si="5"/>
        <v>6.756065511389682E-2</v>
      </c>
      <c r="F67" s="201">
        <f t="shared" si="5"/>
        <v>6.9673980897610427E-2</v>
      </c>
      <c r="G67" s="201">
        <f t="shared" si="5"/>
        <v>6.7589990262577129E-2</v>
      </c>
      <c r="H67" s="201">
        <f t="shared" si="5"/>
        <v>7.1858340298259105E-2</v>
      </c>
      <c r="I67" s="201">
        <f t="shared" si="5"/>
        <v>7.7773184564823072E-2</v>
      </c>
      <c r="J67" s="201">
        <f t="shared" si="5"/>
        <v>6.770861145077342E-2</v>
      </c>
      <c r="K67" s="201">
        <f t="shared" si="5"/>
        <v>8.7206656541086738E-2</v>
      </c>
      <c r="L67" s="201">
        <f t="shared" si="5"/>
        <v>9.3808115846954879E-2</v>
      </c>
      <c r="M67" s="201">
        <f t="shared" si="5"/>
        <v>7.6125087238488404E-2</v>
      </c>
      <c r="N67" s="201">
        <f t="shared" si="5"/>
        <v>5.57011050890776E-2</v>
      </c>
      <c r="O67" s="201">
        <f t="shared" si="5"/>
        <v>5.3547375657026719E-2</v>
      </c>
      <c r="P67" s="201">
        <f t="shared" si="5"/>
        <v>4.5658366937162104E-2</v>
      </c>
      <c r="Q67" s="201">
        <f t="shared" si="5"/>
        <v>5.1672889885231062E-2</v>
      </c>
    </row>
    <row r="68" spans="1:17" x14ac:dyDescent="0.25">
      <c r="A68" s="127" t="s">
        <v>306</v>
      </c>
      <c r="B68" s="200">
        <f t="shared" ref="B68:Q68" si="6">IF(B$15=0,0,B$15/B$5)</f>
        <v>5.8977272395201119E-2</v>
      </c>
      <c r="C68" s="200">
        <f t="shared" si="6"/>
        <v>6.0746854598210963E-2</v>
      </c>
      <c r="D68" s="200">
        <f t="shared" si="6"/>
        <v>6.2054433897097264E-2</v>
      </c>
      <c r="E68" s="200">
        <f t="shared" si="6"/>
        <v>6.5380762895809019E-2</v>
      </c>
      <c r="F68" s="200">
        <f t="shared" si="6"/>
        <v>6.7425900731634403E-2</v>
      </c>
      <c r="G68" s="200">
        <f t="shared" si="6"/>
        <v>6.5409151525213927E-2</v>
      </c>
      <c r="H68" s="200">
        <f t="shared" si="6"/>
        <v>6.9539780234612561E-2</v>
      </c>
      <c r="I68" s="200">
        <f t="shared" si="6"/>
        <v>7.5263777876522761E-2</v>
      </c>
      <c r="J68" s="200">
        <f t="shared" si="6"/>
        <v>6.3998741978514684E-2</v>
      </c>
      <c r="K68" s="200">
        <f t="shared" si="6"/>
        <v>8.067737918145762E-2</v>
      </c>
      <c r="L68" s="200">
        <f t="shared" si="6"/>
        <v>8.523126375541222E-2</v>
      </c>
      <c r="M68" s="200">
        <f t="shared" si="6"/>
        <v>8.9707440950649836E-2</v>
      </c>
      <c r="N68" s="200">
        <f t="shared" si="6"/>
        <v>8.1869489728349717E-2</v>
      </c>
      <c r="O68" s="200">
        <f t="shared" si="6"/>
        <v>8.1336756192798121E-2</v>
      </c>
      <c r="P68" s="200">
        <f t="shared" si="6"/>
        <v>6.9882927847728871E-2</v>
      </c>
      <c r="Q68" s="200">
        <f t="shared" si="6"/>
        <v>7.3899138900751934E-2</v>
      </c>
    </row>
    <row r="69" spans="1:17" x14ac:dyDescent="0.25">
      <c r="A69" s="127" t="s">
        <v>305</v>
      </c>
      <c r="B69" s="200">
        <f t="shared" ref="B69:Q69" si="7">IF(B$26=0,0,B$26/B$5)</f>
        <v>0.3440340889720066</v>
      </c>
      <c r="C69" s="200">
        <f t="shared" si="7"/>
        <v>0.35435665182289733</v>
      </c>
      <c r="D69" s="200">
        <f t="shared" si="7"/>
        <v>0.36198419773306745</v>
      </c>
      <c r="E69" s="200">
        <f t="shared" si="7"/>
        <v>0.38138778355888597</v>
      </c>
      <c r="F69" s="200">
        <f t="shared" si="7"/>
        <v>0.39331775426786736</v>
      </c>
      <c r="G69" s="200">
        <f t="shared" si="7"/>
        <v>0.38155338389708127</v>
      </c>
      <c r="H69" s="200">
        <f t="shared" si="7"/>
        <v>0.40564871803523994</v>
      </c>
      <c r="I69" s="200">
        <f t="shared" si="7"/>
        <v>0.43903870427971609</v>
      </c>
      <c r="J69" s="200">
        <f t="shared" si="7"/>
        <v>0.37332599487466889</v>
      </c>
      <c r="K69" s="200">
        <f t="shared" si="7"/>
        <v>0.47061804522516948</v>
      </c>
      <c r="L69" s="200">
        <f t="shared" si="7"/>
        <v>0.49718237190657139</v>
      </c>
      <c r="M69" s="200">
        <f t="shared" si="7"/>
        <v>0.52329340554545734</v>
      </c>
      <c r="N69" s="200">
        <f t="shared" si="7"/>
        <v>0.47757202341537336</v>
      </c>
      <c r="O69" s="200">
        <f t="shared" si="7"/>
        <v>0.47446441112465565</v>
      </c>
      <c r="P69" s="200">
        <f t="shared" si="7"/>
        <v>0.40765041244508504</v>
      </c>
      <c r="Q69" s="200">
        <f t="shared" si="7"/>
        <v>0.43107831025438614</v>
      </c>
    </row>
    <row r="70" spans="1:17" x14ac:dyDescent="0.25">
      <c r="A70" s="127" t="s">
        <v>304</v>
      </c>
      <c r="B70" s="200">
        <f t="shared" ref="B70:Q70" si="8">IF(B$37=0,0,B$37/B$5)</f>
        <v>0</v>
      </c>
      <c r="C70" s="200">
        <f t="shared" si="8"/>
        <v>0</v>
      </c>
      <c r="D70" s="200">
        <f t="shared" si="8"/>
        <v>0</v>
      </c>
      <c r="E70" s="200">
        <f t="shared" si="8"/>
        <v>0</v>
      </c>
      <c r="F70" s="200">
        <f t="shared" si="8"/>
        <v>0</v>
      </c>
      <c r="G70" s="200">
        <f t="shared" si="8"/>
        <v>0</v>
      </c>
      <c r="H70" s="200">
        <f t="shared" si="8"/>
        <v>0</v>
      </c>
      <c r="I70" s="200">
        <f t="shared" si="8"/>
        <v>0</v>
      </c>
      <c r="J70" s="200">
        <f t="shared" si="8"/>
        <v>0</v>
      </c>
      <c r="K70" s="200">
        <f t="shared" si="8"/>
        <v>0</v>
      </c>
      <c r="L70" s="200">
        <f t="shared" si="8"/>
        <v>0</v>
      </c>
      <c r="M70" s="200">
        <f t="shared" si="8"/>
        <v>0</v>
      </c>
      <c r="N70" s="200">
        <f t="shared" si="8"/>
        <v>0</v>
      </c>
      <c r="O70" s="200">
        <f t="shared" si="8"/>
        <v>0</v>
      </c>
      <c r="P70" s="200">
        <f t="shared" si="8"/>
        <v>0</v>
      </c>
      <c r="Q70" s="200">
        <f t="shared" si="8"/>
        <v>0</v>
      </c>
    </row>
    <row r="71" spans="1:17" x14ac:dyDescent="0.25">
      <c r="A71" s="127" t="s">
        <v>303</v>
      </c>
      <c r="B71" s="200">
        <f t="shared" ref="B71:Q71" si="9">IF(B$38=0,0,B$38/B$5)</f>
        <v>0.53604497595023359</v>
      </c>
      <c r="C71" s="200">
        <f t="shared" si="9"/>
        <v>0.52212424818150982</v>
      </c>
      <c r="D71" s="200">
        <f t="shared" si="9"/>
        <v>0.51183794702813301</v>
      </c>
      <c r="E71" s="200">
        <f t="shared" si="9"/>
        <v>0.48567079843140815</v>
      </c>
      <c r="F71" s="200">
        <f t="shared" si="9"/>
        <v>0.46958236410288789</v>
      </c>
      <c r="G71" s="200">
        <f t="shared" si="9"/>
        <v>0.48544747431512769</v>
      </c>
      <c r="H71" s="200">
        <f t="shared" si="9"/>
        <v>0.45295316143188841</v>
      </c>
      <c r="I71" s="200">
        <f t="shared" si="9"/>
        <v>0.40792433327893812</v>
      </c>
      <c r="J71" s="200">
        <f t="shared" si="9"/>
        <v>0.49496665169604309</v>
      </c>
      <c r="K71" s="200">
        <f t="shared" si="9"/>
        <v>0.36149791905228618</v>
      </c>
      <c r="L71" s="200">
        <f t="shared" si="9"/>
        <v>0.32377824849106157</v>
      </c>
      <c r="M71" s="200">
        <f t="shared" si="9"/>
        <v>0.31087406626540459</v>
      </c>
      <c r="N71" s="200">
        <f t="shared" si="9"/>
        <v>0.38485738176719919</v>
      </c>
      <c r="O71" s="200">
        <f t="shared" si="9"/>
        <v>0.39065145702551951</v>
      </c>
      <c r="P71" s="200">
        <f t="shared" si="9"/>
        <v>0.47680829277002407</v>
      </c>
      <c r="Q71" s="200">
        <f t="shared" si="9"/>
        <v>0.44334966095963085</v>
      </c>
    </row>
    <row r="72" spans="1:17" x14ac:dyDescent="0.25">
      <c r="A72" s="142" t="s">
        <v>310</v>
      </c>
      <c r="B72" s="199">
        <f t="shared" ref="B72:Q72" si="10">IF(B$39=0,0,B$39/B$5)</f>
        <v>0.44168134011791171</v>
      </c>
      <c r="C72" s="199">
        <f t="shared" si="10"/>
        <v>0.42492928082437226</v>
      </c>
      <c r="D72" s="199">
        <f t="shared" si="10"/>
        <v>0.41255085279277731</v>
      </c>
      <c r="E72" s="199">
        <f t="shared" si="10"/>
        <v>0.38106157779811373</v>
      </c>
      <c r="F72" s="199">
        <f t="shared" si="10"/>
        <v>0.36170092293227285</v>
      </c>
      <c r="G72" s="199">
        <f t="shared" si="10"/>
        <v>0.38079283187478535</v>
      </c>
      <c r="H72" s="199">
        <f t="shared" si="10"/>
        <v>0.34168951305650835</v>
      </c>
      <c r="I72" s="199">
        <f t="shared" si="10"/>
        <v>0.28750228867650174</v>
      </c>
      <c r="J72" s="199">
        <f t="shared" si="10"/>
        <v>0.39256866453041955</v>
      </c>
      <c r="K72" s="199">
        <f t="shared" si="10"/>
        <v>0.23241411236195397</v>
      </c>
      <c r="L72" s="199">
        <f t="shared" si="10"/>
        <v>0.18740822648240194</v>
      </c>
      <c r="M72" s="199">
        <f t="shared" si="10"/>
        <v>0.16734216074436487</v>
      </c>
      <c r="N72" s="199">
        <f t="shared" si="10"/>
        <v>0.25386619820183964</v>
      </c>
      <c r="O72" s="199">
        <f t="shared" si="10"/>
        <v>0.26051264711704253</v>
      </c>
      <c r="P72" s="199">
        <f t="shared" si="10"/>
        <v>0.36499560821365784</v>
      </c>
      <c r="Q72" s="199">
        <f t="shared" si="10"/>
        <v>0.32511103871842778</v>
      </c>
    </row>
    <row r="73" spans="1:17" x14ac:dyDescent="0.25">
      <c r="A73" s="142" t="s">
        <v>309</v>
      </c>
      <c r="B73" s="199">
        <f t="shared" ref="B73:Q73" si="11">IF(B$45=0,0,B$45/B$5)</f>
        <v>9.4363635832321824E-2</v>
      </c>
      <c r="C73" s="199">
        <f t="shared" si="11"/>
        <v>9.7194967357137577E-2</v>
      </c>
      <c r="D73" s="199">
        <f t="shared" si="11"/>
        <v>9.9287094235355644E-2</v>
      </c>
      <c r="E73" s="199">
        <f t="shared" si="11"/>
        <v>0.10460922063329445</v>
      </c>
      <c r="F73" s="199">
        <f t="shared" si="11"/>
        <v>0.10788144117061506</v>
      </c>
      <c r="G73" s="199">
        <f t="shared" si="11"/>
        <v>0.10465464244034232</v>
      </c>
      <c r="H73" s="199">
        <f t="shared" si="11"/>
        <v>0.11126364837538011</v>
      </c>
      <c r="I73" s="199">
        <f t="shared" si="11"/>
        <v>0.12042204460243643</v>
      </c>
      <c r="J73" s="199">
        <f t="shared" si="11"/>
        <v>0.10239798716562351</v>
      </c>
      <c r="K73" s="199">
        <f t="shared" si="11"/>
        <v>0.12908380669033223</v>
      </c>
      <c r="L73" s="199">
        <f t="shared" si="11"/>
        <v>0.13637002200865961</v>
      </c>
      <c r="M73" s="199">
        <f t="shared" si="11"/>
        <v>0.14353190552103975</v>
      </c>
      <c r="N73" s="199">
        <f t="shared" si="11"/>
        <v>0.13099118356535958</v>
      </c>
      <c r="O73" s="199">
        <f t="shared" si="11"/>
        <v>0.13013880990847701</v>
      </c>
      <c r="P73" s="199">
        <f t="shared" si="11"/>
        <v>0.1118126845563662</v>
      </c>
      <c r="Q73" s="199">
        <f t="shared" si="11"/>
        <v>0.11823862224120307</v>
      </c>
    </row>
    <row r="74" spans="1:17" x14ac:dyDescent="0.25">
      <c r="A74" s="142" t="s">
        <v>308</v>
      </c>
      <c r="B74" s="199">
        <f t="shared" ref="B74:Q74" si="12">IF(B$56=0,0,B$56/B$5)</f>
        <v>0</v>
      </c>
      <c r="C74" s="199">
        <f t="shared" si="12"/>
        <v>0</v>
      </c>
      <c r="D74" s="199">
        <f t="shared" si="12"/>
        <v>0</v>
      </c>
      <c r="E74" s="199">
        <f t="shared" si="12"/>
        <v>0</v>
      </c>
      <c r="F74" s="199">
        <f t="shared" si="12"/>
        <v>0</v>
      </c>
      <c r="G74" s="199">
        <f t="shared" si="12"/>
        <v>0</v>
      </c>
      <c r="H74" s="199">
        <f t="shared" si="12"/>
        <v>0</v>
      </c>
      <c r="I74" s="199">
        <f t="shared" si="12"/>
        <v>0</v>
      </c>
      <c r="J74" s="199">
        <f t="shared" si="12"/>
        <v>0</v>
      </c>
      <c r="K74" s="199">
        <f t="shared" si="12"/>
        <v>0</v>
      </c>
      <c r="L74" s="199">
        <f t="shared" si="12"/>
        <v>0</v>
      </c>
      <c r="M74" s="199">
        <f t="shared" si="12"/>
        <v>0</v>
      </c>
      <c r="N74" s="199">
        <f t="shared" si="12"/>
        <v>0</v>
      </c>
      <c r="O74" s="199">
        <f t="shared" si="12"/>
        <v>0</v>
      </c>
      <c r="P74" s="199">
        <f t="shared" si="12"/>
        <v>0</v>
      </c>
      <c r="Q74" s="199">
        <f t="shared" si="12"/>
        <v>0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0</v>
      </c>
      <c r="C76" s="276">
        <f t="shared" si="14"/>
        <v>0</v>
      </c>
      <c r="D76" s="276">
        <f t="shared" si="14"/>
        <v>0</v>
      </c>
      <c r="E76" s="276">
        <f t="shared" si="14"/>
        <v>0</v>
      </c>
      <c r="F76" s="276">
        <f t="shared" si="14"/>
        <v>0</v>
      </c>
      <c r="G76" s="276">
        <f t="shared" si="14"/>
        <v>0</v>
      </c>
      <c r="H76" s="276">
        <f t="shared" si="14"/>
        <v>0</v>
      </c>
      <c r="I76" s="276">
        <f t="shared" si="14"/>
        <v>0</v>
      </c>
      <c r="J76" s="276">
        <f t="shared" si="14"/>
        <v>0</v>
      </c>
      <c r="K76" s="276">
        <f t="shared" si="14"/>
        <v>0</v>
      </c>
      <c r="L76" s="276">
        <f t="shared" si="14"/>
        <v>0</v>
      </c>
      <c r="M76" s="276">
        <f t="shared" si="14"/>
        <v>0</v>
      </c>
      <c r="N76" s="276">
        <f t="shared" si="14"/>
        <v>0</v>
      </c>
      <c r="O76" s="276">
        <f t="shared" si="14"/>
        <v>0</v>
      </c>
      <c r="P76" s="276">
        <f t="shared" si="14"/>
        <v>0</v>
      </c>
      <c r="Q76" s="276">
        <f t="shared" si="14"/>
        <v>0</v>
      </c>
    </row>
    <row r="78" spans="1:17" ht="12.75" x14ac:dyDescent="0.25">
      <c r="A78" s="266" t="s">
        <v>133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>IF(B$5=0,0,B$5/TEL_fec!B$5)</f>
        <v>1.7927690931703117</v>
      </c>
      <c r="C80" s="230">
        <f>IF(C$5=0,0,C$5/TEL_fec!C$5)</f>
        <v>1.7405449524742471</v>
      </c>
      <c r="D80" s="230">
        <f>IF(D$5=0,0,D$5/TEL_fec!D$5)</f>
        <v>1.7038690792818436</v>
      </c>
      <c r="E80" s="230">
        <f>IF(E$5=0,0,E$5/TEL_fec!E$5)</f>
        <v>1.6171825850074431</v>
      </c>
      <c r="F80" s="230">
        <f>IF(F$5=0,0,F$5/TEL_fec!F$5)</f>
        <v>1.5681307925041374</v>
      </c>
      <c r="G80" s="230">
        <f>IF(G$5=0,0,G$5/TEL_fec!G$5)</f>
        <v>1.6164807016162761</v>
      </c>
      <c r="H80" s="230">
        <f>IF(H$5=0,0,H$5/TEL_fec!H$5)</f>
        <v>1.5204625437826169</v>
      </c>
      <c r="I80" s="230">
        <f>IF(I$5=0,0,I$5/TEL_fec!I$5)</f>
        <v>1.4048275828389503</v>
      </c>
      <c r="J80" s="230">
        <f>IF(J$5=0,0,J$5/TEL_fec!J$5)</f>
        <v>1.5383893458859201</v>
      </c>
      <c r="K80" s="230">
        <f>IF(K$5=0,0,K$5/TEL_fec!K$5)</f>
        <v>1.2528621003880815</v>
      </c>
      <c r="L80" s="230">
        <f>IF(L$5=0,0,L$5/TEL_fec!L$5)</f>
        <v>1.1646957610804054</v>
      </c>
      <c r="M80" s="230">
        <f>IF(M$5=0,0,M$5/TEL_fec!M$5)</f>
        <v>1.0956142506405466</v>
      </c>
      <c r="N80" s="230">
        <f>IF(N$5=0,0,N$5/TEL_fec!N$5)</f>
        <v>1.0430364802107621</v>
      </c>
      <c r="O80" s="230">
        <f>IF(O$5=0,0,O$5/TEL_fec!O$5)</f>
        <v>1.0849884589691814</v>
      </c>
      <c r="P80" s="230">
        <f>IF(P$5=0,0,P$5/TEL_fec!P$5)</f>
        <v>1.2724564738795796</v>
      </c>
      <c r="Q80" s="230">
        <f>IF(Q$5=0,0,Q$5/TEL_fec!Q$5)</f>
        <v>1.1243475006913968</v>
      </c>
    </row>
    <row r="81" spans="1:17" x14ac:dyDescent="0.25">
      <c r="A81" s="132" t="s">
        <v>83</v>
      </c>
      <c r="B81" s="275">
        <f>IF(B$6=0,0,B$6/TEL_fec!B$6)</f>
        <v>0</v>
      </c>
      <c r="C81" s="275">
        <f>IF(C$6=0,0,C$6/TEL_fec!C$6)</f>
        <v>0</v>
      </c>
      <c r="D81" s="275">
        <f>IF(D$6=0,0,D$6/TEL_fec!D$6)</f>
        <v>0</v>
      </c>
      <c r="E81" s="275">
        <f>IF(E$6=0,0,E$6/TEL_fec!E$6)</f>
        <v>0</v>
      </c>
      <c r="F81" s="275">
        <f>IF(F$6=0,0,F$6/TEL_fec!F$6)</f>
        <v>0</v>
      </c>
      <c r="G81" s="275">
        <f>IF(G$6=0,0,G$6/TEL_fec!G$6)</f>
        <v>0</v>
      </c>
      <c r="H81" s="275">
        <f>IF(H$6=0,0,H$6/TEL_fec!H$6)</f>
        <v>0</v>
      </c>
      <c r="I81" s="275">
        <f>IF(I$6=0,0,I$6/TEL_fec!I$6)</f>
        <v>0</v>
      </c>
      <c r="J81" s="275">
        <f>IF(J$6=0,0,J$6/TEL_fec!J$6)</f>
        <v>0</v>
      </c>
      <c r="K81" s="275">
        <f>IF(K$6=0,0,K$6/TEL_fec!K$6)</f>
        <v>0</v>
      </c>
      <c r="L81" s="275">
        <f>IF(L$6=0,0,L$6/TEL_fec!L$6)</f>
        <v>0</v>
      </c>
      <c r="M81" s="275">
        <f>IF(M$6=0,0,M$6/TEL_fec!M$6)</f>
        <v>0</v>
      </c>
      <c r="N81" s="275">
        <f>IF(N$6=0,0,N$6/TEL_fec!N$6)</f>
        <v>0</v>
      </c>
      <c r="O81" s="275">
        <f>IF(O$6=0,0,O$6/TEL_fec!O$6)</f>
        <v>0</v>
      </c>
      <c r="P81" s="275">
        <f>IF(P$6=0,0,P$6/TEL_fec!P$6)</f>
        <v>0</v>
      </c>
      <c r="Q81" s="275">
        <f>IF(Q$6=0,0,Q$6/TEL_fec!Q$6)</f>
        <v>0</v>
      </c>
    </row>
    <row r="82" spans="1:17" x14ac:dyDescent="0.25">
      <c r="A82" s="76" t="s">
        <v>82</v>
      </c>
      <c r="B82" s="274">
        <f>IF(B$7=0,0,B$7/TEL_fec!B$7)</f>
        <v>0</v>
      </c>
      <c r="C82" s="274">
        <f>IF(C$7=0,0,C$7/TEL_fec!C$7)</f>
        <v>0</v>
      </c>
      <c r="D82" s="274">
        <f>IF(D$7=0,0,D$7/TEL_fec!D$7)</f>
        <v>0</v>
      </c>
      <c r="E82" s="274">
        <f>IF(E$7=0,0,E$7/TEL_fec!E$7)</f>
        <v>0</v>
      </c>
      <c r="F82" s="274">
        <f>IF(F$7=0,0,F$7/TEL_fec!F$7)</f>
        <v>0</v>
      </c>
      <c r="G82" s="274">
        <f>IF(G$7=0,0,G$7/TEL_fec!G$7)</f>
        <v>0</v>
      </c>
      <c r="H82" s="274">
        <f>IF(H$7=0,0,H$7/TEL_fec!H$7)</f>
        <v>0</v>
      </c>
      <c r="I82" s="274">
        <f>IF(I$7=0,0,I$7/TEL_fec!I$7)</f>
        <v>0</v>
      </c>
      <c r="J82" s="274">
        <f>IF(J$7=0,0,J$7/TEL_fec!J$7)</f>
        <v>0</v>
      </c>
      <c r="K82" s="274">
        <f>IF(K$7=0,0,K$7/TEL_fec!K$7)</f>
        <v>0</v>
      </c>
      <c r="L82" s="274">
        <f>IF(L$7=0,0,L$7/TEL_fec!L$7)</f>
        <v>0</v>
      </c>
      <c r="M82" s="274">
        <f>IF(M$7=0,0,M$7/TEL_fec!M$7)</f>
        <v>0</v>
      </c>
      <c r="N82" s="274">
        <f>IF(N$7=0,0,N$7/TEL_fec!N$7)</f>
        <v>0</v>
      </c>
      <c r="O82" s="274">
        <f>IF(O$7=0,0,O$7/TEL_fec!O$7)</f>
        <v>0</v>
      </c>
      <c r="P82" s="274">
        <f>IF(P$7=0,0,P$7/TEL_fec!P$7)</f>
        <v>0</v>
      </c>
      <c r="Q82" s="274">
        <f>IF(Q$7=0,0,Q$7/TEL_fec!Q$7)</f>
        <v>0</v>
      </c>
    </row>
    <row r="83" spans="1:17" x14ac:dyDescent="0.25">
      <c r="A83" s="76" t="s">
        <v>81</v>
      </c>
      <c r="B83" s="274">
        <f>IF(B$8=0,0,B$8/TEL_fec!B$8)</f>
        <v>0</v>
      </c>
      <c r="C83" s="274">
        <f>IF(C$8=0,0,C$8/TEL_fec!C$8)</f>
        <v>0</v>
      </c>
      <c r="D83" s="274">
        <f>IF(D$8=0,0,D$8/TEL_fec!D$8)</f>
        <v>0</v>
      </c>
      <c r="E83" s="274">
        <f>IF(E$8=0,0,E$8/TEL_fec!E$8)</f>
        <v>0</v>
      </c>
      <c r="F83" s="274">
        <f>IF(F$8=0,0,F$8/TEL_fec!F$8)</f>
        <v>0</v>
      </c>
      <c r="G83" s="274">
        <f>IF(G$8=0,0,G$8/TEL_fec!G$8)</f>
        <v>0</v>
      </c>
      <c r="H83" s="274">
        <f>IF(H$8=0,0,H$8/TEL_fec!H$8)</f>
        <v>0</v>
      </c>
      <c r="I83" s="274">
        <f>IF(I$8=0,0,I$8/TEL_fec!I$8)</f>
        <v>0</v>
      </c>
      <c r="J83" s="274">
        <f>IF(J$8=0,0,J$8/TEL_fec!J$8)</f>
        <v>0</v>
      </c>
      <c r="K83" s="274">
        <f>IF(K$8=0,0,K$8/TEL_fec!K$8)</f>
        <v>0</v>
      </c>
      <c r="L83" s="274">
        <f>IF(L$8=0,0,L$8/TEL_fec!L$8)</f>
        <v>0</v>
      </c>
      <c r="M83" s="274">
        <f>IF(M$8=0,0,M$8/TEL_fec!M$8)</f>
        <v>0</v>
      </c>
      <c r="N83" s="274">
        <f>IF(N$8=0,0,N$8/TEL_fec!N$8)</f>
        <v>0</v>
      </c>
      <c r="O83" s="274">
        <f>IF(O$8=0,0,O$8/TEL_fec!O$8)</f>
        <v>0</v>
      </c>
      <c r="P83" s="274">
        <f>IF(P$8=0,0,P$8/TEL_fec!P$8)</f>
        <v>0</v>
      </c>
      <c r="Q83" s="274">
        <f>IF(Q$8=0,0,Q$8/TEL_fec!Q$8)</f>
        <v>0</v>
      </c>
    </row>
    <row r="84" spans="1:17" x14ac:dyDescent="0.25">
      <c r="A84" s="76" t="s">
        <v>80</v>
      </c>
      <c r="B84" s="274">
        <f>IF(B$9=0,0,B$9/TEL_fec!B$9)</f>
        <v>0</v>
      </c>
      <c r="C84" s="274">
        <f>IF(C$9=0,0,C$9/TEL_fec!C$9)</f>
        <v>0</v>
      </c>
      <c r="D84" s="274">
        <f>IF(D$9=0,0,D$9/TEL_fec!D$9)</f>
        <v>0</v>
      </c>
      <c r="E84" s="274">
        <f>IF(E$9=0,0,E$9/TEL_fec!E$9)</f>
        <v>0</v>
      </c>
      <c r="F84" s="274">
        <f>IF(F$9=0,0,F$9/TEL_fec!F$9)</f>
        <v>0</v>
      </c>
      <c r="G84" s="274">
        <f>IF(G$9=0,0,G$9/TEL_fec!G$9)</f>
        <v>0</v>
      </c>
      <c r="H84" s="274">
        <f>IF(H$9=0,0,H$9/TEL_fec!H$9)</f>
        <v>0</v>
      </c>
      <c r="I84" s="274">
        <f>IF(I$9=0,0,I$9/TEL_fec!I$9)</f>
        <v>0</v>
      </c>
      <c r="J84" s="274">
        <f>IF(J$9=0,0,J$9/TEL_fec!J$9)</f>
        <v>0</v>
      </c>
      <c r="K84" s="274">
        <f>IF(K$9=0,0,K$9/TEL_fec!K$9)</f>
        <v>0</v>
      </c>
      <c r="L84" s="274">
        <f>IF(L$9=0,0,L$9/TEL_fec!L$9)</f>
        <v>0</v>
      </c>
      <c r="M84" s="274">
        <f>IF(M$9=0,0,M$9/TEL_fec!M$9)</f>
        <v>0</v>
      </c>
      <c r="N84" s="274">
        <f>IF(N$9=0,0,N$9/TEL_fec!N$9)</f>
        <v>0</v>
      </c>
      <c r="O84" s="274">
        <f>IF(O$9=0,0,O$9/TEL_fec!O$9)</f>
        <v>0</v>
      </c>
      <c r="P84" s="274">
        <f>IF(P$9=0,0,P$9/TEL_fec!P$9)</f>
        <v>0</v>
      </c>
      <c r="Q84" s="274">
        <f>IF(Q$9=0,0,Q$9/TEL_fec!Q$9)</f>
        <v>0</v>
      </c>
    </row>
    <row r="85" spans="1:17" x14ac:dyDescent="0.25">
      <c r="A85" s="129" t="s">
        <v>79</v>
      </c>
      <c r="B85" s="273">
        <f>IF(B$10=0,0,B$10/TEL_fec!B$10)</f>
        <v>1.3251222</v>
      </c>
      <c r="C85" s="273">
        <f>IF(C$10=0,0,C$10/TEL_fec!C$10)</f>
        <v>1.3251222</v>
      </c>
      <c r="D85" s="273">
        <f>IF(D$10=0,0,D$10/TEL_fec!D$10)</f>
        <v>1.3251222</v>
      </c>
      <c r="E85" s="273">
        <f>IF(E$10=0,0,E$10/TEL_fec!E$10)</f>
        <v>1.3251222000000002</v>
      </c>
      <c r="F85" s="273">
        <f>IF(F$10=0,0,F$10/TEL_fec!F$10)</f>
        <v>1.3251222000000002</v>
      </c>
      <c r="G85" s="273">
        <f>IF(G$10=0,0,G$10/TEL_fec!G$10)</f>
        <v>1.3251222000000002</v>
      </c>
      <c r="H85" s="273">
        <f>IF(H$10=0,0,H$10/TEL_fec!H$10)</f>
        <v>1.3251222000000002</v>
      </c>
      <c r="I85" s="273">
        <f>IF(I$10=0,0,I$10/TEL_fec!I$10)</f>
        <v>1.3251222</v>
      </c>
      <c r="J85" s="273">
        <f>IF(J$10=0,0,J$10/TEL_fec!J$10)</f>
        <v>1.2633194799446716</v>
      </c>
      <c r="K85" s="273">
        <f>IF(K$10=0,0,K$10/TEL_fec!K$10)</f>
        <v>1.3251222000000002</v>
      </c>
      <c r="L85" s="273">
        <f>IF(L$10=0,0,L$10/TEL_fec!L$10)</f>
        <v>1.3251222000000002</v>
      </c>
      <c r="M85" s="273">
        <f>IF(M$10=0,0,M$10/TEL_fec!M$10)</f>
        <v>1.0115526627818381</v>
      </c>
      <c r="N85" s="273">
        <f>IF(N$10=0,0,N$10/TEL_fec!N$10)</f>
        <v>0.70463843999999998</v>
      </c>
      <c r="O85" s="273">
        <f>IF(O$10=0,0,O$10/TEL_fec!O$10)</f>
        <v>0.70463844000000009</v>
      </c>
      <c r="P85" s="273">
        <f>IF(P$10=0,0,P$10/TEL_fec!P$10)</f>
        <v>0.70463843999999998</v>
      </c>
      <c r="Q85" s="273">
        <f>IF(Q$10=0,0,Q$10/TEL_fec!Q$10)</f>
        <v>0.70463844000000009</v>
      </c>
    </row>
    <row r="86" spans="1:17" x14ac:dyDescent="0.25">
      <c r="A86" s="127" t="s">
        <v>306</v>
      </c>
      <c r="B86" s="296">
        <f>IF(B$15=0,0,B$15/TEL_fec!B$15)</f>
        <v>3.240583200000001</v>
      </c>
      <c r="C86" s="296">
        <f>IF(C$15=0,0,C$15/TEL_fec!C$15)</f>
        <v>3.2405832000000006</v>
      </c>
      <c r="D86" s="296">
        <f>IF(D$15=0,0,D$15/TEL_fec!D$15)</f>
        <v>3.2405832000000006</v>
      </c>
      <c r="E86" s="296">
        <f>IF(E$15=0,0,E$15/TEL_fec!E$15)</f>
        <v>3.2405832000000006</v>
      </c>
      <c r="F86" s="296">
        <f>IF(F$15=0,0,F$15/TEL_fec!F$15)</f>
        <v>3.2405832000000006</v>
      </c>
      <c r="G86" s="296">
        <f>IF(G$15=0,0,G$15/TEL_fec!G$15)</f>
        <v>3.2405832000000006</v>
      </c>
      <c r="H86" s="296">
        <f>IF(H$15=0,0,H$15/TEL_fec!H$15)</f>
        <v>3.2405832000000006</v>
      </c>
      <c r="I86" s="296">
        <f>IF(I$15=0,0,I$15/TEL_fec!I$15)</f>
        <v>3.2405832000000006</v>
      </c>
      <c r="J86" s="296">
        <f>IF(J$15=0,0,J$15/TEL_fec!J$15)</f>
        <v>3.0175316719249436</v>
      </c>
      <c r="K86" s="296">
        <f>IF(K$15=0,0,K$15/TEL_fec!K$15)</f>
        <v>3.0979128060519758</v>
      </c>
      <c r="L86" s="296">
        <f>IF(L$15=0,0,L$15/TEL_fec!L$15)</f>
        <v>3.0424647783265346</v>
      </c>
      <c r="M86" s="296">
        <f>IF(M$15=0,0,M$15/TEL_fec!M$15)</f>
        <v>3.0123142539090093</v>
      </c>
      <c r="N86" s="296">
        <f>IF(N$15=0,0,N$15/TEL_fec!N$15)</f>
        <v>2.6171928077000643</v>
      </c>
      <c r="O86" s="296">
        <f>IF(O$15=0,0,O$15/TEL_fec!O$15)</f>
        <v>2.7047436090900479</v>
      </c>
      <c r="P86" s="296">
        <f>IF(P$15=0,0,P$15/TEL_fec!P$15)</f>
        <v>2.7253869005289602</v>
      </c>
      <c r="Q86" s="296">
        <f>IF(Q$15=0,0,Q$15/TEL_fec!Q$15)</f>
        <v>2.5465609383340939</v>
      </c>
    </row>
    <row r="87" spans="1:17" x14ac:dyDescent="0.25">
      <c r="A87" s="127" t="s">
        <v>305</v>
      </c>
      <c r="B87" s="296">
        <f>IF(B$26=0,0,B$26/TEL_fec!B$26)</f>
        <v>3.240583200000001</v>
      </c>
      <c r="C87" s="296">
        <f>IF(C$26=0,0,C$26/TEL_fec!C$26)</f>
        <v>3.2405832000000006</v>
      </c>
      <c r="D87" s="296">
        <f>IF(D$26=0,0,D$26/TEL_fec!D$26)</f>
        <v>3.2405832000000006</v>
      </c>
      <c r="E87" s="296">
        <f>IF(E$26=0,0,E$26/TEL_fec!E$26)</f>
        <v>3.2405832000000006</v>
      </c>
      <c r="F87" s="296">
        <f>IF(F$26=0,0,F$26/TEL_fec!F$26)</f>
        <v>3.2405832000000006</v>
      </c>
      <c r="G87" s="296">
        <f>IF(G$26=0,0,G$26/TEL_fec!G$26)</f>
        <v>3.2405832000000006</v>
      </c>
      <c r="H87" s="296">
        <f>IF(H$26=0,0,H$26/TEL_fec!H$26)</f>
        <v>3.2405832000000001</v>
      </c>
      <c r="I87" s="296">
        <f>IF(I$26=0,0,I$26/TEL_fec!I$26)</f>
        <v>3.2405832000000006</v>
      </c>
      <c r="J87" s="296">
        <f>IF(J$26=0,0,J$26/TEL_fec!J$26)</f>
        <v>3.0175316719249432</v>
      </c>
      <c r="K87" s="296">
        <f>IF(K$26=0,0,K$26/TEL_fec!K$26)</f>
        <v>3.0979128060519763</v>
      </c>
      <c r="L87" s="296">
        <f>IF(L$26=0,0,L$26/TEL_fec!L$26)</f>
        <v>3.0424647783265351</v>
      </c>
      <c r="M87" s="296">
        <f>IF(M$26=0,0,M$26/TEL_fec!M$26)</f>
        <v>3.0123142539090089</v>
      </c>
      <c r="N87" s="296">
        <f>IF(N$26=0,0,N$26/TEL_fec!N$26)</f>
        <v>2.6171928077000643</v>
      </c>
      <c r="O87" s="296">
        <f>IF(O$26=0,0,O$26/TEL_fec!O$26)</f>
        <v>2.7047436090900483</v>
      </c>
      <c r="P87" s="296">
        <f>IF(P$26=0,0,P$26/TEL_fec!P$26)</f>
        <v>2.7253869005289602</v>
      </c>
      <c r="Q87" s="296">
        <f>IF(Q$26=0,0,Q$26/TEL_fec!Q$26)</f>
        <v>2.5465609383340939</v>
      </c>
    </row>
    <row r="88" spans="1:17" x14ac:dyDescent="0.25">
      <c r="A88" s="127" t="s">
        <v>304</v>
      </c>
      <c r="B88" s="296">
        <f>IF(B$37=0,0,B$37/TEL_fec!B$37)</f>
        <v>0</v>
      </c>
      <c r="C88" s="296">
        <f>IF(C$37=0,0,C$37/TEL_fec!C$37)</f>
        <v>0</v>
      </c>
      <c r="D88" s="296">
        <f>IF(D$37=0,0,D$37/TEL_fec!D$37)</f>
        <v>0</v>
      </c>
      <c r="E88" s="296">
        <f>IF(E$37=0,0,E$37/TEL_fec!E$37)</f>
        <v>0</v>
      </c>
      <c r="F88" s="296">
        <f>IF(F$37=0,0,F$37/TEL_fec!F$37)</f>
        <v>0</v>
      </c>
      <c r="G88" s="296">
        <f>IF(G$37=0,0,G$37/TEL_fec!G$37)</f>
        <v>0</v>
      </c>
      <c r="H88" s="296">
        <f>IF(H$37=0,0,H$37/TEL_fec!H$37)</f>
        <v>0</v>
      </c>
      <c r="I88" s="296">
        <f>IF(I$37=0,0,I$37/TEL_fec!I$37)</f>
        <v>0</v>
      </c>
      <c r="J88" s="296">
        <f>IF(J$37=0,0,J$37/TEL_fec!J$37)</f>
        <v>0</v>
      </c>
      <c r="K88" s="296">
        <f>IF(K$37=0,0,K$37/TEL_fec!K$37)</f>
        <v>0</v>
      </c>
      <c r="L88" s="296">
        <f>IF(L$37=0,0,L$37/TEL_fec!L$37)</f>
        <v>0</v>
      </c>
      <c r="M88" s="296">
        <f>IF(M$37=0,0,M$37/TEL_fec!M$37)</f>
        <v>0</v>
      </c>
      <c r="N88" s="296">
        <f>IF(N$37=0,0,N$37/TEL_fec!N$37)</f>
        <v>0</v>
      </c>
      <c r="O88" s="296">
        <f>IF(O$37=0,0,O$37/TEL_fec!O$37)</f>
        <v>0</v>
      </c>
      <c r="P88" s="296">
        <f>IF(P$37=0,0,P$37/TEL_fec!P$37)</f>
        <v>0</v>
      </c>
      <c r="Q88" s="296">
        <f>IF(Q$37=0,0,Q$37/TEL_fec!Q$37)</f>
        <v>0</v>
      </c>
    </row>
    <row r="89" spans="1:17" x14ac:dyDescent="0.25">
      <c r="A89" s="127" t="s">
        <v>303</v>
      </c>
      <c r="B89" s="296">
        <f>IF(B$38=0,0,B$38/TEL_fec!B$38)</f>
        <v>2.7197039068251105</v>
      </c>
      <c r="C89" s="296">
        <f>IF(C$38=0,0,C$38/TEL_fec!C$38)</f>
        <v>2.6018779629946844</v>
      </c>
      <c r="D89" s="296">
        <f>IF(D$38=0,0,D$38/TEL_fec!D$38)</f>
        <v>2.5797063518565939</v>
      </c>
      <c r="E89" s="296">
        <f>IF(E$38=0,0,E$38/TEL_fec!E$38)</f>
        <v>2.459210245729337</v>
      </c>
      <c r="F89" s="296">
        <f>IF(F$38=0,0,F$38/TEL_fec!F$38)</f>
        <v>2.3872951519124843</v>
      </c>
      <c r="G89" s="296">
        <f>IF(G$38=0,0,G$38/TEL_fec!G$38)</f>
        <v>2.5059152888033145</v>
      </c>
      <c r="H89" s="296">
        <f>IF(H$38=0,0,H$38/TEL_fec!H$38)</f>
        <v>2.3940496123528394</v>
      </c>
      <c r="I89" s="296">
        <f>IF(I$38=0,0,I$38/TEL_fec!I$38)</f>
        <v>2.1794090357587921</v>
      </c>
      <c r="J89" s="296">
        <f>IF(J$38=0,0,J$38/TEL_fec!J$38)</f>
        <v>2.2163287441780262</v>
      </c>
      <c r="K89" s="296">
        <f>IF(K$38=0,0,K$38/TEL_fec!K$38)</f>
        <v>1.9916291220127851</v>
      </c>
      <c r="L89" s="296">
        <f>IF(L$38=0,0,L$38/TEL_fec!L$38)</f>
        <v>1.8698520854763692</v>
      </c>
      <c r="M89" s="296">
        <f>IF(M$38=0,0,M$38/TEL_fec!M$38)</f>
        <v>1.7865072758741276</v>
      </c>
      <c r="N89" s="296">
        <f>IF(N$38=0,0,N$38/TEL_fec!N$38)</f>
        <v>1.8876835033291541</v>
      </c>
      <c r="O89" s="296">
        <f>IF(O$38=0,0,O$38/TEL_fec!O$38)</f>
        <v>1.9382115571680463</v>
      </c>
      <c r="P89" s="296">
        <f>IF(P$38=0,0,P$38/TEL_fec!P$38)</f>
        <v>2.1501649703354548</v>
      </c>
      <c r="Q89" s="296">
        <f>IF(Q$38=0,0,Q$38/TEL_fec!Q$38)</f>
        <v>2.0290121347688892</v>
      </c>
    </row>
    <row r="90" spans="1:17" x14ac:dyDescent="0.25">
      <c r="A90" s="72" t="s">
        <v>302</v>
      </c>
      <c r="B90" s="272">
        <f>IF(B$58=0,0,B$58/TEL_fec!B$58)</f>
        <v>0</v>
      </c>
      <c r="C90" s="272">
        <f>IF(C$58=0,0,C$58/TEL_fec!C$58)</f>
        <v>0</v>
      </c>
      <c r="D90" s="272">
        <f>IF(D$58=0,0,D$58/TEL_fec!D$58)</f>
        <v>0</v>
      </c>
      <c r="E90" s="272">
        <f>IF(E$58=0,0,E$58/TEL_fec!E$58)</f>
        <v>0</v>
      </c>
      <c r="F90" s="272">
        <f>IF(F$58=0,0,F$58/TEL_fec!F$58)</f>
        <v>0</v>
      </c>
      <c r="G90" s="272">
        <f>IF(G$58=0,0,G$58/TEL_fec!G$58)</f>
        <v>0</v>
      </c>
      <c r="H90" s="272">
        <f>IF(H$58=0,0,H$58/TEL_fec!H$58)</f>
        <v>0</v>
      </c>
      <c r="I90" s="272">
        <f>IF(I$58=0,0,I$58/TEL_fec!I$58)</f>
        <v>0</v>
      </c>
      <c r="J90" s="272">
        <f>IF(J$58=0,0,J$58/TEL_fec!J$58)</f>
        <v>0</v>
      </c>
      <c r="K90" s="272">
        <f>IF(K$58=0,0,K$58/TEL_fec!K$58)</f>
        <v>0</v>
      </c>
      <c r="L90" s="272">
        <f>IF(L$58=0,0,L$58/TEL_fec!L$58)</f>
        <v>0</v>
      </c>
      <c r="M90" s="272">
        <f>IF(M$58=0,0,M$58/TEL_fec!M$58)</f>
        <v>0</v>
      </c>
      <c r="N90" s="272">
        <f>IF(N$58=0,0,N$58/TEL_fec!N$58)</f>
        <v>0</v>
      </c>
      <c r="O90" s="272">
        <f>IF(O$58=0,0,O$58/TEL_fec!O$58)</f>
        <v>0</v>
      </c>
      <c r="P90" s="272">
        <f>IF(P$58=0,0,P$58/TEL_fec!P$58)</f>
        <v>0</v>
      </c>
      <c r="Q90" s="272">
        <f>IF(Q$58=0,0,Q$58/TEL_fec!Q$58)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401.88437057523589</v>
      </c>
      <c r="C3" s="46">
        <v>388.99210404087324</v>
      </c>
      <c r="D3" s="46">
        <v>390.15217553734647</v>
      </c>
      <c r="E3" s="46">
        <v>417.13695636512091</v>
      </c>
      <c r="F3" s="46">
        <v>438.93842491013493</v>
      </c>
      <c r="G3" s="46">
        <v>424.04324027208395</v>
      </c>
      <c r="H3" s="46">
        <v>599.96457120081482</v>
      </c>
      <c r="I3" s="46">
        <v>464.94717481500487</v>
      </c>
      <c r="J3" s="46">
        <v>529.85357556382121</v>
      </c>
      <c r="K3" s="46">
        <v>482.18468131758613</v>
      </c>
      <c r="L3" s="46">
        <v>242.8</v>
      </c>
      <c r="M3" s="46">
        <v>326.57219043053601</v>
      </c>
      <c r="N3" s="46">
        <v>48.783922428534062</v>
      </c>
      <c r="O3" s="46">
        <v>79.610928690911337</v>
      </c>
      <c r="P3" s="46">
        <v>71.366167384187861</v>
      </c>
      <c r="Q3" s="46">
        <v>56.108135679673552</v>
      </c>
    </row>
    <row r="5" spans="1:17" x14ac:dyDescent="0.25">
      <c r="A5" s="31" t="s">
        <v>257</v>
      </c>
      <c r="B5" s="46">
        <v>165.35664020764429</v>
      </c>
      <c r="C5" s="46">
        <v>147.13047019289601</v>
      </c>
      <c r="D5" s="46">
        <v>143.78373839997772</v>
      </c>
      <c r="E5" s="46">
        <v>180.46526727793147</v>
      </c>
      <c r="F5" s="46">
        <v>181.1708890719369</v>
      </c>
      <c r="G5" s="46">
        <v>185.25045935775304</v>
      </c>
      <c r="H5" s="46">
        <v>187.75977149346664</v>
      </c>
      <c r="I5" s="46">
        <v>212.54185400435131</v>
      </c>
      <c r="J5" s="46">
        <v>200.17746924029069</v>
      </c>
      <c r="K5" s="46">
        <v>170.69603838958898</v>
      </c>
      <c r="L5" s="46">
        <v>183.32848045857531</v>
      </c>
      <c r="M5" s="46">
        <v>216.61728767691363</v>
      </c>
      <c r="N5" s="46">
        <v>148.03762599444835</v>
      </c>
      <c r="O5" s="46">
        <v>113.11120448308891</v>
      </c>
      <c r="P5" s="46">
        <v>96.962944095677329</v>
      </c>
      <c r="Q5" s="46">
        <v>115.2706072957247</v>
      </c>
    </row>
    <row r="6" spans="1:17" x14ac:dyDescent="0.25">
      <c r="A6" s="294" t="s">
        <v>256</v>
      </c>
      <c r="B6" s="293">
        <v>206.69580025955534</v>
      </c>
      <c r="C6" s="293">
        <v>205.37013650041376</v>
      </c>
      <c r="D6" s="293">
        <v>203.20702500932646</v>
      </c>
      <c r="E6" s="293">
        <v>216.46866644975276</v>
      </c>
      <c r="F6" s="293">
        <v>218.33602491040347</v>
      </c>
      <c r="G6" s="293">
        <v>204.81449669263182</v>
      </c>
      <c r="H6" s="293">
        <v>199.78969179405277</v>
      </c>
      <c r="I6" s="293">
        <v>233.6436863201526</v>
      </c>
      <c r="J6" s="293">
        <v>243.91375369867077</v>
      </c>
      <c r="K6" s="293">
        <v>255.51581239536762</v>
      </c>
      <c r="L6" s="293">
        <v>263.14137957042874</v>
      </c>
      <c r="M6" s="293">
        <v>251.98416943466933</v>
      </c>
      <c r="N6" s="293">
        <v>284.69883903976898</v>
      </c>
      <c r="O6" s="293">
        <v>250.39829306358789</v>
      </c>
      <c r="P6" s="293">
        <v>233.40301807858515</v>
      </c>
      <c r="Q6" s="293">
        <v>207.20529578843571</v>
      </c>
    </row>
    <row r="7" spans="1:17" x14ac:dyDescent="0.25">
      <c r="A7" s="292" t="s">
        <v>255</v>
      </c>
      <c r="B7" s="291"/>
      <c r="C7" s="291">
        <v>142.92668594912931</v>
      </c>
      <c r="D7" s="291">
        <v>0</v>
      </c>
      <c r="E7" s="291">
        <v>13.261641440426303</v>
      </c>
      <c r="F7" s="291">
        <v>1.8673584606507063</v>
      </c>
      <c r="G7" s="291">
        <v>14.38031622346125</v>
      </c>
      <c r="H7" s="291">
        <v>26.214479329728736</v>
      </c>
      <c r="I7" s="291">
        <v>33.853994526099825</v>
      </c>
      <c r="J7" s="291">
        <v>10.270067378518178</v>
      </c>
      <c r="K7" s="291">
        <v>11.602058696696844</v>
      </c>
      <c r="L7" s="291">
        <v>7.6255671750611214</v>
      </c>
      <c r="M7" s="291">
        <v>0</v>
      </c>
      <c r="N7" s="291">
        <v>32.714669605099658</v>
      </c>
      <c r="O7" s="291">
        <v>0</v>
      </c>
      <c r="P7" s="291">
        <v>0</v>
      </c>
      <c r="Q7" s="291">
        <v>0</v>
      </c>
    </row>
    <row r="8" spans="1:17" x14ac:dyDescent="0.25">
      <c r="A8" s="290" t="s">
        <v>254</v>
      </c>
      <c r="B8" s="289"/>
      <c r="C8" s="289">
        <f>B6+C7-C6</f>
        <v>144.25234970827091</v>
      </c>
      <c r="D8" s="289">
        <f t="shared" ref="D8:Q8" si="0">C6+D7-D6</f>
        <v>2.1631114910873066</v>
      </c>
      <c r="E8" s="289">
        <f t="shared" si="0"/>
        <v>0</v>
      </c>
      <c r="F8" s="289">
        <f t="shared" si="0"/>
        <v>0</v>
      </c>
      <c r="G8" s="289">
        <f t="shared" si="0"/>
        <v>27.901844441232896</v>
      </c>
      <c r="H8" s="289">
        <f t="shared" si="0"/>
        <v>31.239284228307781</v>
      </c>
      <c r="I8" s="289">
        <f t="shared" si="0"/>
        <v>0</v>
      </c>
      <c r="J8" s="289">
        <f t="shared" si="0"/>
        <v>0</v>
      </c>
      <c r="K8" s="289">
        <f t="shared" si="0"/>
        <v>0</v>
      </c>
      <c r="L8" s="289">
        <f t="shared" si="0"/>
        <v>0</v>
      </c>
      <c r="M8" s="289">
        <f t="shared" si="0"/>
        <v>11.157210135759414</v>
      </c>
      <c r="N8" s="289">
        <f t="shared" si="0"/>
        <v>0</v>
      </c>
      <c r="O8" s="289">
        <f t="shared" si="0"/>
        <v>34.300545976181098</v>
      </c>
      <c r="P8" s="289">
        <f t="shared" si="0"/>
        <v>16.995274985002737</v>
      </c>
      <c r="Q8" s="289">
        <f t="shared" si="0"/>
        <v>26.197722290149443</v>
      </c>
    </row>
    <row r="9" spans="1:17" x14ac:dyDescent="0.25">
      <c r="A9" s="288" t="s">
        <v>253</v>
      </c>
      <c r="B9" s="287">
        <f>B6-B5</f>
        <v>41.339160051911051</v>
      </c>
      <c r="C9" s="287">
        <f t="shared" ref="C9:Q9" si="1">C6-C5</f>
        <v>58.239666307517751</v>
      </c>
      <c r="D9" s="287">
        <f t="shared" si="1"/>
        <v>59.423286609348736</v>
      </c>
      <c r="E9" s="287">
        <f t="shared" si="1"/>
        <v>36.003399171821286</v>
      </c>
      <c r="F9" s="287">
        <f t="shared" si="1"/>
        <v>37.165135838466568</v>
      </c>
      <c r="G9" s="287">
        <f t="shared" si="1"/>
        <v>19.564037334878776</v>
      </c>
      <c r="H9" s="287">
        <f t="shared" si="1"/>
        <v>12.029920300586127</v>
      </c>
      <c r="I9" s="287">
        <f t="shared" si="1"/>
        <v>21.101832315801289</v>
      </c>
      <c r="J9" s="287">
        <f t="shared" si="1"/>
        <v>43.736284458380084</v>
      </c>
      <c r="K9" s="287">
        <f t="shared" si="1"/>
        <v>84.81977400577864</v>
      </c>
      <c r="L9" s="287">
        <f t="shared" si="1"/>
        <v>79.812899111853426</v>
      </c>
      <c r="M9" s="287">
        <f t="shared" si="1"/>
        <v>35.366881757755692</v>
      </c>
      <c r="N9" s="287">
        <f t="shared" si="1"/>
        <v>136.66121304532064</v>
      </c>
      <c r="O9" s="287">
        <f t="shared" si="1"/>
        <v>137.28708858049896</v>
      </c>
      <c r="P9" s="287">
        <f t="shared" si="1"/>
        <v>136.44007398290782</v>
      </c>
      <c r="Q9" s="287">
        <f t="shared" si="1"/>
        <v>91.934688492711004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47.554201855744886</v>
      </c>
      <c r="C12" s="38">
        <v>41.092320000000001</v>
      </c>
      <c r="D12" s="38">
        <v>39.799350000000004</v>
      </c>
      <c r="E12" s="38">
        <v>47.79148</v>
      </c>
      <c r="F12" s="38">
        <v>47.507480000000001</v>
      </c>
      <c r="G12" s="38">
        <v>50.184425107060264</v>
      </c>
      <c r="H12" s="38">
        <v>49.696979999999996</v>
      </c>
      <c r="I12" s="38">
        <v>55.509159999999994</v>
      </c>
      <c r="J12" s="38">
        <v>51.4985</v>
      </c>
      <c r="K12" s="38">
        <v>43.904640000000001</v>
      </c>
      <c r="L12" s="38">
        <v>48.221597460933225</v>
      </c>
      <c r="M12" s="38">
        <v>54.623984986365734</v>
      </c>
      <c r="N12" s="38">
        <v>37.523069360350604</v>
      </c>
      <c r="O12" s="38">
        <v>29.067897484683801</v>
      </c>
      <c r="P12" s="38">
        <v>24.624950207777381</v>
      </c>
      <c r="Q12" s="38">
        <v>30.715774955085671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3.9648716182556303</v>
      </c>
      <c r="C14" s="51">
        <v>2.9071600000000002</v>
      </c>
      <c r="D14" s="51">
        <v>2.9005000000000001</v>
      </c>
      <c r="E14" s="51">
        <v>2.90042</v>
      </c>
      <c r="F14" s="51">
        <v>1.9000699999999999</v>
      </c>
      <c r="G14" s="51">
        <v>1.9098560648660443</v>
      </c>
      <c r="H14" s="51">
        <v>2.8937900000000001</v>
      </c>
      <c r="I14" s="51">
        <v>2.90015</v>
      </c>
      <c r="J14" s="51">
        <v>2.8994599999999999</v>
      </c>
      <c r="K14" s="51">
        <v>1.90039</v>
      </c>
      <c r="L14" s="51">
        <v>1.910766679882383</v>
      </c>
      <c r="M14" s="51">
        <v>0.955394339907497</v>
      </c>
      <c r="N14" s="51">
        <v>0</v>
      </c>
      <c r="O14" s="51">
        <v>1.982460807895654</v>
      </c>
      <c r="P14" s="51">
        <v>1.0987004337807391</v>
      </c>
      <c r="Q14" s="51">
        <v>2.1257099450250028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1.0987004337807391</v>
      </c>
      <c r="Q16" s="51">
        <v>1.0987059013495211</v>
      </c>
    </row>
    <row r="17" spans="1:17" x14ac:dyDescent="0.25">
      <c r="A17" s="53" t="s">
        <v>76</v>
      </c>
      <c r="B17" s="51">
        <v>2.0541069160405914</v>
      </c>
      <c r="C17" s="51">
        <v>1.0027299999999999</v>
      </c>
      <c r="D17" s="51">
        <v>1.0002899999999999</v>
      </c>
      <c r="E17" s="51">
        <v>1.00034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1.0271031786239311</v>
      </c>
      <c r="P17" s="51">
        <v>0</v>
      </c>
      <c r="Q17" s="51">
        <v>1.0270040436754819</v>
      </c>
    </row>
    <row r="18" spans="1:17" x14ac:dyDescent="0.25">
      <c r="A18" s="53" t="s">
        <v>29</v>
      </c>
      <c r="B18" s="51">
        <v>1.9107647022150391</v>
      </c>
      <c r="C18" s="51">
        <v>1.9044300000000001</v>
      </c>
      <c r="D18" s="51">
        <v>1.90021</v>
      </c>
      <c r="E18" s="51">
        <v>1.90008</v>
      </c>
      <c r="F18" s="51">
        <v>1.9000699999999999</v>
      </c>
      <c r="G18" s="51">
        <v>1.9098560648660443</v>
      </c>
      <c r="H18" s="51">
        <v>2.8937900000000001</v>
      </c>
      <c r="I18" s="51">
        <v>2.90015</v>
      </c>
      <c r="J18" s="51">
        <v>2.8994599999999999</v>
      </c>
      <c r="K18" s="51">
        <v>1.90039</v>
      </c>
      <c r="L18" s="51">
        <v>1.910766679882383</v>
      </c>
      <c r="M18" s="51">
        <v>0.955394339907497</v>
      </c>
      <c r="N18" s="51">
        <v>0</v>
      </c>
      <c r="O18" s="51">
        <v>0.95535762927172307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0</v>
      </c>
      <c r="C20" s="51">
        <v>0</v>
      </c>
      <c r="D20" s="51">
        <v>0</v>
      </c>
      <c r="E20" s="51">
        <v>0</v>
      </c>
      <c r="F20" s="51">
        <v>0.59972999999999999</v>
      </c>
      <c r="G20" s="51">
        <v>0.7639626757278426</v>
      </c>
      <c r="H20" s="51">
        <v>0.59863999999999995</v>
      </c>
      <c r="I20" s="51">
        <v>0.89998999999999996</v>
      </c>
      <c r="J20" s="51">
        <v>0.80010999999999999</v>
      </c>
      <c r="K20" s="51">
        <v>0.70016</v>
      </c>
      <c r="L20" s="51">
        <v>0.90755004540428041</v>
      </c>
      <c r="M20" s="51">
        <v>3.200573879626575</v>
      </c>
      <c r="N20" s="51">
        <v>3.7259253478646852</v>
      </c>
      <c r="O20" s="51">
        <v>3.5829189624735918</v>
      </c>
      <c r="P20" s="51">
        <v>0.88376932610654613</v>
      </c>
      <c r="Q20" s="51">
        <v>1.0030540692052017</v>
      </c>
    </row>
    <row r="21" spans="1:17" x14ac:dyDescent="0.25">
      <c r="A21" s="53" t="s">
        <v>66</v>
      </c>
      <c r="B21" s="51">
        <v>0</v>
      </c>
      <c r="C21" s="51">
        <v>0</v>
      </c>
      <c r="D21" s="51">
        <v>0</v>
      </c>
      <c r="E21" s="51">
        <v>0</v>
      </c>
      <c r="F21" s="51">
        <v>0.59972999999999999</v>
      </c>
      <c r="G21" s="51">
        <v>0.7639626757278426</v>
      </c>
      <c r="H21" s="51">
        <v>0.59863999999999995</v>
      </c>
      <c r="I21" s="51">
        <v>0.89998999999999996</v>
      </c>
      <c r="J21" s="51">
        <v>0.80010999999999999</v>
      </c>
      <c r="K21" s="51">
        <v>0.70016</v>
      </c>
      <c r="L21" s="51">
        <v>0.90755004540428041</v>
      </c>
      <c r="M21" s="51">
        <v>3.200573879626575</v>
      </c>
      <c r="N21" s="51">
        <v>3.7259253478646852</v>
      </c>
      <c r="O21" s="51">
        <v>3.5829189624735918</v>
      </c>
      <c r="P21" s="51">
        <v>0.88376932610654613</v>
      </c>
      <c r="Q21" s="51">
        <v>1.0030540692052017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31.718780966497672</v>
      </c>
      <c r="C23" s="51">
        <v>25.554870000000001</v>
      </c>
      <c r="D23" s="51">
        <v>23.99933</v>
      </c>
      <c r="E23" s="51">
        <v>23.59076</v>
      </c>
      <c r="F23" s="51">
        <v>21.510809999999999</v>
      </c>
      <c r="G23" s="51">
        <v>28.507193577198422</v>
      </c>
      <c r="H23" s="51">
        <v>25.842379999999999</v>
      </c>
      <c r="I23" s="51">
        <v>28.909089999999999</v>
      </c>
      <c r="J23" s="51">
        <v>24.599609999999998</v>
      </c>
      <c r="K23" s="51">
        <v>21.90456</v>
      </c>
      <c r="L23" s="51">
        <v>26.319857935182799</v>
      </c>
      <c r="M23" s="51">
        <v>23.980092490768886</v>
      </c>
      <c r="N23" s="51">
        <v>16.599866256635398</v>
      </c>
      <c r="O23" s="51">
        <v>11.727794244291292</v>
      </c>
      <c r="P23" s="51">
        <v>11.464742343783191</v>
      </c>
      <c r="Q23" s="51">
        <v>16.575932243576432</v>
      </c>
    </row>
    <row r="24" spans="1:17" x14ac:dyDescent="0.25">
      <c r="A24" s="53" t="s">
        <v>23</v>
      </c>
      <c r="B24" s="51">
        <v>31.718780966497672</v>
      </c>
      <c r="C24" s="51">
        <v>25.554870000000001</v>
      </c>
      <c r="D24" s="51">
        <v>23.99933</v>
      </c>
      <c r="E24" s="51">
        <v>23.59076</v>
      </c>
      <c r="F24" s="51">
        <v>21.510809999999999</v>
      </c>
      <c r="G24" s="51">
        <v>28.507193577198422</v>
      </c>
      <c r="H24" s="51">
        <v>25.842379999999999</v>
      </c>
      <c r="I24" s="51">
        <v>28.909089999999999</v>
      </c>
      <c r="J24" s="51">
        <v>24.599609999999998</v>
      </c>
      <c r="K24" s="51">
        <v>21.90456</v>
      </c>
      <c r="L24" s="51">
        <v>26.319857935182799</v>
      </c>
      <c r="M24" s="51">
        <v>23.980092490768886</v>
      </c>
      <c r="N24" s="51">
        <v>16.599866256635398</v>
      </c>
      <c r="O24" s="51">
        <v>11.727794244291292</v>
      </c>
      <c r="P24" s="51">
        <v>11.464742343783191</v>
      </c>
      <c r="Q24" s="51">
        <v>16.575932243576432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11.870549270991582</v>
      </c>
      <c r="C30" s="62">
        <v>12.63029</v>
      </c>
      <c r="D30" s="62">
        <v>12.899520000000001</v>
      </c>
      <c r="E30" s="62">
        <v>21.3003</v>
      </c>
      <c r="F30" s="62">
        <v>23.496870000000001</v>
      </c>
      <c r="G30" s="62">
        <v>19.003412789267959</v>
      </c>
      <c r="H30" s="62">
        <v>20.362169999999999</v>
      </c>
      <c r="I30" s="62">
        <v>22.79993</v>
      </c>
      <c r="J30" s="62">
        <v>23.19932</v>
      </c>
      <c r="K30" s="62">
        <v>19.399529999999999</v>
      </c>
      <c r="L30" s="62">
        <v>19.083422800463765</v>
      </c>
      <c r="M30" s="62">
        <v>26.487924276062778</v>
      </c>
      <c r="N30" s="62">
        <v>17.197277755850518</v>
      </c>
      <c r="O30" s="62">
        <v>11.774723470023265</v>
      </c>
      <c r="P30" s="62">
        <v>11.177738104106902</v>
      </c>
      <c r="Q30" s="62">
        <v>11.011078697279038</v>
      </c>
    </row>
    <row r="32" spans="1:17" x14ac:dyDescent="0.25">
      <c r="A32" s="31" t="s">
        <v>63</v>
      </c>
      <c r="B32" s="70">
        <v>12.564691906685413</v>
      </c>
      <c r="C32" s="70">
        <v>9.2823522669000003</v>
      </c>
      <c r="D32" s="70">
        <v>9.2611071039240009</v>
      </c>
      <c r="E32" s="70">
        <v>9.260840949048001</v>
      </c>
      <c r="F32" s="70">
        <v>7.5659776262280012</v>
      </c>
      <c r="G32" s="70">
        <v>7.983439038366658</v>
      </c>
      <c r="H32" s="70">
        <v>10.783649777400001</v>
      </c>
      <c r="I32" s="70">
        <v>11.512069199532004</v>
      </c>
      <c r="J32" s="70">
        <v>11.275235572500002</v>
      </c>
      <c r="K32" s="70">
        <v>7.8029040746160012</v>
      </c>
      <c r="L32" s="70">
        <v>8.3236472293319679</v>
      </c>
      <c r="M32" s="70">
        <v>10.61352613276205</v>
      </c>
      <c r="N32" s="70">
        <v>8.7514340822527643</v>
      </c>
      <c r="O32" s="70">
        <v>14.697961522191786</v>
      </c>
      <c r="P32" s="70">
        <v>4.9784173915112291</v>
      </c>
      <c r="Q32" s="70">
        <v>8.444803873205835</v>
      </c>
    </row>
    <row r="34" spans="1:17" x14ac:dyDescent="0.25">
      <c r="A34" s="184" t="s">
        <v>252</v>
      </c>
      <c r="B34" s="190">
        <f t="shared" ref="B34:Q34" si="2">IF(B$12=0,"",B$12/B$3*1000)</f>
        <v>118.32806980694056</v>
      </c>
      <c r="C34" s="190">
        <f t="shared" si="2"/>
        <v>105.63792831044776</v>
      </c>
      <c r="D34" s="190">
        <f t="shared" si="2"/>
        <v>102.00981180019153</v>
      </c>
      <c r="E34" s="190">
        <f t="shared" si="2"/>
        <v>114.57023711456534</v>
      </c>
      <c r="F34" s="190">
        <f t="shared" si="2"/>
        <v>108.2326752544536</v>
      </c>
      <c r="G34" s="190">
        <f t="shared" si="2"/>
        <v>118.34742389681729</v>
      </c>
      <c r="H34" s="190">
        <f t="shared" si="2"/>
        <v>82.833191134157587</v>
      </c>
      <c r="I34" s="190">
        <f t="shared" si="2"/>
        <v>119.38810042686293</v>
      </c>
      <c r="J34" s="190">
        <f t="shared" si="2"/>
        <v>97.19383311738541</v>
      </c>
      <c r="K34" s="190">
        <f t="shared" si="2"/>
        <v>91.053576982224044</v>
      </c>
      <c r="L34" s="190">
        <f t="shared" si="2"/>
        <v>198.60624983909895</v>
      </c>
      <c r="M34" s="190">
        <f t="shared" si="2"/>
        <v>167.26465567797513</v>
      </c>
      <c r="N34" s="190">
        <f t="shared" si="2"/>
        <v>769.16876487986326</v>
      </c>
      <c r="O34" s="190">
        <f t="shared" si="2"/>
        <v>365.12446171228112</v>
      </c>
      <c r="P34" s="190">
        <f t="shared" si="2"/>
        <v>345.05075878900811</v>
      </c>
      <c r="Q34" s="190">
        <f t="shared" si="2"/>
        <v>547.43887999495871</v>
      </c>
    </row>
    <row r="35" spans="1:17" x14ac:dyDescent="0.25">
      <c r="A35" s="286" t="s">
        <v>251</v>
      </c>
      <c r="B35" s="285">
        <f t="shared" ref="B35:Q35" si="3">IF(B$12=0,"",B$12/B$5*1000)</f>
        <v>287.58568023654425</v>
      </c>
      <c r="C35" s="285">
        <f t="shared" si="3"/>
        <v>279.29170583174067</v>
      </c>
      <c r="D35" s="285">
        <f t="shared" si="3"/>
        <v>276.80007797047358</v>
      </c>
      <c r="E35" s="285">
        <f t="shared" si="3"/>
        <v>264.82370109699366</v>
      </c>
      <c r="F35" s="285">
        <f t="shared" si="3"/>
        <v>262.22468876407828</v>
      </c>
      <c r="G35" s="285">
        <f t="shared" si="3"/>
        <v>270.90040845806931</v>
      </c>
      <c r="H35" s="285">
        <f t="shared" si="3"/>
        <v>264.68385429266073</v>
      </c>
      <c r="I35" s="285">
        <f t="shared" si="3"/>
        <v>261.16813678901832</v>
      </c>
      <c r="J35" s="285">
        <f t="shared" si="3"/>
        <v>257.26421757376602</v>
      </c>
      <c r="K35" s="285">
        <f t="shared" si="3"/>
        <v>257.20948426344859</v>
      </c>
      <c r="L35" s="285">
        <f t="shared" si="3"/>
        <v>263.03385780710335</v>
      </c>
      <c r="M35" s="285">
        <f t="shared" si="3"/>
        <v>252.16816982695229</v>
      </c>
      <c r="N35" s="285">
        <f t="shared" si="3"/>
        <v>253.46981288228559</v>
      </c>
      <c r="O35" s="285">
        <f t="shared" si="3"/>
        <v>256.98512908179401</v>
      </c>
      <c r="P35" s="285">
        <f t="shared" si="3"/>
        <v>253.96248471456195</v>
      </c>
      <c r="Q35" s="285">
        <f t="shared" si="3"/>
        <v>266.46667069502718</v>
      </c>
    </row>
    <row r="36" spans="1:17" x14ac:dyDescent="0.25">
      <c r="A36" s="286" t="s">
        <v>250</v>
      </c>
      <c r="B36" s="285">
        <f>IF(WWP_ued!B$5=0,"",WWP_ued!B$5/B$5*1000)</f>
        <v>103.78806517096423</v>
      </c>
      <c r="C36" s="285">
        <f>IF(WWP_ued!C$5=0,"",WWP_ued!C$5/C$5*1000)</f>
        <v>103.78806517096422</v>
      </c>
      <c r="D36" s="285">
        <f>IF(WWP_ued!D$5=0,"",WWP_ued!D$5/D$5*1000)</f>
        <v>103.78806517096422</v>
      </c>
      <c r="E36" s="285">
        <f>IF(WWP_ued!E$5=0,"",WWP_ued!E$5/E$5*1000)</f>
        <v>103.78806517096422</v>
      </c>
      <c r="F36" s="285">
        <f>IF(WWP_ued!F$5=0,"",WWP_ued!F$5/F$5*1000)</f>
        <v>103.78806517096422</v>
      </c>
      <c r="G36" s="285">
        <f>IF(WWP_ued!G$5=0,"",WWP_ued!G$5/G$5*1000)</f>
        <v>103.78806517096422</v>
      </c>
      <c r="H36" s="285">
        <f>IF(WWP_ued!H$5=0,"",WWP_ued!H$5/H$5*1000)</f>
        <v>103.78806517096423</v>
      </c>
      <c r="I36" s="285">
        <f>IF(WWP_ued!I$5=0,"",WWP_ued!I$5/I$5*1000)</f>
        <v>103.78806517096422</v>
      </c>
      <c r="J36" s="285">
        <f>IF(WWP_ued!J$5=0,"",WWP_ued!J$5/J$5*1000)</f>
        <v>103.78806517096422</v>
      </c>
      <c r="K36" s="285">
        <f>IF(WWP_ued!K$5=0,"",WWP_ued!K$5/K$5*1000)</f>
        <v>103.78806517096422</v>
      </c>
      <c r="L36" s="285">
        <f>IF(WWP_ued!L$5=0,"",WWP_ued!L$5/L$5*1000)</f>
        <v>103.78806517096422</v>
      </c>
      <c r="M36" s="285">
        <f>IF(WWP_ued!M$5=0,"",WWP_ued!M$5/M$5*1000)</f>
        <v>103.78806517096422</v>
      </c>
      <c r="N36" s="285">
        <f>IF(WWP_ued!N$5=0,"",WWP_ued!N$5/N$5*1000)</f>
        <v>103.78806517096422</v>
      </c>
      <c r="O36" s="285">
        <f>IF(WWP_ued!O$5=0,"",WWP_ued!O$5/O$5*1000)</f>
        <v>103.78806517096422</v>
      </c>
      <c r="P36" s="285">
        <f>IF(WWP_ued!P$5=0,"",WWP_ued!P$5/P$5*1000)</f>
        <v>103.78806517096422</v>
      </c>
      <c r="Q36" s="285">
        <f>IF(WWP_ued!Q$5=0,"",WWP_ued!Q$5/Q$5*1000)</f>
        <v>103.78806517096423</v>
      </c>
    </row>
    <row r="37" spans="1:17" x14ac:dyDescent="0.25">
      <c r="A37" s="284" t="s">
        <v>60</v>
      </c>
      <c r="B37" s="283">
        <f t="shared" ref="B37:Q37" si="4">IF(B$12=0,"",B$32/B$12)</f>
        <v>0.26421833226851876</v>
      </c>
      <c r="C37" s="283">
        <f t="shared" si="4"/>
        <v>0.22589019716822997</v>
      </c>
      <c r="D37" s="283">
        <f t="shared" si="4"/>
        <v>0.23269493355856313</v>
      </c>
      <c r="E37" s="283">
        <f t="shared" si="4"/>
        <v>0.1937759815985611</v>
      </c>
      <c r="F37" s="283">
        <f t="shared" si="4"/>
        <v>0.15925866045153314</v>
      </c>
      <c r="G37" s="283">
        <f t="shared" si="4"/>
        <v>0.15908200644593012</v>
      </c>
      <c r="H37" s="283">
        <f t="shared" si="4"/>
        <v>0.21698802980382312</v>
      </c>
      <c r="I37" s="283">
        <f t="shared" si="4"/>
        <v>0.20739044149707914</v>
      </c>
      <c r="J37" s="283">
        <f t="shared" si="4"/>
        <v>0.21894299003854484</v>
      </c>
      <c r="K37" s="283">
        <f t="shared" si="4"/>
        <v>0.17772390514114228</v>
      </c>
      <c r="L37" s="283">
        <f t="shared" si="4"/>
        <v>0.17261243234580478</v>
      </c>
      <c r="M37" s="283">
        <f t="shared" si="4"/>
        <v>0.19430157165229175</v>
      </c>
      <c r="N37" s="283">
        <f t="shared" si="4"/>
        <v>0.2332280975793552</v>
      </c>
      <c r="O37" s="283">
        <f t="shared" si="4"/>
        <v>0.50564240258299742</v>
      </c>
      <c r="P37" s="283">
        <f t="shared" si="4"/>
        <v>0.20216964296394307</v>
      </c>
      <c r="Q37" s="283">
        <f t="shared" si="4"/>
        <v>0.27493377215955972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47.554201855744878</v>
      </c>
      <c r="C5" s="96">
        <v>41.092320000000001</v>
      </c>
      <c r="D5" s="96">
        <v>39.799349999999997</v>
      </c>
      <c r="E5" s="96">
        <v>47.79148</v>
      </c>
      <c r="F5" s="96">
        <v>47.507480000000001</v>
      </c>
      <c r="G5" s="96">
        <v>50.184425107060264</v>
      </c>
      <c r="H5" s="96">
        <v>49.696979999999996</v>
      </c>
      <c r="I5" s="96">
        <v>55.509160000000001</v>
      </c>
      <c r="J5" s="96">
        <v>51.498499999999986</v>
      </c>
      <c r="K5" s="96">
        <v>43.904640000000001</v>
      </c>
      <c r="L5" s="96">
        <v>48.221597460933239</v>
      </c>
      <c r="M5" s="96">
        <v>54.623984986365734</v>
      </c>
      <c r="N5" s="96">
        <v>37.523069360350604</v>
      </c>
      <c r="O5" s="96">
        <v>29.067897484683805</v>
      </c>
      <c r="P5" s="96">
        <v>24.624950207777374</v>
      </c>
      <c r="Q5" s="96">
        <v>30.715774955085678</v>
      </c>
    </row>
    <row r="6" spans="1:17" x14ac:dyDescent="0.25">
      <c r="A6" s="132" t="s">
        <v>83</v>
      </c>
      <c r="B6" s="160">
        <v>0.69800334856670965</v>
      </c>
      <c r="C6" s="160">
        <v>0.60315546978126211</v>
      </c>
      <c r="D6" s="160">
        <v>0.58417718070527236</v>
      </c>
      <c r="E6" s="160">
        <v>0.70148613100797885</v>
      </c>
      <c r="F6" s="160">
        <v>0.69731756244290699</v>
      </c>
      <c r="G6" s="160">
        <v>0.73660991886443739</v>
      </c>
      <c r="H6" s="160">
        <v>0.72945517115144598</v>
      </c>
      <c r="I6" s="160">
        <v>0.8147666882026432</v>
      </c>
      <c r="J6" s="160">
        <v>0.75589798678999687</v>
      </c>
      <c r="K6" s="160">
        <v>0.64443486677747064</v>
      </c>
      <c r="L6" s="160">
        <v>0.70779942018732689</v>
      </c>
      <c r="M6" s="160">
        <v>0.80177403772228073</v>
      </c>
      <c r="N6" s="160">
        <v>0.5507658007062427</v>
      </c>
      <c r="O6" s="160">
        <v>0.42666029474432265</v>
      </c>
      <c r="P6" s="160">
        <v>0.3614464554669134</v>
      </c>
      <c r="Q6" s="160">
        <v>0.45084793637181408</v>
      </c>
    </row>
    <row r="7" spans="1:17" x14ac:dyDescent="0.25">
      <c r="A7" s="76" t="s">
        <v>82</v>
      </c>
      <c r="B7" s="159">
        <v>0.75869929192033647</v>
      </c>
      <c r="C7" s="159">
        <v>0.65560377150137183</v>
      </c>
      <c r="D7" s="159">
        <v>0.6349751964187742</v>
      </c>
      <c r="E7" s="159">
        <v>0.76248492500867271</v>
      </c>
      <c r="F7" s="159">
        <v>0.75795387222055099</v>
      </c>
      <c r="G7" s="159">
        <v>0.80066295528743192</v>
      </c>
      <c r="H7" s="159">
        <v>0.79288605559939773</v>
      </c>
      <c r="I7" s="159">
        <v>0.88561596543765564</v>
      </c>
      <c r="J7" s="159">
        <v>0.82162824651086619</v>
      </c>
      <c r="K7" s="159">
        <v>0.7004726812798594</v>
      </c>
      <c r="L7" s="159">
        <v>0.76934719585579003</v>
      </c>
      <c r="M7" s="159">
        <v>0.87149351926334861</v>
      </c>
      <c r="N7" s="159">
        <v>0.59865847902852465</v>
      </c>
      <c r="O7" s="159">
        <v>0.46376118993948112</v>
      </c>
      <c r="P7" s="159">
        <v>0.39287658202925368</v>
      </c>
      <c r="Q7" s="159">
        <v>0.49005210475197181</v>
      </c>
    </row>
    <row r="8" spans="1:17" x14ac:dyDescent="0.25">
      <c r="A8" s="76" t="s">
        <v>81</v>
      </c>
      <c r="B8" s="159">
        <v>1.8815742439624346</v>
      </c>
      <c r="C8" s="159">
        <v>1.6258973533234022</v>
      </c>
      <c r="D8" s="159">
        <v>1.5747384871185603</v>
      </c>
      <c r="E8" s="159">
        <v>1.8909626140215083</v>
      </c>
      <c r="F8" s="159">
        <v>1.8797256031069667</v>
      </c>
      <c r="G8" s="159">
        <v>1.9856441291128313</v>
      </c>
      <c r="H8" s="159">
        <v>1.9663574178865064</v>
      </c>
      <c r="I8" s="159">
        <v>2.1963275942853859</v>
      </c>
      <c r="J8" s="159">
        <v>2.0376380513469483</v>
      </c>
      <c r="K8" s="159">
        <v>1.7371722495740514</v>
      </c>
      <c r="L8" s="159">
        <v>1.9079810457223594</v>
      </c>
      <c r="M8" s="159">
        <v>2.1613039277731048</v>
      </c>
      <c r="N8" s="159">
        <v>1.4846730279907412</v>
      </c>
      <c r="O8" s="159">
        <v>1.1501277510499133</v>
      </c>
      <c r="P8" s="159">
        <v>0.9743339234325491</v>
      </c>
      <c r="Q8" s="159">
        <v>1.2153292197848902</v>
      </c>
    </row>
    <row r="9" spans="1:17" x14ac:dyDescent="0.25">
      <c r="A9" s="76" t="s">
        <v>80</v>
      </c>
      <c r="B9" s="159">
        <v>5.7661146185945578</v>
      </c>
      <c r="C9" s="159">
        <v>4.9825886634104268</v>
      </c>
      <c r="D9" s="159">
        <v>4.8258114927826847</v>
      </c>
      <c r="E9" s="159">
        <v>5.7948854300659134</v>
      </c>
      <c r="F9" s="159">
        <v>5.7604494288761883</v>
      </c>
      <c r="G9" s="159">
        <v>6.0850384601844834</v>
      </c>
      <c r="H9" s="159">
        <v>6.0259340225554237</v>
      </c>
      <c r="I9" s="159">
        <v>6.7306813373261836</v>
      </c>
      <c r="J9" s="159">
        <v>6.244374673482584</v>
      </c>
      <c r="K9" s="159">
        <v>5.3235923777269312</v>
      </c>
      <c r="L9" s="159">
        <v>5.8470386885040044</v>
      </c>
      <c r="M9" s="159">
        <v>6.6233507464014503</v>
      </c>
      <c r="N9" s="159">
        <v>4.5498044406167875</v>
      </c>
      <c r="O9" s="159">
        <v>3.524585043540057</v>
      </c>
      <c r="P9" s="159">
        <v>2.9858620234223281</v>
      </c>
      <c r="Q9" s="159">
        <v>3.724395996114986</v>
      </c>
    </row>
    <row r="10" spans="1:17" x14ac:dyDescent="0.25">
      <c r="A10" s="129" t="s">
        <v>79</v>
      </c>
      <c r="B10" s="158">
        <v>1.2746148104261656</v>
      </c>
      <c r="C10" s="158">
        <v>1.1014143361223048</v>
      </c>
      <c r="D10" s="158">
        <v>1.0667583299835408</v>
      </c>
      <c r="E10" s="158">
        <v>1.2809746740145704</v>
      </c>
      <c r="F10" s="158">
        <v>1.273362505330526</v>
      </c>
      <c r="G10" s="158">
        <v>1.3451137648828859</v>
      </c>
      <c r="H10" s="158">
        <v>1.3320485734069885</v>
      </c>
      <c r="I10" s="158">
        <v>1.4878348219352617</v>
      </c>
      <c r="J10" s="158">
        <v>1.3803354541382555</v>
      </c>
      <c r="K10" s="158">
        <v>1.176794104550164</v>
      </c>
      <c r="L10" s="158">
        <v>1.2925032890377275</v>
      </c>
      <c r="M10" s="158">
        <v>1.4641091123624259</v>
      </c>
      <c r="N10" s="158">
        <v>1.0057462447679215</v>
      </c>
      <c r="O10" s="158">
        <v>0.7791187990983286</v>
      </c>
      <c r="P10" s="158">
        <v>0.66003265780914622</v>
      </c>
      <c r="Q10" s="158">
        <v>0.82328753598331272</v>
      </c>
    </row>
    <row r="11" spans="1:17" x14ac:dyDescent="0.25">
      <c r="A11" s="92" t="s">
        <v>125</v>
      </c>
      <c r="B11" s="91">
        <v>0.25492296208523313</v>
      </c>
      <c r="C11" s="91">
        <v>0.22028286722446097</v>
      </c>
      <c r="D11" s="91">
        <v>0.21335166599670818</v>
      </c>
      <c r="E11" s="91">
        <v>0.12570343381562532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0.1558237598196657</v>
      </c>
      <c r="P11" s="91">
        <v>0</v>
      </c>
      <c r="Q11" s="91">
        <v>0.16465750719666256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0.38200875159915776</v>
      </c>
      <c r="G12" s="91">
        <v>0.40353412946486578</v>
      </c>
      <c r="H12" s="91">
        <v>0.39961457202209655</v>
      </c>
      <c r="I12" s="91">
        <v>0.44635044658057849</v>
      </c>
      <c r="J12" s="91">
        <v>0.41410063624147664</v>
      </c>
      <c r="K12" s="91">
        <v>0.28391498643772872</v>
      </c>
      <c r="L12" s="91">
        <v>0.38775098671131825</v>
      </c>
      <c r="M12" s="91">
        <v>1.245966971453516E-3</v>
      </c>
      <c r="N12" s="91">
        <v>0.30172387343037643</v>
      </c>
      <c r="O12" s="91">
        <v>0.23373563972949854</v>
      </c>
      <c r="P12" s="91">
        <v>0</v>
      </c>
      <c r="Q12" s="91">
        <v>0.24698626079499381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1.0196918483409325</v>
      </c>
      <c r="C14" s="157">
        <v>0.88113146889784377</v>
      </c>
      <c r="D14" s="157">
        <v>0.85340666398683263</v>
      </c>
      <c r="E14" s="157">
        <v>1.1552712401989451</v>
      </c>
      <c r="F14" s="157">
        <v>0.89135375373136827</v>
      </c>
      <c r="G14" s="157">
        <v>0.94157963541802014</v>
      </c>
      <c r="H14" s="157">
        <v>0.93243400138489196</v>
      </c>
      <c r="I14" s="157">
        <v>1.0414843753546832</v>
      </c>
      <c r="J14" s="157">
        <v>0.9662348178967789</v>
      </c>
      <c r="K14" s="157">
        <v>0.89287911811243525</v>
      </c>
      <c r="L14" s="157">
        <v>0.90475230232640924</v>
      </c>
      <c r="M14" s="157">
        <v>1.4628631453909724</v>
      </c>
      <c r="N14" s="157">
        <v>0.70402237133754508</v>
      </c>
      <c r="O14" s="157">
        <v>0.3895593995491643</v>
      </c>
      <c r="P14" s="157">
        <v>0.66003265780914622</v>
      </c>
      <c r="Q14" s="157">
        <v>0.41164376799165642</v>
      </c>
    </row>
    <row r="15" spans="1:17" x14ac:dyDescent="0.25">
      <c r="A15" s="156" t="s">
        <v>314</v>
      </c>
      <c r="B15" s="206">
        <v>30.630715074234374</v>
      </c>
      <c r="C15" s="206">
        <v>24.283781162589101</v>
      </c>
      <c r="D15" s="206">
        <v>23.614086909994146</v>
      </c>
      <c r="E15" s="206">
        <v>24.75361336999843</v>
      </c>
      <c r="F15" s="206">
        <v>21.606515473112214</v>
      </c>
      <c r="G15" s="206">
        <v>26.993040104550261</v>
      </c>
      <c r="H15" s="206">
        <v>25.740567745057163</v>
      </c>
      <c r="I15" s="206">
        <v>28.750988358874469</v>
      </c>
      <c r="J15" s="206">
        <v>25.673665643643261</v>
      </c>
      <c r="K15" s="206">
        <v>22.740423266008243</v>
      </c>
      <c r="L15" s="206">
        <v>24.97639285562278</v>
      </c>
      <c r="M15" s="206">
        <v>26.292511658586346</v>
      </c>
      <c r="N15" s="206">
        <v>18.435086576137692</v>
      </c>
      <c r="O15" s="206">
        <v>15.055727418665683</v>
      </c>
      <c r="P15" s="206">
        <v>12.554501360886579</v>
      </c>
      <c r="Q15" s="206">
        <v>15.90924611663149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0.97220076435532921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0.82116533506393252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0.68765609480679979</v>
      </c>
      <c r="P19" s="87">
        <v>0</v>
      </c>
      <c r="Q19" s="87">
        <v>0.17319562777839934</v>
      </c>
    </row>
    <row r="20" spans="1:17" x14ac:dyDescent="0.25">
      <c r="A20" s="88" t="s">
        <v>29</v>
      </c>
      <c r="B20" s="87">
        <v>0.49013079530680564</v>
      </c>
      <c r="C20" s="87">
        <v>0.10863196764724124</v>
      </c>
      <c r="D20" s="87">
        <v>0.90559230694931769</v>
      </c>
      <c r="E20" s="87">
        <v>1.7839179039301309</v>
      </c>
      <c r="F20" s="87">
        <v>1.5807646774180424</v>
      </c>
      <c r="G20" s="87">
        <v>0.16788926192871514</v>
      </c>
      <c r="H20" s="87">
        <v>1.4780712385069439</v>
      </c>
      <c r="I20" s="87">
        <v>1.6092663064727215</v>
      </c>
      <c r="J20" s="87">
        <v>2.632827886256333</v>
      </c>
      <c r="K20" s="87">
        <v>1.7842089519650652</v>
      </c>
      <c r="L20" s="87">
        <v>0.26560920468696486</v>
      </c>
      <c r="M20" s="87">
        <v>0.89283391590552885</v>
      </c>
      <c r="N20" s="87">
        <v>0</v>
      </c>
      <c r="O20" s="87">
        <v>0.89695148599746932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0.39079772015671754</v>
      </c>
      <c r="L22" s="87">
        <v>0</v>
      </c>
      <c r="M22" s="87">
        <v>2.9898318937061132</v>
      </c>
      <c r="N22" s="87">
        <v>2.9015723341386388</v>
      </c>
      <c r="O22" s="87">
        <v>2.460308647806269</v>
      </c>
      <c r="P22" s="87">
        <v>0.82893244680808331</v>
      </c>
      <c r="Q22" s="87">
        <v>0.17349401562630826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30.14058427892757</v>
      </c>
      <c r="C24" s="87">
        <v>24.175149194941859</v>
      </c>
      <c r="D24" s="87">
        <v>22.70849460304483</v>
      </c>
      <c r="E24" s="87">
        <v>22.148530131004367</v>
      </c>
      <c r="F24" s="87">
        <v>20.025750795694172</v>
      </c>
      <c r="G24" s="87">
        <v>26.825150842621547</v>
      </c>
      <c r="H24" s="87">
        <v>24.262496506550217</v>
      </c>
      <c r="I24" s="87">
        <v>27.141722052401747</v>
      </c>
      <c r="J24" s="87">
        <v>23.040837757386928</v>
      </c>
      <c r="K24" s="87">
        <v>20.565416593886461</v>
      </c>
      <c r="L24" s="87">
        <v>24.710783650935817</v>
      </c>
      <c r="M24" s="87">
        <v>22.409845848974705</v>
      </c>
      <c r="N24" s="87">
        <v>15.533514241999052</v>
      </c>
      <c r="O24" s="87">
        <v>11.010811190055144</v>
      </c>
      <c r="P24" s="87">
        <v>10.753368149723167</v>
      </c>
      <c r="Q24" s="87">
        <v>15.562556473226783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0.78127297232560045</v>
      </c>
      <c r="C26" s="204">
        <v>1.7365548832793734</v>
      </c>
      <c r="D26" s="204">
        <v>1.9801332642480041</v>
      </c>
      <c r="E26" s="204">
        <v>4.918653170231666</v>
      </c>
      <c r="F26" s="204">
        <v>6.0436635233220475</v>
      </c>
      <c r="G26" s="204">
        <v>3.7818007650239189</v>
      </c>
      <c r="H26" s="204">
        <v>4.4354728962593555</v>
      </c>
      <c r="I26" s="204">
        <v>4.9794224879192921</v>
      </c>
      <c r="J26" s="204">
        <v>5.5352452790999598</v>
      </c>
      <c r="K26" s="204">
        <v>4.518623334616966</v>
      </c>
      <c r="L26" s="204">
        <v>4.0021747971483252</v>
      </c>
      <c r="M26" s="204">
        <v>6.5165382149941182</v>
      </c>
      <c r="N26" s="204">
        <v>4.1644937379593818</v>
      </c>
      <c r="O26" s="204">
        <v>2.6035618118553594</v>
      </c>
      <c r="P26" s="204">
        <v>2.5960270310376532</v>
      </c>
      <c r="Q26" s="204">
        <v>2.1109363870774467</v>
      </c>
    </row>
    <row r="27" spans="1:17" x14ac:dyDescent="0.25">
      <c r="A27" s="156" t="s">
        <v>312</v>
      </c>
      <c r="B27" s="204">
        <v>4.864790016153834</v>
      </c>
      <c r="C27" s="204">
        <v>4.1063894644838221</v>
      </c>
      <c r="D27" s="204">
        <v>3.2416335833465824</v>
      </c>
      <c r="E27" s="204">
        <v>2.0322609030433521</v>
      </c>
      <c r="F27" s="204">
        <v>2.5386382131793992</v>
      </c>
      <c r="G27" s="204">
        <v>4.1076689183946105</v>
      </c>
      <c r="H27" s="204">
        <v>3.5737279304642766</v>
      </c>
      <c r="I27" s="204">
        <v>3.937482860179081</v>
      </c>
      <c r="J27" s="204">
        <v>2.6845116072178206</v>
      </c>
      <c r="K27" s="204">
        <v>1.8669788701708601</v>
      </c>
      <c r="L27" s="204">
        <v>4.1160970401138535</v>
      </c>
      <c r="M27" s="204">
        <v>2.3992721629497833</v>
      </c>
      <c r="N27" s="204">
        <v>1.9449207906550396</v>
      </c>
      <c r="O27" s="204">
        <v>2.0704138470316211</v>
      </c>
      <c r="P27" s="204">
        <v>1.1145933950093347</v>
      </c>
      <c r="Q27" s="204">
        <v>3.5642282866089148</v>
      </c>
    </row>
    <row r="28" spans="1:17" x14ac:dyDescent="0.25">
      <c r="A28" s="152" t="s">
        <v>318</v>
      </c>
      <c r="B28" s="264">
        <v>3.1941540319719235</v>
      </c>
      <c r="C28" s="264">
        <v>2.5720453363434288</v>
      </c>
      <c r="D28" s="264">
        <v>1.7300787880095272</v>
      </c>
      <c r="E28" s="264">
        <v>0</v>
      </c>
      <c r="F28" s="264">
        <v>0.41980104680689984</v>
      </c>
      <c r="G28" s="264">
        <v>2.0918680304576291</v>
      </c>
      <c r="H28" s="264">
        <v>1.5184976902193446</v>
      </c>
      <c r="I28" s="264">
        <v>1.6397338130368484</v>
      </c>
      <c r="J28" s="264">
        <v>0.47452386425011683</v>
      </c>
      <c r="K28" s="264">
        <v>0</v>
      </c>
      <c r="L28" s="264">
        <v>2.1476610507924851</v>
      </c>
      <c r="M28" s="264">
        <v>0</v>
      </c>
      <c r="N28" s="264">
        <v>0.32344063369514231</v>
      </c>
      <c r="O28" s="264">
        <v>0.86751424825350876</v>
      </c>
      <c r="P28" s="264">
        <v>6.2185072772675154E-2</v>
      </c>
      <c r="Q28" s="264">
        <v>2.3478554632633015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6.2185072772675154E-2</v>
      </c>
      <c r="Q30" s="208">
        <v>1.0987059013495211</v>
      </c>
    </row>
    <row r="31" spans="1:17" x14ac:dyDescent="0.25">
      <c r="A31" s="154" t="s">
        <v>125</v>
      </c>
      <c r="B31" s="208">
        <v>1.7991839539553582</v>
      </c>
      <c r="C31" s="208">
        <v>0.7824471327755389</v>
      </c>
      <c r="D31" s="208">
        <v>0.78693833400329172</v>
      </c>
      <c r="E31" s="208">
        <v>0</v>
      </c>
      <c r="F31" s="208">
        <v>0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0</v>
      </c>
      <c r="N31" s="208">
        <v>0</v>
      </c>
      <c r="O31" s="208">
        <v>0.13884571782399968</v>
      </c>
      <c r="P31" s="208">
        <v>0</v>
      </c>
      <c r="Q31" s="208">
        <v>0.67787305386833829</v>
      </c>
    </row>
    <row r="32" spans="1:17" x14ac:dyDescent="0.25">
      <c r="A32" s="154" t="s">
        <v>29</v>
      </c>
      <c r="B32" s="208">
        <v>1.3949700780165653</v>
      </c>
      <c r="C32" s="208">
        <v>1.7895982035678899</v>
      </c>
      <c r="D32" s="208">
        <v>0.94314045400623536</v>
      </c>
      <c r="E32" s="208">
        <v>0</v>
      </c>
      <c r="F32" s="208">
        <v>0.20207979840605761</v>
      </c>
      <c r="G32" s="208">
        <v>1.7314394841946521</v>
      </c>
      <c r="H32" s="208">
        <v>1.3194722622414412</v>
      </c>
      <c r="I32" s="208">
        <v>1.1860942596174269</v>
      </c>
      <c r="J32" s="208">
        <v>8.8514500491593484E-2</v>
      </c>
      <c r="K32" s="208">
        <v>0</v>
      </c>
      <c r="L32" s="208">
        <v>1.6278619920995228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</v>
      </c>
      <c r="E33" s="208">
        <v>0</v>
      </c>
      <c r="F33" s="208">
        <v>0.21772124840084223</v>
      </c>
      <c r="G33" s="208">
        <v>0.36042854626297682</v>
      </c>
      <c r="H33" s="208">
        <v>0.1990254279779034</v>
      </c>
      <c r="I33" s="208">
        <v>0.45363955341942147</v>
      </c>
      <c r="J33" s="208">
        <v>0.38600936375852335</v>
      </c>
      <c r="K33" s="208">
        <v>0</v>
      </c>
      <c r="L33" s="208">
        <v>0.51979905869296217</v>
      </c>
      <c r="M33" s="208">
        <v>0</v>
      </c>
      <c r="N33" s="208">
        <v>0.32344063369514231</v>
      </c>
      <c r="O33" s="208">
        <v>0.72866853042950908</v>
      </c>
      <c r="P33" s="208">
        <v>0</v>
      </c>
      <c r="Q33" s="208">
        <v>0.57127650804544239</v>
      </c>
    </row>
    <row r="34" spans="1:17" x14ac:dyDescent="0.25">
      <c r="A34" s="152" t="s">
        <v>317</v>
      </c>
      <c r="B34" s="264">
        <v>1.6038605164617734</v>
      </c>
      <c r="C34" s="264">
        <v>1.3859206338430115</v>
      </c>
      <c r="D34" s="264">
        <v>1.3423126359996189</v>
      </c>
      <c r="E34" s="264">
        <v>1.6118631961859446</v>
      </c>
      <c r="F34" s="264">
        <v>1.6022847284817259</v>
      </c>
      <c r="G34" s="264">
        <v>1.6925700533195522</v>
      </c>
      <c r="H34" s="264">
        <v>1.6761299927013971</v>
      </c>
      <c r="I34" s="264">
        <v>1.872157381508105</v>
      </c>
      <c r="J34" s="264">
        <v>1.7368898558651429</v>
      </c>
      <c r="K34" s="264">
        <v>1.4807717475540254</v>
      </c>
      <c r="L34" s="264">
        <v>1.626369767342879</v>
      </c>
      <c r="M34" s="264">
        <v>1.842303084745158</v>
      </c>
      <c r="N34" s="264">
        <v>1.2655405212368733</v>
      </c>
      <c r="O34" s="264">
        <v>0.98037294819218412</v>
      </c>
      <c r="P34" s="264">
        <v>0.83052567001121913</v>
      </c>
      <c r="Q34" s="264">
        <v>1.0359509099201902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6.4314596652734687E-2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5.3471231120442123E-2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4.4777606173466038E-2</v>
      </c>
      <c r="P38" s="87">
        <v>0</v>
      </c>
      <c r="Q38" s="87">
        <v>1.1277854832081819E-2</v>
      </c>
    </row>
    <row r="39" spans="1:17" x14ac:dyDescent="0.25">
      <c r="A39" s="150" t="s">
        <v>29</v>
      </c>
      <c r="B39" s="87">
        <v>2.5663828891668211E-2</v>
      </c>
      <c r="C39" s="87">
        <v>6.1998287848689417E-3</v>
      </c>
      <c r="D39" s="87">
        <v>5.1477239044446961E-2</v>
      </c>
      <c r="E39" s="87">
        <v>0.11616209606986901</v>
      </c>
      <c r="F39" s="87">
        <v>0.1172255241758999</v>
      </c>
      <c r="G39" s="87">
        <v>1.0527318742677065E-2</v>
      </c>
      <c r="H39" s="87">
        <v>9.6246499251614978E-2</v>
      </c>
      <c r="I39" s="87">
        <v>0.10478943390985164</v>
      </c>
      <c r="J39" s="87">
        <v>0.17811761325207326</v>
      </c>
      <c r="K39" s="87">
        <v>0.11618104803493451</v>
      </c>
      <c r="L39" s="87">
        <v>1.7295483095895389E-2</v>
      </c>
      <c r="M39" s="87">
        <v>6.2560424001968221E-2</v>
      </c>
      <c r="N39" s="87">
        <v>0</v>
      </c>
      <c r="O39" s="87">
        <v>5.8406143274253829E-2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2.5447293405553705E-2</v>
      </c>
      <c r="L41" s="87">
        <v>0</v>
      </c>
      <c r="M41" s="87">
        <v>0.20949601894900838</v>
      </c>
      <c r="N41" s="87">
        <v>0.19918850660052781</v>
      </c>
      <c r="O41" s="87">
        <v>0.16020614450831519</v>
      </c>
      <c r="P41" s="87">
        <v>5.4836879298462662E-2</v>
      </c>
      <c r="Q41" s="87">
        <v>1.1297284738457284E-2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1.5781966875701052</v>
      </c>
      <c r="C43" s="87">
        <v>1.3797208050581424</v>
      </c>
      <c r="D43" s="87">
        <v>1.290835396955172</v>
      </c>
      <c r="E43" s="87">
        <v>1.4422298689956334</v>
      </c>
      <c r="F43" s="87">
        <v>1.4850592043058259</v>
      </c>
      <c r="G43" s="87">
        <v>1.6820427345768751</v>
      </c>
      <c r="H43" s="87">
        <v>1.5798834934497821</v>
      </c>
      <c r="I43" s="87">
        <v>1.7673679475982533</v>
      </c>
      <c r="J43" s="87">
        <v>1.5587722426130697</v>
      </c>
      <c r="K43" s="87">
        <v>1.3391434061135372</v>
      </c>
      <c r="L43" s="87">
        <v>1.6090742842469836</v>
      </c>
      <c r="M43" s="87">
        <v>1.5702466417941814</v>
      </c>
      <c r="N43" s="87">
        <v>1.0663520146363454</v>
      </c>
      <c r="O43" s="87">
        <v>0.71698305423614905</v>
      </c>
      <c r="P43" s="87">
        <v>0.71137419406002178</v>
      </c>
      <c r="Q43" s="87">
        <v>1.0133757703496511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6.6775467720136789E-2</v>
      </c>
      <c r="C45" s="264">
        <v>0.14842349429738233</v>
      </c>
      <c r="D45" s="264">
        <v>0.16924215933743625</v>
      </c>
      <c r="E45" s="264">
        <v>0.42039770685740735</v>
      </c>
      <c r="F45" s="264">
        <v>0.51655243789077332</v>
      </c>
      <c r="G45" s="264">
        <v>0.32323083461742896</v>
      </c>
      <c r="H45" s="264">
        <v>0.37910024754353461</v>
      </c>
      <c r="I45" s="264">
        <v>0.42559166563412754</v>
      </c>
      <c r="J45" s="264">
        <v>0.47309788710256068</v>
      </c>
      <c r="K45" s="264">
        <v>0.38620712261683471</v>
      </c>
      <c r="L45" s="264">
        <v>0.34206622197848935</v>
      </c>
      <c r="M45" s="264">
        <v>0.55696907820462549</v>
      </c>
      <c r="N45" s="264">
        <v>0.35593963572302406</v>
      </c>
      <c r="O45" s="264">
        <v>0.22252665058592813</v>
      </c>
      <c r="P45" s="264">
        <v>0.22188265222544043</v>
      </c>
      <c r="Q45" s="264">
        <v>0.1804219134254228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0.89841747956087292</v>
      </c>
      <c r="C47" s="242">
        <v>1.9969348955089381</v>
      </c>
      <c r="D47" s="242">
        <v>2.2770355554024362</v>
      </c>
      <c r="E47" s="242">
        <v>5.6561587826079087</v>
      </c>
      <c r="F47" s="242">
        <v>6.9498538184091991</v>
      </c>
      <c r="G47" s="242">
        <v>4.348846090759408</v>
      </c>
      <c r="H47" s="242">
        <v>5.1005301876194435</v>
      </c>
      <c r="I47" s="242">
        <v>5.7260398858400299</v>
      </c>
      <c r="J47" s="242">
        <v>6.3652030577703043</v>
      </c>
      <c r="K47" s="242">
        <v>5.1961482492954501</v>
      </c>
      <c r="L47" s="242">
        <v>4.6022631287410611</v>
      </c>
      <c r="M47" s="242">
        <v>7.4936316063128769</v>
      </c>
      <c r="N47" s="242">
        <v>4.7889202624882712</v>
      </c>
      <c r="O47" s="242">
        <v>2.9939413287590382</v>
      </c>
      <c r="P47" s="242">
        <v>2.9852767786836187</v>
      </c>
      <c r="Q47" s="242">
        <v>2.4274513717608492</v>
      </c>
    </row>
    <row r="49" spans="1:17" ht="12.75" x14ac:dyDescent="0.25">
      <c r="A49" s="98" t="str">
        <f>FBT_fec!$A$81</f>
        <v>Market shares of energy uses (%)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1.0000000000000002</v>
      </c>
      <c r="C51" s="77">
        <f t="shared" si="0"/>
        <v>1</v>
      </c>
      <c r="D51" s="77">
        <f t="shared" si="0"/>
        <v>1.0000000000000002</v>
      </c>
      <c r="E51" s="77">
        <f t="shared" si="0"/>
        <v>1</v>
      </c>
      <c r="F51" s="77">
        <f t="shared" si="0"/>
        <v>1</v>
      </c>
      <c r="G51" s="77">
        <f t="shared" si="0"/>
        <v>1</v>
      </c>
      <c r="H51" s="77">
        <f t="shared" si="0"/>
        <v>1</v>
      </c>
      <c r="I51" s="77">
        <f t="shared" si="0"/>
        <v>1</v>
      </c>
      <c r="J51" s="77">
        <f t="shared" si="0"/>
        <v>1.0000000000000002</v>
      </c>
      <c r="K51" s="77">
        <f t="shared" si="0"/>
        <v>0.99999999999999989</v>
      </c>
      <c r="L51" s="77">
        <f t="shared" si="0"/>
        <v>0.99999999999999989</v>
      </c>
      <c r="M51" s="77">
        <f t="shared" si="0"/>
        <v>1</v>
      </c>
      <c r="N51" s="77">
        <f t="shared" si="0"/>
        <v>1</v>
      </c>
      <c r="O51" s="77">
        <f t="shared" si="0"/>
        <v>1</v>
      </c>
      <c r="P51" s="77">
        <f t="shared" si="0"/>
        <v>1</v>
      </c>
      <c r="Q51" s="77">
        <f t="shared" si="0"/>
        <v>1</v>
      </c>
    </row>
    <row r="52" spans="1:17" x14ac:dyDescent="0.25">
      <c r="A52" s="132" t="s">
        <v>83</v>
      </c>
      <c r="B52" s="203">
        <f t="shared" ref="B52:Q52" si="1">IF(B$6=0,0,B$6/B$5)</f>
        <v>1.4678058327718227E-2</v>
      </c>
      <c r="C52" s="203">
        <f t="shared" si="1"/>
        <v>1.4678058327718223E-2</v>
      </c>
      <c r="D52" s="203">
        <f t="shared" si="1"/>
        <v>1.4678058327718227E-2</v>
      </c>
      <c r="E52" s="203">
        <f t="shared" si="1"/>
        <v>1.4678058327718221E-2</v>
      </c>
      <c r="F52" s="203">
        <f t="shared" si="1"/>
        <v>1.4678058327718225E-2</v>
      </c>
      <c r="G52" s="203">
        <f t="shared" si="1"/>
        <v>1.4678058327718223E-2</v>
      </c>
      <c r="H52" s="203">
        <f t="shared" si="1"/>
        <v>1.4678058327718225E-2</v>
      </c>
      <c r="I52" s="203">
        <f t="shared" si="1"/>
        <v>1.4678058327718221E-2</v>
      </c>
      <c r="J52" s="203">
        <f t="shared" si="1"/>
        <v>1.4678058327718227E-2</v>
      </c>
      <c r="K52" s="203">
        <f t="shared" si="1"/>
        <v>1.4678058327718223E-2</v>
      </c>
      <c r="L52" s="203">
        <f t="shared" si="1"/>
        <v>1.467805832771822E-2</v>
      </c>
      <c r="M52" s="203">
        <f t="shared" si="1"/>
        <v>1.4678058327718223E-2</v>
      </c>
      <c r="N52" s="203">
        <f t="shared" si="1"/>
        <v>1.4678058327718223E-2</v>
      </c>
      <c r="O52" s="203">
        <f t="shared" si="1"/>
        <v>1.4678058327718221E-2</v>
      </c>
      <c r="P52" s="203">
        <f t="shared" si="1"/>
        <v>1.4678058327718228E-2</v>
      </c>
      <c r="Q52" s="203">
        <f t="shared" si="1"/>
        <v>1.4678058327718221E-2</v>
      </c>
    </row>
    <row r="53" spans="1:17" x14ac:dyDescent="0.25">
      <c r="A53" s="76" t="s">
        <v>82</v>
      </c>
      <c r="B53" s="202">
        <f t="shared" ref="B53:Q53" si="2">IF(B$7=0,0,B$7/B$5)</f>
        <v>1.5954411225780677E-2</v>
      </c>
      <c r="C53" s="202">
        <f t="shared" si="2"/>
        <v>1.5954411225780677E-2</v>
      </c>
      <c r="D53" s="202">
        <f t="shared" si="2"/>
        <v>1.5954411225780677E-2</v>
      </c>
      <c r="E53" s="202">
        <f t="shared" si="2"/>
        <v>1.5954411225780677E-2</v>
      </c>
      <c r="F53" s="202">
        <f t="shared" si="2"/>
        <v>1.5954411225780677E-2</v>
      </c>
      <c r="G53" s="202">
        <f t="shared" si="2"/>
        <v>1.5954411225780677E-2</v>
      </c>
      <c r="H53" s="202">
        <f t="shared" si="2"/>
        <v>1.5954411225780677E-2</v>
      </c>
      <c r="I53" s="202">
        <f t="shared" si="2"/>
        <v>1.5954411225780674E-2</v>
      </c>
      <c r="J53" s="202">
        <f t="shared" si="2"/>
        <v>1.5954411225780681E-2</v>
      </c>
      <c r="K53" s="202">
        <f t="shared" si="2"/>
        <v>1.5954411225780677E-2</v>
      </c>
      <c r="L53" s="202">
        <f t="shared" si="2"/>
        <v>1.5954411225780674E-2</v>
      </c>
      <c r="M53" s="202">
        <f t="shared" si="2"/>
        <v>1.5954411225780677E-2</v>
      </c>
      <c r="N53" s="202">
        <f t="shared" si="2"/>
        <v>1.5954411225780677E-2</v>
      </c>
      <c r="O53" s="202">
        <f t="shared" si="2"/>
        <v>1.5954411225780674E-2</v>
      </c>
      <c r="P53" s="202">
        <f t="shared" si="2"/>
        <v>1.5954411225780684E-2</v>
      </c>
      <c r="Q53" s="202">
        <f t="shared" si="2"/>
        <v>1.5954411225780674E-2</v>
      </c>
    </row>
    <row r="54" spans="1:17" x14ac:dyDescent="0.25">
      <c r="A54" s="76" t="s">
        <v>81</v>
      </c>
      <c r="B54" s="202">
        <f t="shared" ref="B54:Q54" si="3">IF(B$8=0,0,B$8/B$5)</f>
        <v>3.9566939839936088E-2</v>
      </c>
      <c r="C54" s="202">
        <f t="shared" si="3"/>
        <v>3.9566939839936081E-2</v>
      </c>
      <c r="D54" s="202">
        <f t="shared" si="3"/>
        <v>3.9566939839936088E-2</v>
      </c>
      <c r="E54" s="202">
        <f t="shared" si="3"/>
        <v>3.9566939839936081E-2</v>
      </c>
      <c r="F54" s="202">
        <f t="shared" si="3"/>
        <v>3.9566939839936081E-2</v>
      </c>
      <c r="G54" s="202">
        <f t="shared" si="3"/>
        <v>3.9566939839936081E-2</v>
      </c>
      <c r="H54" s="202">
        <f t="shared" si="3"/>
        <v>3.9566939839936081E-2</v>
      </c>
      <c r="I54" s="202">
        <f t="shared" si="3"/>
        <v>3.9566939839936074E-2</v>
      </c>
      <c r="J54" s="202">
        <f t="shared" si="3"/>
        <v>3.9566939839936095E-2</v>
      </c>
      <c r="K54" s="202">
        <f t="shared" si="3"/>
        <v>3.9566939839936081E-2</v>
      </c>
      <c r="L54" s="202">
        <f t="shared" si="3"/>
        <v>3.9566939839936068E-2</v>
      </c>
      <c r="M54" s="202">
        <f t="shared" si="3"/>
        <v>3.9566939839936081E-2</v>
      </c>
      <c r="N54" s="202">
        <f t="shared" si="3"/>
        <v>3.9566939839936081E-2</v>
      </c>
      <c r="O54" s="202">
        <f t="shared" si="3"/>
        <v>3.9566939839936074E-2</v>
      </c>
      <c r="P54" s="202">
        <f t="shared" si="3"/>
        <v>3.9566939839936088E-2</v>
      </c>
      <c r="Q54" s="202">
        <f t="shared" si="3"/>
        <v>3.9566939839936074E-2</v>
      </c>
    </row>
    <row r="55" spans="1:17" x14ac:dyDescent="0.25">
      <c r="A55" s="76" t="s">
        <v>80</v>
      </c>
      <c r="B55" s="202">
        <f t="shared" ref="B55:Q55" si="4">IF(B$9=0,0,B$9/B$5)</f>
        <v>0.12125352531593317</v>
      </c>
      <c r="C55" s="202">
        <f t="shared" si="4"/>
        <v>0.12125352531593317</v>
      </c>
      <c r="D55" s="202">
        <f t="shared" si="4"/>
        <v>0.12125352531593318</v>
      </c>
      <c r="E55" s="202">
        <f t="shared" si="4"/>
        <v>0.12125352531593316</v>
      </c>
      <c r="F55" s="202">
        <f t="shared" si="4"/>
        <v>0.12125352531593316</v>
      </c>
      <c r="G55" s="202">
        <f t="shared" si="4"/>
        <v>0.12125352531593316</v>
      </c>
      <c r="H55" s="202">
        <f t="shared" si="4"/>
        <v>0.12125352531593317</v>
      </c>
      <c r="I55" s="202">
        <f t="shared" si="4"/>
        <v>0.12125352531593314</v>
      </c>
      <c r="J55" s="202">
        <f t="shared" si="4"/>
        <v>0.1212535253159332</v>
      </c>
      <c r="K55" s="202">
        <f t="shared" si="4"/>
        <v>0.12125352531593314</v>
      </c>
      <c r="L55" s="202">
        <f t="shared" si="4"/>
        <v>0.12125352531593311</v>
      </c>
      <c r="M55" s="202">
        <f t="shared" si="4"/>
        <v>0.12125352531593316</v>
      </c>
      <c r="N55" s="202">
        <f t="shared" si="4"/>
        <v>0.12125352531593316</v>
      </c>
      <c r="O55" s="202">
        <f t="shared" si="4"/>
        <v>0.12125352531593314</v>
      </c>
      <c r="P55" s="202">
        <f t="shared" si="4"/>
        <v>0.12125352531593318</v>
      </c>
      <c r="Q55" s="202">
        <f t="shared" si="4"/>
        <v>0.12125352531593313</v>
      </c>
    </row>
    <row r="56" spans="1:17" x14ac:dyDescent="0.25">
      <c r="A56" s="129" t="s">
        <v>79</v>
      </c>
      <c r="B56" s="201">
        <f t="shared" ref="B56:Q56" si="5">IF(B$10=0,0,B$10/B$5)</f>
        <v>2.6803410859311549E-2</v>
      </c>
      <c r="C56" s="201">
        <f t="shared" si="5"/>
        <v>2.6803410859311538E-2</v>
      </c>
      <c r="D56" s="201">
        <f t="shared" si="5"/>
        <v>2.6803410859311545E-2</v>
      </c>
      <c r="E56" s="201">
        <f t="shared" si="5"/>
        <v>2.6803410859311542E-2</v>
      </c>
      <c r="F56" s="201">
        <f t="shared" si="5"/>
        <v>2.6803410859311542E-2</v>
      </c>
      <c r="G56" s="201">
        <f t="shared" si="5"/>
        <v>2.6803410859311542E-2</v>
      </c>
      <c r="H56" s="201">
        <f t="shared" si="5"/>
        <v>2.6803410859311542E-2</v>
      </c>
      <c r="I56" s="201">
        <f t="shared" si="5"/>
        <v>2.6803410859311538E-2</v>
      </c>
      <c r="J56" s="201">
        <f t="shared" si="5"/>
        <v>2.6803410859311552E-2</v>
      </c>
      <c r="K56" s="201">
        <f t="shared" si="5"/>
        <v>2.6803410859311542E-2</v>
      </c>
      <c r="L56" s="201">
        <f t="shared" si="5"/>
        <v>2.6803410859311535E-2</v>
      </c>
      <c r="M56" s="201">
        <f t="shared" si="5"/>
        <v>2.6803410859311542E-2</v>
      </c>
      <c r="N56" s="201">
        <f t="shared" si="5"/>
        <v>2.6803410859311542E-2</v>
      </c>
      <c r="O56" s="201">
        <f t="shared" si="5"/>
        <v>2.6803410859311545E-2</v>
      </c>
      <c r="P56" s="201">
        <f t="shared" si="5"/>
        <v>2.6803410859311549E-2</v>
      </c>
      <c r="Q56" s="201">
        <f t="shared" si="5"/>
        <v>2.6803410859311535E-2</v>
      </c>
    </row>
    <row r="57" spans="1:17" x14ac:dyDescent="0.25">
      <c r="A57" s="127" t="s">
        <v>314</v>
      </c>
      <c r="B57" s="200">
        <f t="shared" ref="B57:Q57" si="6">IF(B$15=0,0,B$15/B$5)</f>
        <v>0.64412215701048448</v>
      </c>
      <c r="C57" s="200">
        <f t="shared" si="6"/>
        <v>0.59095668393970213</v>
      </c>
      <c r="D57" s="200">
        <f t="shared" si="6"/>
        <v>0.5933284566203757</v>
      </c>
      <c r="E57" s="200">
        <f t="shared" si="6"/>
        <v>0.51795034114864047</v>
      </c>
      <c r="F57" s="200">
        <f t="shared" si="6"/>
        <v>0.4548023905522291</v>
      </c>
      <c r="G57" s="200">
        <f t="shared" si="6"/>
        <v>0.53787684220682064</v>
      </c>
      <c r="H57" s="200">
        <f t="shared" si="6"/>
        <v>0.51795034114864047</v>
      </c>
      <c r="I57" s="200">
        <f t="shared" si="6"/>
        <v>0.51795034114864047</v>
      </c>
      <c r="J57" s="200">
        <f t="shared" si="6"/>
        <v>0.49853229984646674</v>
      </c>
      <c r="K57" s="200">
        <f t="shared" si="6"/>
        <v>0.51795034114864036</v>
      </c>
      <c r="L57" s="200">
        <f t="shared" si="6"/>
        <v>0.51795034114864036</v>
      </c>
      <c r="M57" s="200">
        <f t="shared" si="6"/>
        <v>0.48133638849580479</v>
      </c>
      <c r="N57" s="200">
        <f t="shared" si="6"/>
        <v>0.49130006927464848</v>
      </c>
      <c r="O57" s="200">
        <f t="shared" si="6"/>
        <v>0.51795034114864036</v>
      </c>
      <c r="P57" s="200">
        <f t="shared" si="6"/>
        <v>0.50982849731494895</v>
      </c>
      <c r="Q57" s="200">
        <f t="shared" si="6"/>
        <v>0.51795034114864036</v>
      </c>
    </row>
    <row r="58" spans="1:17" x14ac:dyDescent="0.25">
      <c r="A58" s="127" t="s">
        <v>313</v>
      </c>
      <c r="B58" s="200">
        <f t="shared" ref="B58:Q58" si="7">IF(B$26=0,0,B$26/B$5)</f>
        <v>1.6429104933683526E-2</v>
      </c>
      <c r="C58" s="200">
        <f t="shared" si="7"/>
        <v>4.2259840361395351E-2</v>
      </c>
      <c r="D58" s="200">
        <f t="shared" si="7"/>
        <v>4.9752904613969931E-2</v>
      </c>
      <c r="E58" s="200">
        <f t="shared" si="7"/>
        <v>0.10291903850292282</v>
      </c>
      <c r="F58" s="200">
        <f t="shared" si="7"/>
        <v>0.12721498853069133</v>
      </c>
      <c r="G58" s="200">
        <f t="shared" si="7"/>
        <v>7.535805694607571E-2</v>
      </c>
      <c r="H58" s="200">
        <f t="shared" si="7"/>
        <v>8.9250350750877741E-2</v>
      </c>
      <c r="I58" s="200">
        <f t="shared" si="7"/>
        <v>8.9704518820304474E-2</v>
      </c>
      <c r="J58" s="200">
        <f t="shared" si="7"/>
        <v>0.10748362144722587</v>
      </c>
      <c r="K58" s="200">
        <f t="shared" si="7"/>
        <v>0.10291903850292283</v>
      </c>
      <c r="L58" s="200">
        <f t="shared" si="7"/>
        <v>8.2995483515258692E-2</v>
      </c>
      <c r="M58" s="200">
        <f t="shared" si="7"/>
        <v>0.11929811083209436</v>
      </c>
      <c r="N58" s="200">
        <f t="shared" si="7"/>
        <v>0.11098489033415443</v>
      </c>
      <c r="O58" s="200">
        <f t="shared" si="7"/>
        <v>8.9568287944706171E-2</v>
      </c>
      <c r="P58" s="200">
        <f t="shared" si="7"/>
        <v>0.10542263067064972</v>
      </c>
      <c r="Q58" s="200">
        <f t="shared" si="7"/>
        <v>6.8724829185139419E-2</v>
      </c>
    </row>
    <row r="59" spans="1:17" x14ac:dyDescent="0.25">
      <c r="A59" s="127" t="s">
        <v>312</v>
      </c>
      <c r="B59" s="200">
        <f t="shared" ref="B59:Q59" si="8">IF(B$27=0,0,B$27/B$5)</f>
        <v>0.10229989835411639</v>
      </c>
      <c r="C59" s="200">
        <f t="shared" si="8"/>
        <v>9.9930825625903386E-2</v>
      </c>
      <c r="D59" s="200">
        <f t="shared" si="8"/>
        <v>8.1449410187517696E-2</v>
      </c>
      <c r="E59" s="200">
        <f t="shared" si="8"/>
        <v>4.2523497975859963E-2</v>
      </c>
      <c r="F59" s="200">
        <f t="shared" si="8"/>
        <v>5.343660015600489E-2</v>
      </c>
      <c r="G59" s="200">
        <f t="shared" si="8"/>
        <v>8.1851469049044015E-2</v>
      </c>
      <c r="H59" s="200">
        <f t="shared" si="8"/>
        <v>7.1910364180364214E-2</v>
      </c>
      <c r="I59" s="200">
        <f t="shared" si="8"/>
        <v>7.0933929826700326E-2</v>
      </c>
      <c r="J59" s="200">
        <f t="shared" si="8"/>
        <v>5.2127957265120754E-2</v>
      </c>
      <c r="K59" s="200">
        <f t="shared" si="8"/>
        <v>4.2523497975859956E-2</v>
      </c>
      <c r="L59" s="200">
        <f t="shared" si="8"/>
        <v>8.5357956949653369E-2</v>
      </c>
      <c r="M59" s="200">
        <f t="shared" si="8"/>
        <v>4.3923418687754963E-2</v>
      </c>
      <c r="N59" s="200">
        <f t="shared" si="8"/>
        <v>5.1832667844336149E-2</v>
      </c>
      <c r="O59" s="200">
        <f t="shared" si="8"/>
        <v>7.1226818111717397E-2</v>
      </c>
      <c r="P59" s="200">
        <f t="shared" si="8"/>
        <v>4.5262767461649901E-2</v>
      </c>
      <c r="Q59" s="200">
        <f t="shared" si="8"/>
        <v>0.11603901551631787</v>
      </c>
    </row>
    <row r="60" spans="1:17" x14ac:dyDescent="0.25">
      <c r="A60" s="142" t="s">
        <v>318</v>
      </c>
      <c r="B60" s="199">
        <f t="shared" ref="B60:Q60" si="9">IF(B$28=0,0,B$28/B$5)</f>
        <v>6.7168702392721311E-2</v>
      </c>
      <c r="C60" s="199">
        <f t="shared" si="9"/>
        <v>6.2591874499746639E-2</v>
      </c>
      <c r="D60" s="199">
        <f t="shared" si="9"/>
        <v>4.3470026219260549E-2</v>
      </c>
      <c r="E60" s="199">
        <f t="shared" si="9"/>
        <v>0</v>
      </c>
      <c r="F60" s="199">
        <f t="shared" si="9"/>
        <v>8.8365252546946261E-3</v>
      </c>
      <c r="G60" s="199">
        <f t="shared" si="9"/>
        <v>4.1683610522487223E-2</v>
      </c>
      <c r="H60" s="199">
        <f t="shared" si="9"/>
        <v>3.0555130114935446E-2</v>
      </c>
      <c r="I60" s="199">
        <f t="shared" si="9"/>
        <v>2.953987797755989E-2</v>
      </c>
      <c r="J60" s="199">
        <f t="shared" si="9"/>
        <v>9.214323994875909E-3</v>
      </c>
      <c r="K60" s="199">
        <f t="shared" si="9"/>
        <v>0</v>
      </c>
      <c r="L60" s="199">
        <f t="shared" si="9"/>
        <v>4.4537326921457017E-2</v>
      </c>
      <c r="M60" s="199">
        <f t="shared" si="9"/>
        <v>0</v>
      </c>
      <c r="N60" s="199">
        <f t="shared" si="9"/>
        <v>8.6197808230717779E-3</v>
      </c>
      <c r="O60" s="199">
        <f t="shared" si="9"/>
        <v>2.9844409927158012E-2</v>
      </c>
      <c r="P60" s="199">
        <f t="shared" si="9"/>
        <v>2.5252872492320839E-3</v>
      </c>
      <c r="Q60" s="199">
        <f t="shared" si="9"/>
        <v>7.6438099533430851E-2</v>
      </c>
    </row>
    <row r="61" spans="1:17" x14ac:dyDescent="0.25">
      <c r="A61" s="142" t="s">
        <v>317</v>
      </c>
      <c r="B61" s="199">
        <f t="shared" ref="B61:Q61" si="10">IF(B$34=0,0,B$34/B$5)</f>
        <v>3.3726998958516129E-2</v>
      </c>
      <c r="C61" s="199">
        <f t="shared" si="10"/>
        <v>3.3726998958516129E-2</v>
      </c>
      <c r="D61" s="199">
        <f t="shared" si="10"/>
        <v>3.3726998958516136E-2</v>
      </c>
      <c r="E61" s="199">
        <f t="shared" si="10"/>
        <v>3.3726998958516136E-2</v>
      </c>
      <c r="F61" s="199">
        <f t="shared" si="10"/>
        <v>3.3726998958516129E-2</v>
      </c>
      <c r="G61" s="199">
        <f t="shared" si="10"/>
        <v>3.3726998958516129E-2</v>
      </c>
      <c r="H61" s="199">
        <f t="shared" si="10"/>
        <v>3.3726998958516136E-2</v>
      </c>
      <c r="I61" s="199">
        <f t="shared" si="10"/>
        <v>3.3726998958516122E-2</v>
      </c>
      <c r="J61" s="199">
        <f t="shared" si="10"/>
        <v>3.3726998958516136E-2</v>
      </c>
      <c r="K61" s="199">
        <f t="shared" si="10"/>
        <v>3.3726998958516122E-2</v>
      </c>
      <c r="L61" s="199">
        <f t="shared" si="10"/>
        <v>3.3726998958516122E-2</v>
      </c>
      <c r="M61" s="199">
        <f t="shared" si="10"/>
        <v>3.3726998958516136E-2</v>
      </c>
      <c r="N61" s="199">
        <f t="shared" si="10"/>
        <v>3.3726998958516129E-2</v>
      </c>
      <c r="O61" s="199">
        <f t="shared" si="10"/>
        <v>3.3726998958516122E-2</v>
      </c>
      <c r="P61" s="199">
        <f t="shared" si="10"/>
        <v>3.3726998958516136E-2</v>
      </c>
      <c r="Q61" s="199">
        <f t="shared" si="10"/>
        <v>3.3726998958516122E-2</v>
      </c>
    </row>
    <row r="62" spans="1:17" x14ac:dyDescent="0.25">
      <c r="A62" s="142" t="s">
        <v>316</v>
      </c>
      <c r="B62" s="199">
        <f t="shared" ref="B62:Q62" si="11">IF(B$45=0,0,B$45/B$5)</f>
        <v>1.4041970028789337E-3</v>
      </c>
      <c r="C62" s="199">
        <f t="shared" si="11"/>
        <v>3.6119521676406278E-3</v>
      </c>
      <c r="D62" s="199">
        <f t="shared" si="11"/>
        <v>4.2523850097410196E-3</v>
      </c>
      <c r="E62" s="199">
        <f t="shared" si="11"/>
        <v>8.7964990173438305E-3</v>
      </c>
      <c r="F62" s="199">
        <f t="shared" si="11"/>
        <v>1.087307594279413E-2</v>
      </c>
      <c r="G62" s="199">
        <f t="shared" si="11"/>
        <v>6.4408595680406589E-3</v>
      </c>
      <c r="H62" s="199">
        <f t="shared" si="11"/>
        <v>7.628235106912626E-3</v>
      </c>
      <c r="I62" s="199">
        <f t="shared" si="11"/>
        <v>7.6670528906243136E-3</v>
      </c>
      <c r="J62" s="199">
        <f t="shared" si="11"/>
        <v>9.1866343117287062E-3</v>
      </c>
      <c r="K62" s="199">
        <f t="shared" si="11"/>
        <v>8.7964990173438323E-3</v>
      </c>
      <c r="L62" s="199">
        <f t="shared" si="11"/>
        <v>7.0936310696802308E-3</v>
      </c>
      <c r="M62" s="199">
        <f t="shared" si="11"/>
        <v>1.0196419729238834E-2</v>
      </c>
      <c r="N62" s="199">
        <f t="shared" si="11"/>
        <v>9.4858880627482402E-3</v>
      </c>
      <c r="O62" s="199">
        <f t="shared" si="11"/>
        <v>7.6554092260432624E-3</v>
      </c>
      <c r="P62" s="199">
        <f t="shared" si="11"/>
        <v>9.0104812539016851E-3</v>
      </c>
      <c r="Q62" s="199">
        <f t="shared" si="11"/>
        <v>5.8739170243708909E-3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1.8892494133036068E-2</v>
      </c>
      <c r="C64" s="276">
        <f t="shared" si="13"/>
        <v>4.8596304504319496E-2</v>
      </c>
      <c r="D64" s="276">
        <f t="shared" si="13"/>
        <v>5.7212883009457101E-2</v>
      </c>
      <c r="E64" s="276">
        <f t="shared" si="13"/>
        <v>0.11835077680389702</v>
      </c>
      <c r="F64" s="276">
        <f t="shared" si="13"/>
        <v>0.14628967519239494</v>
      </c>
      <c r="G64" s="276">
        <f t="shared" si="13"/>
        <v>8.6657286229380057E-2</v>
      </c>
      <c r="H64" s="276">
        <f t="shared" si="13"/>
        <v>0.10263259835143793</v>
      </c>
      <c r="I64" s="276">
        <f t="shared" si="13"/>
        <v>0.10315486463567508</v>
      </c>
      <c r="J64" s="276">
        <f t="shared" si="13"/>
        <v>0.12359977587250709</v>
      </c>
      <c r="K64" s="276">
        <f t="shared" si="13"/>
        <v>0.11835077680389704</v>
      </c>
      <c r="L64" s="276">
        <f t="shared" si="13"/>
        <v>9.5439872817767765E-2</v>
      </c>
      <c r="M64" s="276">
        <f t="shared" si="13"/>
        <v>0.1371857364156662</v>
      </c>
      <c r="N64" s="276">
        <f t="shared" si="13"/>
        <v>0.12762602697818121</v>
      </c>
      <c r="O64" s="276">
        <f t="shared" si="13"/>
        <v>0.10299820722625636</v>
      </c>
      <c r="P64" s="276">
        <f t="shared" si="13"/>
        <v>0.12122975898407176</v>
      </c>
      <c r="Q64" s="276">
        <f t="shared" si="13"/>
        <v>7.9029468581222659E-2</v>
      </c>
    </row>
    <row r="66" spans="1:17" ht="12.75" x14ac:dyDescent="0.25">
      <c r="A66" s="98" t="str">
        <f>FBT_fec!$A$110</f>
        <v>Energy intensity (toe/physical output index)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 t="shared" ref="B68:Q68" si="14">SUM(B$69:B$77)</f>
        <v>287.58568023654425</v>
      </c>
      <c r="C68" s="230">
        <f t="shared" si="14"/>
        <v>279.29170583174067</v>
      </c>
      <c r="D68" s="230">
        <f t="shared" si="14"/>
        <v>276.80007797047352</v>
      </c>
      <c r="E68" s="230">
        <f t="shared" si="14"/>
        <v>264.82370109699366</v>
      </c>
      <c r="F68" s="230">
        <f t="shared" si="14"/>
        <v>262.22468876407828</v>
      </c>
      <c r="G68" s="230">
        <f t="shared" si="14"/>
        <v>270.90040845806931</v>
      </c>
      <c r="H68" s="230">
        <f t="shared" si="14"/>
        <v>264.68385429266073</v>
      </c>
      <c r="I68" s="230">
        <f t="shared" si="14"/>
        <v>261.16813678901843</v>
      </c>
      <c r="J68" s="230">
        <f t="shared" si="14"/>
        <v>257.26421757376596</v>
      </c>
      <c r="K68" s="230">
        <f t="shared" si="14"/>
        <v>257.20948426344853</v>
      </c>
      <c r="L68" s="230">
        <f t="shared" si="14"/>
        <v>263.0338578071034</v>
      </c>
      <c r="M68" s="230">
        <f t="shared" si="14"/>
        <v>252.16816982695229</v>
      </c>
      <c r="N68" s="230">
        <f t="shared" si="14"/>
        <v>253.46981288228559</v>
      </c>
      <c r="O68" s="230">
        <f t="shared" si="14"/>
        <v>256.98512908179401</v>
      </c>
      <c r="P68" s="230">
        <f t="shared" si="14"/>
        <v>253.96248471456195</v>
      </c>
      <c r="Q68" s="230">
        <f t="shared" si="14"/>
        <v>266.46667069502718</v>
      </c>
    </row>
    <row r="69" spans="1:17" x14ac:dyDescent="0.25">
      <c r="A69" s="132" t="s">
        <v>83</v>
      </c>
      <c r="B69" s="275">
        <f>IF(B$6=0,0,B$6/WWP!B$5*1000)</f>
        <v>4.2211993887285182</v>
      </c>
      <c r="C69" s="275">
        <f>IF(C$6=0,0,C$6/WWP!C$5*1000)</f>
        <v>4.0994599486462091</v>
      </c>
      <c r="D69" s="275">
        <f>IF(D$6=0,0,D$6/WWP!D$5*1000)</f>
        <v>4.062887689567563</v>
      </c>
      <c r="E69" s="275">
        <f>IF(E$6=0,0,E$6/WWP!E$5*1000)</f>
        <v>3.8870977312638892</v>
      </c>
      <c r="F69" s="275">
        <f>IF(F$6=0,0,F$6/WWP!F$5*1000)</f>
        <v>3.8489492766468985</v>
      </c>
      <c r="G69" s="275">
        <f>IF(G$6=0,0,G$6/WWP!G$5*1000)</f>
        <v>3.9762919963502323</v>
      </c>
      <c r="H69" s="275">
        <f>IF(H$6=0,0,H$6/WWP!H$5*1000)</f>
        <v>3.8850450517129458</v>
      </c>
      <c r="I69" s="275">
        <f>IF(I$6=0,0,I$6/WWP!I$5*1000)</f>
        <v>3.8334411451307031</v>
      </c>
      <c r="J69" s="275">
        <f>IF(J$6=0,0,J$6/WWP!J$5*1000)</f>
        <v>3.7761391911825291</v>
      </c>
      <c r="K69" s="275">
        <f>IF(K$6=0,0,K$6/WWP!K$5*1000)</f>
        <v>3.7753358124612206</v>
      </c>
      <c r="L69" s="275">
        <f>IF(L$6=0,0,L$6/WWP!L$5*1000)</f>
        <v>3.8608263070574047</v>
      </c>
      <c r="M69" s="275">
        <f>IF(M$6=0,0,M$6/WWP!M$5*1000)</f>
        <v>3.7013391051139597</v>
      </c>
      <c r="N69" s="275">
        <f>IF(N$6=0,0,N$6/WWP!N$5*1000)</f>
        <v>3.7204446978020123</v>
      </c>
      <c r="O69" s="275">
        <f>IF(O$6=0,0,O$6/WWP!O$5*1000)</f>
        <v>3.7720427140187693</v>
      </c>
      <c r="P69" s="275">
        <f>IF(P$6=0,0,P$6/WWP!P$5*1000)</f>
        <v>3.7276761636925886</v>
      </c>
      <c r="Q69" s="275">
        <f>IF(Q$6=0,0,Q$6/WWP!Q$5*1000)</f>
        <v>3.9112133348544931</v>
      </c>
    </row>
    <row r="70" spans="1:17" x14ac:dyDescent="0.25">
      <c r="A70" s="76" t="s">
        <v>82</v>
      </c>
      <c r="B70" s="274">
        <f>IF(B$7=0,0,B$7/WWP!B$5*1000)</f>
        <v>4.5882602051396937</v>
      </c>
      <c r="C70" s="274">
        <f>IF(C$7=0,0,C$7/WWP!C$5*1000)</f>
        <v>4.4559347267893576</v>
      </c>
      <c r="D70" s="274">
        <f>IF(D$7=0,0,D$7/WWP!D$5*1000)</f>
        <v>4.416182271269089</v>
      </c>
      <c r="E70" s="274">
        <f>IF(E$7=0,0,E$7/WWP!E$5*1000)</f>
        <v>4.2251062296346626</v>
      </c>
      <c r="F70" s="274">
        <f>IF(F$7=0,0,F$7/WWP!F$5*1000)</f>
        <v>4.183640518094454</v>
      </c>
      <c r="G70" s="274">
        <f>IF(G$7=0,0,G$7/WWP!G$5*1000)</f>
        <v>4.3220565177719914</v>
      </c>
      <c r="H70" s="274">
        <f>IF(H$7=0,0,H$7/WWP!H$5*1000)</f>
        <v>4.2228750562097233</v>
      </c>
      <c r="I70" s="274">
        <f>IF(I$7=0,0,I$7/WWP!I$5*1000)</f>
        <v>4.1667838534029382</v>
      </c>
      <c r="J70" s="274">
        <f>IF(J$7=0,0,J$7/WWP!J$5*1000)</f>
        <v>4.1044991208505754</v>
      </c>
      <c r="K70" s="274">
        <f>IF(K$7=0,0,K$7/WWP!K$5*1000)</f>
        <v>4.1036258831100225</v>
      </c>
      <c r="L70" s="274">
        <f>IF(L$7=0,0,L$7/WWP!L$5*1000)</f>
        <v>4.1965503337580481</v>
      </c>
      <c r="M70" s="274">
        <f>IF(M$7=0,0,M$7/WWP!M$5*1000)</f>
        <v>4.023194679471696</v>
      </c>
      <c r="N70" s="274">
        <f>IF(N$7=0,0,N$7/WWP!N$5*1000)</f>
        <v>4.0439616280456656</v>
      </c>
      <c r="O70" s="274">
        <f>IF(O$7=0,0,O$7/WWP!O$5*1000)</f>
        <v>4.1000464282812699</v>
      </c>
      <c r="P70" s="274">
        <f>IF(P$7=0,0,P$7/WWP!P$5*1000)</f>
        <v>4.0518219170571621</v>
      </c>
      <c r="Q70" s="274">
        <f>IF(Q$7=0,0,Q$7/WWP!Q$5*1000)</f>
        <v>4.2513188422331449</v>
      </c>
    </row>
    <row r="71" spans="1:17" x14ac:dyDescent="0.25">
      <c r="A71" s="76" t="s">
        <v>81</v>
      </c>
      <c r="B71" s="274">
        <f>IF(B$8=0,0,B$8/WWP!B$5*1000)</f>
        <v>11.37888530874644</v>
      </c>
      <c r="C71" s="274">
        <f>IF(C$8=0,0,C$8/WWP!C$5*1000)</f>
        <v>11.050718122437608</v>
      </c>
      <c r="D71" s="274">
        <f>IF(D$8=0,0,D$8/WWP!D$5*1000)</f>
        <v>10.952132032747345</v>
      </c>
      <c r="E71" s="274">
        <f>IF(E$8=0,0,E$8/WWP!E$5*1000)</f>
        <v>10.478263449493962</v>
      </c>
      <c r="F71" s="274">
        <f>IF(F$8=0,0,F$8/WWP!F$5*1000)</f>
        <v>10.375428484874247</v>
      </c>
      <c r="G71" s="274">
        <f>IF(G$8=0,0,G$8/WWP!G$5*1000)</f>
        <v>10.718700164074539</v>
      </c>
      <c r="H71" s="274">
        <f>IF(H$8=0,0,H$8/WWP!H$5*1000)</f>
        <v>10.472730139400115</v>
      </c>
      <c r="I71" s="274">
        <f>IF(I$8=0,0,I$8/WWP!I$5*1000)</f>
        <v>10.333623956439286</v>
      </c>
      <c r="J71" s="274">
        <f>IF(J$8=0,0,J$8/WWP!J$5*1000)</f>
        <v>10.179157819709426</v>
      </c>
      <c r="K71" s="274">
        <f>IF(K$8=0,0,K$8/WWP!K$5*1000)</f>
        <v>10.176992190112857</v>
      </c>
      <c r="L71" s="274">
        <f>IF(L$8=0,0,L$8/WWP!L$5*1000)</f>
        <v>10.40744482771996</v>
      </c>
      <c r="M71" s="274">
        <f>IF(M$8=0,0,M$8/WWP!M$5*1000)</f>
        <v>9.9775228050898068</v>
      </c>
      <c r="N71" s="274">
        <f>IF(N$8=0,0,N$8/WWP!N$5*1000)</f>
        <v>10.02902483755325</v>
      </c>
      <c r="O71" s="274">
        <f>IF(O$8=0,0,O$8/WWP!O$5*1000)</f>
        <v>10.168115142137552</v>
      </c>
      <c r="P71" s="274">
        <f>IF(P$8=0,0,P$8/WWP!P$5*1000)</f>
        <v>10.048518354301759</v>
      </c>
      <c r="Q71" s="274">
        <f>IF(Q$8=0,0,Q$8/WWP!Q$5*1000)</f>
        <v>10.543270728738198</v>
      </c>
    </row>
    <row r="72" spans="1:17" x14ac:dyDescent="0.25">
      <c r="A72" s="76" t="s">
        <v>80</v>
      </c>
      <c r="B72" s="274">
        <f>IF(B$9=0,0,B$9/WWP!B$5*1000)</f>
        <v>34.870777559061672</v>
      </c>
      <c r="C72" s="274">
        <f>IF(C$9=0,0,C$9/WWP!C$5*1000)</f>
        <v>33.865103923599122</v>
      </c>
      <c r="D72" s="274">
        <f>IF(D$9=0,0,D$9/WWP!D$5*1000)</f>
        <v>33.562985261645082</v>
      </c>
      <c r="E72" s="274">
        <f>IF(E$9=0,0,E$9/WWP!E$5*1000)</f>
        <v>32.110807345223435</v>
      </c>
      <c r="F72" s="274">
        <f>IF(F$9=0,0,F$9/WWP!F$5*1000)</f>
        <v>31.795667937517855</v>
      </c>
      <c r="G72" s="274">
        <f>IF(G$9=0,0,G$9/WWP!G$5*1000)</f>
        <v>32.847629535067142</v>
      </c>
      <c r="H72" s="274">
        <f>IF(H$9=0,0,H$9/WWP!H$5*1000)</f>
        <v>32.0938504271939</v>
      </c>
      <c r="I72" s="274">
        <f>IF(I$9=0,0,I$9/WWP!I$5*1000)</f>
        <v>31.667557285862333</v>
      </c>
      <c r="J72" s="274">
        <f>IF(J$9=0,0,J$9/WWP!J$5*1000)</f>
        <v>31.194193318464375</v>
      </c>
      <c r="K72" s="274">
        <f>IF(K$9=0,0,K$9/WWP!K$5*1000)</f>
        <v>31.187556711636173</v>
      </c>
      <c r="L72" s="274">
        <f>IF(L$9=0,0,L$9/WWP!L$5*1000)</f>
        <v>31.893782536561165</v>
      </c>
      <c r="M72" s="274">
        <f>IF(M$9=0,0,M$9/WWP!M$5*1000)</f>
        <v>30.57627956398489</v>
      </c>
      <c r="N72" s="274">
        <f>IF(N$9=0,0,N$9/WWP!N$5*1000)</f>
        <v>30.734108373147059</v>
      </c>
      <c r="O72" s="274">
        <f>IF(O$9=0,0,O$9/WWP!O$5*1000)</f>
        <v>31.16035285493766</v>
      </c>
      <c r="P72" s="274">
        <f>IF(P$9=0,0,P$9/WWP!P$5*1000)</f>
        <v>30.793846569634425</v>
      </c>
      <c r="Q72" s="274">
        <f>IF(Q$9=0,0,Q$9/WWP!Q$5*1000)</f>
        <v>32.310023200971898</v>
      </c>
    </row>
    <row r="73" spans="1:17" x14ac:dyDescent="0.25">
      <c r="A73" s="129" t="s">
        <v>79</v>
      </c>
      <c r="B73" s="273">
        <f>IF(B$10=0,0,B$10/WWP!B$5*1000)</f>
        <v>7.7082771446346872</v>
      </c>
      <c r="C73" s="273">
        <f>IF(C$10=0,0,C$10/WWP!C$5*1000)</f>
        <v>7.4859703410061211</v>
      </c>
      <c r="D73" s="273">
        <f>IF(D$10=0,0,D$10/WWP!D$5*1000)</f>
        <v>7.4191862157320712</v>
      </c>
      <c r="E73" s="273">
        <f>IF(E$10=0,0,E$10/WWP!E$5*1000)</f>
        <v>7.0981784657862352</v>
      </c>
      <c r="F73" s="273">
        <f>IF(F$10=0,0,F$10/WWP!F$5*1000)</f>
        <v>7.0285160703986849</v>
      </c>
      <c r="G73" s="273">
        <f>IF(G$10=0,0,G$10/WWP!G$5*1000)</f>
        <v>7.2610549498569465</v>
      </c>
      <c r="H73" s="273">
        <f>IF(H$10=0,0,H$10/WWP!H$5*1000)</f>
        <v>7.0944300944323366</v>
      </c>
      <c r="I73" s="273">
        <f>IF(I$10=0,0,I$10/WWP!I$5*1000)</f>
        <v>7.0001968737169378</v>
      </c>
      <c r="J73" s="273">
        <f>IF(J$10=0,0,J$10/WWP!J$5*1000)</f>
        <v>6.895558523028968</v>
      </c>
      <c r="K73" s="273">
        <f>IF(K$10=0,0,K$10/WWP!K$5*1000)</f>
        <v>6.8940914836248393</v>
      </c>
      <c r="L73" s="273">
        <f>IF(L$10=0,0,L$10/WWP!L$5*1000)</f>
        <v>7.0502045607135226</v>
      </c>
      <c r="M73" s="273">
        <f>IF(M$10=0,0,M$10/WWP!M$5*1000)</f>
        <v>6.7589670615124495</v>
      </c>
      <c r="N73" s="273">
        <f>IF(N$10=0,0,N$10/WWP!N$5*1000)</f>
        <v>6.7938555351167187</v>
      </c>
      <c r="O73" s="273">
        <f>IF(O$10=0,0,O$10/WWP!O$5*1000)</f>
        <v>6.8880779995125376</v>
      </c>
      <c r="P73" s="273">
        <f>IF(P$10=0,0,P$10/WWP!P$5*1000)</f>
        <v>6.807060820656031</v>
      </c>
      <c r="Q73" s="273">
        <f>IF(Q$10=0,0,Q$10/WWP!Q$5*1000)</f>
        <v>7.1422156549516833</v>
      </c>
    </row>
    <row r="74" spans="1:17" x14ac:dyDescent="0.25">
      <c r="A74" s="127" t="s">
        <v>314</v>
      </c>
      <c r="B74" s="296">
        <f>IF(B$15=0,0,B$15/WWP!B$5*1000)</f>
        <v>185.24030867929031</v>
      </c>
      <c r="C74" s="296">
        <f>IF(C$15=0,0,C$15/WWP!C$5*1000)</f>
        <v>165.04930033018823</v>
      </c>
      <c r="D74" s="296">
        <f>IF(D$15=0,0,D$15/WWP!D$5*1000)</f>
        <v>164.2333630546207</v>
      </c>
      <c r="E74" s="296">
        <f>IF(E$15=0,0,E$15/WWP!E$5*1000)</f>
        <v>137.16552632743347</v>
      </c>
      <c r="F74" s="296">
        <f>IF(F$15=0,0,F$15/WWP!F$5*1000)</f>
        <v>119.26041531171705</v>
      </c>
      <c r="G74" s="296">
        <f>IF(G$15=0,0,G$15/WWP!G$5*1000)</f>
        <v>145.71105625396419</v>
      </c>
      <c r="H74" s="296">
        <f>IF(H$15=0,0,H$15/WWP!H$5*1000)</f>
        <v>137.09309262742067</v>
      </c>
      <c r="I74" s="296">
        <f>IF(I$15=0,0,I$15/WWP!I$5*1000)</f>
        <v>135.27212554702689</v>
      </c>
      <c r="J74" s="296">
        <f>IF(J$15=0,0,J$15/WWP!J$5*1000)</f>
        <v>128.25452205525133</v>
      </c>
      <c r="K74" s="296">
        <f>IF(K$15=0,0,K$15/WWP!K$5*1000)</f>
        <v>133.22174012091904</v>
      </c>
      <c r="L74" s="296">
        <f>IF(L$15=0,0,L$15/WWP!L$5*1000)</f>
        <v>136.23847638483218</v>
      </c>
      <c r="M74" s="296">
        <f>IF(M$15=0,0,M$15/WWP!M$5*1000)</f>
        <v>121.37771615810199</v>
      </c>
      <c r="N74" s="296">
        <f>IF(N$15=0,0,N$15/WWP!N$5*1000)</f>
        <v>124.52973662809912</v>
      </c>
      <c r="O74" s="296">
        <f>IF(O$15=0,0,O$15/WWP!O$5*1000)</f>
        <v>133.10553527804262</v>
      </c>
      <c r="P74" s="296">
        <f>IF(P$15=0,0,P$15/WWP!P$5*1000)</f>
        <v>129.47731195639579</v>
      </c>
      <c r="Q74" s="296">
        <f>IF(Q$15=0,0,Q$15/WWP!Q$5*1000)</f>
        <v>138.01650299123176</v>
      </c>
    </row>
    <row r="75" spans="1:17" x14ac:dyDescent="0.25">
      <c r="A75" s="127" t="s">
        <v>313</v>
      </c>
      <c r="B75" s="296">
        <f>IF(B$26=0,0,B$26/WWP!B$5*1000)</f>
        <v>4.7247753180309413</v>
      </c>
      <c r="C75" s="296">
        <f>IF(C$26=0,0,C$26/WWP!C$5*1000)</f>
        <v>11.802822902711149</v>
      </c>
      <c r="D75" s="296">
        <f>IF(D$26=0,0,D$26/WWP!D$5*1000)</f>
        <v>13.771607876404408</v>
      </c>
      <c r="E75" s="296">
        <f>IF(E$26=0,0,E$26/WWP!E$5*1000)</f>
        <v>27.255400689688017</v>
      </c>
      <c r="F75" s="296">
        <f>IF(F$26=0,0,F$26/WWP!F$5*1000)</f>
        <v>33.358910773586317</v>
      </c>
      <c r="G75" s="296">
        <f>IF(G$26=0,0,G$26/WWP!G$5*1000)</f>
        <v>20.414528407298356</v>
      </c>
      <c r="H75" s="296">
        <f>IF(H$26=0,0,H$26/WWP!H$5*1000)</f>
        <v>23.623126833714185</v>
      </c>
      <c r="I75" s="296">
        <f>IF(I$26=0,0,I$26/WWP!I$5*1000)</f>
        <v>23.427962041854354</v>
      </c>
      <c r="J75" s="296">
        <f>IF(J$26=0,0,J$26/WWP!J$5*1000)</f>
        <v>27.651689773615413</v>
      </c>
      <c r="K75" s="296">
        <f>IF(K$26=0,0,K$26/WWP!K$5*1000)</f>
        <v>26.471752814226789</v>
      </c>
      <c r="L75" s="296">
        <f>IF(L$26=0,0,L$26/WWP!L$5*1000)</f>
        <v>21.830622209584355</v>
      </c>
      <c r="M75" s="296">
        <f>IF(M$26=0,0,M$26/WWP!M$5*1000)</f>
        <v>30.083186272342147</v>
      </c>
      <c r="N75" s="296">
        <f>IF(N$26=0,0,N$26/WWP!N$5*1000)</f>
        <v>28.13131938575911</v>
      </c>
      <c r="O75" s="296">
        <f>IF(O$26=0,0,O$26/WWP!O$5*1000)</f>
        <v>23.017718039105613</v>
      </c>
      <c r="P75" s="296">
        <f>IF(P$26=0,0,P$26/WWP!P$5*1000)</f>
        <v>26.773393230263782</v>
      </c>
      <c r="Q75" s="296">
        <f>IF(Q$26=0,0,Q$26/WWP!Q$5*1000)</f>
        <v>18.312876427048543</v>
      </c>
    </row>
    <row r="76" spans="1:17" x14ac:dyDescent="0.25">
      <c r="A76" s="127" t="s">
        <v>312</v>
      </c>
      <c r="B76" s="296">
        <f>IF(B$27=0,0,B$27/WWP!B$5*1000)</f>
        <v>29.419985856297888</v>
      </c>
      <c r="C76" s="296">
        <f>IF(C$27=0,0,C$27/WWP!C$5*1000)</f>
        <v>27.909850754232782</v>
      </c>
      <c r="D76" s="296">
        <f>IF(D$27=0,0,D$27/WWP!D$5*1000)</f>
        <v>22.545203090553976</v>
      </c>
      <c r="E76" s="296">
        <f>IF(E$27=0,0,E$27/WWP!E$5*1000)</f>
        <v>11.261230117557755</v>
      </c>
      <c r="F76" s="296">
        <f>IF(F$27=0,0,F$27/WWP!F$5*1000)</f>
        <v>14.012395844518879</v>
      </c>
      <c r="G76" s="296">
        <f>IF(G$27=0,0,G$27/WWP!G$5*1000)</f>
        <v>22.173596398279038</v>
      </c>
      <c r="H76" s="296">
        <f>IF(H$27=0,0,H$27/WWP!H$5*1000)</f>
        <v>19.033512354847691</v>
      </c>
      <c r="I76" s="296">
        <f>IF(I$27=0,0,I$27/WWP!I$5*1000)</f>
        <v>18.525682287962304</v>
      </c>
      <c r="J76" s="296">
        <f>IF(J$27=0,0,J$27/WWP!J$5*1000)</f>
        <v>13.41065813953</v>
      </c>
      <c r="K76" s="296">
        <f>IF(K$27=0,0,K$27/WWP!K$5*1000)</f>
        <v>10.937446983448739</v>
      </c>
      <c r="L76" s="296">
        <f>IF(L$27=0,0,L$27/WWP!L$5*1000)</f>
        <v>22.452032710999976</v>
      </c>
      <c r="M76" s="296">
        <f>IF(M$27=0,0,M$27/WWP!M$5*1000)</f>
        <v>11.076088103034122</v>
      </c>
      <c r="N76" s="296">
        <f>IF(N$27=0,0,N$27/WWP!N$5*1000)</f>
        <v>13.138016619693545</v>
      </c>
      <c r="O76" s="296">
        <f>IF(O$27=0,0,O$27/WWP!O$5*1000)</f>
        <v>18.304233046525162</v>
      </c>
      <c r="P76" s="296">
        <f>IF(P$27=0,0,P$27/WWP!P$5*1000)</f>
        <v>11.495044889618033</v>
      </c>
      <c r="Q76" s="296">
        <f>IF(Q$27=0,0,Q$27/WWP!Q$5*1000)</f>
        <v>30.92053013536183</v>
      </c>
    </row>
    <row r="77" spans="1:17" x14ac:dyDescent="0.25">
      <c r="A77" s="72" t="s">
        <v>311</v>
      </c>
      <c r="B77" s="295">
        <f>IF(B$47=0,0,B$47/WWP!B$5*1000)</f>
        <v>5.4332107766140973</v>
      </c>
      <c r="C77" s="295">
        <f>IF(C$47=0,0,C$47/WWP!C$5*1000)</f>
        <v>13.572544782130095</v>
      </c>
      <c r="D77" s="295">
        <f>IF(D$47=0,0,D$47/WWP!D$5*1000)</f>
        <v>15.836530477933302</v>
      </c>
      <c r="E77" s="295">
        <f>IF(E$47=0,0,E$47/WWP!E$5*1000)</f>
        <v>31.342090740912237</v>
      </c>
      <c r="F77" s="295">
        <f>IF(F$47=0,0,F$47/WWP!F$5*1000)</f>
        <v>38.360764546723864</v>
      </c>
      <c r="G77" s="295">
        <f>IF(G$47=0,0,G$47/WWP!G$5*1000)</f>
        <v>23.475494235406881</v>
      </c>
      <c r="H77" s="295">
        <f>IF(H$47=0,0,H$47/WWP!H$5*1000)</f>
        <v>27.165191707729168</v>
      </c>
      <c r="I77" s="295">
        <f>IF(I$47=0,0,I$47/WWP!I$5*1000)</f>
        <v>26.940763797622665</v>
      </c>
      <c r="J77" s="295">
        <f>IF(J$47=0,0,J$47/WWP!J$5*1000)</f>
        <v>31.797799632133369</v>
      </c>
      <c r="K77" s="295">
        <f>IF(K$47=0,0,K$47/WWP!K$5*1000)</f>
        <v>30.44094226390887</v>
      </c>
      <c r="L77" s="295">
        <f>IF(L$47=0,0,L$47/WWP!L$5*1000)</f>
        <v>25.103917935876762</v>
      </c>
      <c r="M77" s="295">
        <f>IF(M$47=0,0,M$47/WWP!M$5*1000)</f>
        <v>34.593876078301221</v>
      </c>
      <c r="N77" s="295">
        <f>IF(N$47=0,0,N$47/WWP!N$5*1000)</f>
        <v>32.349345177069132</v>
      </c>
      <c r="O77" s="295">
        <f>IF(O$47=0,0,O$47/WWP!O$5*1000)</f>
        <v>26.469007579232859</v>
      </c>
      <c r="P77" s="295">
        <f>IF(P$47=0,0,P$47/WWP!P$5*1000)</f>
        <v>30.787810812942347</v>
      </c>
      <c r="Q77" s="295">
        <f>IF(Q$47=0,0,Q$47/WWP!Q$5*1000)</f>
        <v>21.058719379635658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17.162045750322669</v>
      </c>
      <c r="C5" s="96">
        <v>15.2703868290149</v>
      </c>
      <c r="D5" s="96">
        <v>14.923036011581758</v>
      </c>
      <c r="E5" s="96">
        <v>18.730140921337426</v>
      </c>
      <c r="F5" s="96">
        <v>18.803376042079716</v>
      </c>
      <c r="G5" s="96">
        <v>19.226786748773531</v>
      </c>
      <c r="H5" s="96">
        <v>19.487223400249267</v>
      </c>
      <c r="I5" s="96">
        <v>22.059307794961175</v>
      </c>
      <c r="J5" s="96">
        <v>20.776032223269976</v>
      </c>
      <c r="K5" s="96">
        <v>17.716211556804069</v>
      </c>
      <c r="L5" s="96">
        <v>19.027308277528455</v>
      </c>
      <c r="M5" s="96">
        <v>22.482289170569015</v>
      </c>
      <c r="N5" s="96">
        <v>15.364538774466631</v>
      </c>
      <c r="O5" s="96">
        <v>11.739593062457091</v>
      </c>
      <c r="P5" s="96">
        <v>10.063596360970719</v>
      </c>
      <c r="Q5" s="96">
        <v>11.963713302305299</v>
      </c>
    </row>
    <row r="6" spans="1:17" x14ac:dyDescent="0.25">
      <c r="A6" s="132" t="s">
        <v>83</v>
      </c>
      <c r="B6" s="160">
        <v>0.30645098189640979</v>
      </c>
      <c r="C6" s="160">
        <v>0.2682008838940258</v>
      </c>
      <c r="D6" s="160">
        <v>0.25976194209544984</v>
      </c>
      <c r="E6" s="160">
        <v>0.31192488471333946</v>
      </c>
      <c r="F6" s="160">
        <v>0.31007127676358381</v>
      </c>
      <c r="G6" s="160">
        <v>0.32942016078103509</v>
      </c>
      <c r="H6" s="160">
        <v>0.33029751598317025</v>
      </c>
      <c r="I6" s="160">
        <v>0.37354376214414076</v>
      </c>
      <c r="J6" s="160">
        <v>0.3465543963335066</v>
      </c>
      <c r="K6" s="160">
        <v>0.29545221727700671</v>
      </c>
      <c r="L6" s="160">
        <v>0.32450278354342493</v>
      </c>
      <c r="M6" s="160">
        <v>0.36758705869647673</v>
      </c>
      <c r="N6" s="160">
        <v>0.25250802743296608</v>
      </c>
      <c r="O6" s="160">
        <v>0.19560972971035759</v>
      </c>
      <c r="P6" s="160">
        <v>0.16571132662114332</v>
      </c>
      <c r="Q6" s="160">
        <v>0.20669896885298714</v>
      </c>
    </row>
    <row r="7" spans="1:17" x14ac:dyDescent="0.25">
      <c r="A7" s="76" t="s">
        <v>82</v>
      </c>
      <c r="B7" s="159">
        <v>8.3225929643048049E-2</v>
      </c>
      <c r="C7" s="159">
        <v>7.283797152496245E-2</v>
      </c>
      <c r="D7" s="159">
        <v>7.0546124482920775E-2</v>
      </c>
      <c r="E7" s="159">
        <v>8.4712531669562899E-2</v>
      </c>
      <c r="F7" s="159">
        <v>8.4209128992053114E-2</v>
      </c>
      <c r="G7" s="159">
        <v>8.9463897144345189E-2</v>
      </c>
      <c r="H7" s="159">
        <v>8.9702169189919967E-2</v>
      </c>
      <c r="I7" s="159">
        <v>0.10144698076809112</v>
      </c>
      <c r="J7" s="159">
        <v>9.4117211269014719E-2</v>
      </c>
      <c r="K7" s="159">
        <v>8.0238886153383787E-2</v>
      </c>
      <c r="L7" s="159">
        <v>8.8128436283775965E-2</v>
      </c>
      <c r="M7" s="159">
        <v>9.9829259790426353E-2</v>
      </c>
      <c r="N7" s="159">
        <v>6.8576107002145906E-2</v>
      </c>
      <c r="O7" s="159">
        <v>5.3123672509141955E-2</v>
      </c>
      <c r="P7" s="159">
        <v>4.5003866931936885E-2</v>
      </c>
      <c r="Q7" s="159">
        <v>5.6135287061551492E-2</v>
      </c>
    </row>
    <row r="8" spans="1:17" x14ac:dyDescent="0.25">
      <c r="A8" s="76" t="s">
        <v>81</v>
      </c>
      <c r="B8" s="159">
        <v>1.1266236071800031</v>
      </c>
      <c r="C8" s="159">
        <v>0.98600254236970508</v>
      </c>
      <c r="D8" s="159">
        <v>0.95497796874602647</v>
      </c>
      <c r="E8" s="159">
        <v>1.1467476351690755</v>
      </c>
      <c r="F8" s="159">
        <v>1.1399331082201716</v>
      </c>
      <c r="G8" s="159">
        <v>1.2110665383425039</v>
      </c>
      <c r="H8" s="159">
        <v>1.2142920104114487</v>
      </c>
      <c r="I8" s="159">
        <v>1.3732807059129584</v>
      </c>
      <c r="J8" s="159">
        <v>1.2740581272254614</v>
      </c>
      <c r="K8" s="159">
        <v>1.086188207713003</v>
      </c>
      <c r="L8" s="159">
        <v>1.192988497779482</v>
      </c>
      <c r="M8" s="159">
        <v>1.3513817298236037</v>
      </c>
      <c r="N8" s="159">
        <v>0.92830997945570037</v>
      </c>
      <c r="O8" s="159">
        <v>0.71913145104649534</v>
      </c>
      <c r="P8" s="159">
        <v>0.6092142090496051</v>
      </c>
      <c r="Q8" s="159">
        <v>0.75989946727681745</v>
      </c>
    </row>
    <row r="9" spans="1:17" x14ac:dyDescent="0.25">
      <c r="A9" s="76" t="s">
        <v>80</v>
      </c>
      <c r="B9" s="159">
        <v>2.4548274285809057</v>
      </c>
      <c r="C9" s="159">
        <v>2.148424789107882</v>
      </c>
      <c r="D9" s="159">
        <v>2.0808245952134312</v>
      </c>
      <c r="E9" s="159">
        <v>2.4986761599285106</v>
      </c>
      <c r="F9" s="159">
        <v>2.4838278223290118</v>
      </c>
      <c r="G9" s="159">
        <v>2.6388221738058362</v>
      </c>
      <c r="H9" s="159">
        <v>2.6458502329149352</v>
      </c>
      <c r="I9" s="159">
        <v>2.9922745471793233</v>
      </c>
      <c r="J9" s="159">
        <v>2.7760760704704301</v>
      </c>
      <c r="K9" s="159">
        <v>2.3667217586263454</v>
      </c>
      <c r="L9" s="159">
        <v>2.5994314939494232</v>
      </c>
      <c r="M9" s="159">
        <v>2.9445583384833722</v>
      </c>
      <c r="N9" s="159">
        <v>2.0227170683004649</v>
      </c>
      <c r="O9" s="159">
        <v>1.5669329131162715</v>
      </c>
      <c r="P9" s="159">
        <v>1.3274315758388424</v>
      </c>
      <c r="Q9" s="159">
        <v>1.6557633297818048</v>
      </c>
    </row>
    <row r="10" spans="1:17" x14ac:dyDescent="0.25">
      <c r="A10" s="129" t="s">
        <v>79</v>
      </c>
      <c r="B10" s="158">
        <v>0.91205321829275876</v>
      </c>
      <c r="C10" s="158">
        <v>0.79821404973404797</v>
      </c>
      <c r="D10" s="158">
        <v>0.77309824172212194</v>
      </c>
      <c r="E10" s="158">
        <v>0.95603351837360651</v>
      </c>
      <c r="F10" s="158">
        <v>0.91900516317665382</v>
      </c>
      <c r="G10" s="158">
        <v>0.97635237862770563</v>
      </c>
      <c r="H10" s="158">
        <v>0.97895272900236086</v>
      </c>
      <c r="I10" s="158">
        <v>1.1071281728060229</v>
      </c>
      <c r="J10" s="158">
        <v>1.0271357053007284</v>
      </c>
      <c r="K10" s="158">
        <v>0.8864713498480904</v>
      </c>
      <c r="L10" s="158">
        <v>0.96177800360716237</v>
      </c>
      <c r="M10" s="158">
        <v>1.1578733283408884</v>
      </c>
      <c r="N10" s="158">
        <v>0.748396250618792</v>
      </c>
      <c r="O10" s="158">
        <v>0.54566747153698114</v>
      </c>
      <c r="P10" s="158">
        <v>0.52206671887729117</v>
      </c>
      <c r="Q10" s="158">
        <v>0.57660170519288068</v>
      </c>
    </row>
    <row r="11" spans="1:17" x14ac:dyDescent="0.25">
      <c r="A11" s="92" t="s">
        <v>125</v>
      </c>
      <c r="B11" s="91">
        <v>0.13968424688911157</v>
      </c>
      <c r="C11" s="91">
        <v>0.12224936676624804</v>
      </c>
      <c r="D11" s="91">
        <v>0.1184027899911291</v>
      </c>
      <c r="E11" s="91">
        <v>6.9761054856093421E-2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8.916139739441338E-2</v>
      </c>
      <c r="P11" s="91">
        <v>0</v>
      </c>
      <c r="Q11" s="91">
        <v>9.4216013335357132E-2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0.2351984001440674</v>
      </c>
      <c r="G12" s="91">
        <v>0.24987511129570195</v>
      </c>
      <c r="H12" s="91">
        <v>0.25054061163502417</v>
      </c>
      <c r="I12" s="91">
        <v>0.28334419155852697</v>
      </c>
      <c r="J12" s="91">
        <v>0.26287194490020754</v>
      </c>
      <c r="K12" s="91">
        <v>0.18022982371773152</v>
      </c>
      <c r="L12" s="91">
        <v>0.24614513259124879</v>
      </c>
      <c r="M12" s="91">
        <v>7.9094242414158708E-4</v>
      </c>
      <c r="N12" s="91">
        <v>0.19153494220959344</v>
      </c>
      <c r="O12" s="91">
        <v>0.14837587009250136</v>
      </c>
      <c r="P12" s="91">
        <v>0</v>
      </c>
      <c r="Q12" s="91">
        <v>0.15678739189608346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0.77236897140364713</v>
      </c>
      <c r="C14" s="157">
        <v>0.67596468296779988</v>
      </c>
      <c r="D14" s="157">
        <v>0.65469545173099286</v>
      </c>
      <c r="E14" s="157">
        <v>0.8862724635175131</v>
      </c>
      <c r="F14" s="157">
        <v>0.68380676303258636</v>
      </c>
      <c r="G14" s="157">
        <v>0.72647726733200368</v>
      </c>
      <c r="H14" s="157">
        <v>0.72841211736733669</v>
      </c>
      <c r="I14" s="157">
        <v>0.82378398124749597</v>
      </c>
      <c r="J14" s="157">
        <v>0.7642637604005208</v>
      </c>
      <c r="K14" s="157">
        <v>0.70624152613035884</v>
      </c>
      <c r="L14" s="157">
        <v>0.71563287101591355</v>
      </c>
      <c r="M14" s="157">
        <v>1.1570823859167467</v>
      </c>
      <c r="N14" s="157">
        <v>0.55686130840919856</v>
      </c>
      <c r="O14" s="157">
        <v>0.30813020405006641</v>
      </c>
      <c r="P14" s="157">
        <v>0.52206671887729117</v>
      </c>
      <c r="Q14" s="157">
        <v>0.32559829996144013</v>
      </c>
    </row>
    <row r="15" spans="1:17" x14ac:dyDescent="0.25">
      <c r="A15" s="156" t="s">
        <v>314</v>
      </c>
      <c r="B15" s="206">
        <v>10.293780535179485</v>
      </c>
      <c r="C15" s="206">
        <v>8.2641565949718405</v>
      </c>
      <c r="D15" s="206">
        <v>8.0396730959334057</v>
      </c>
      <c r="E15" s="206">
        <v>8.4648645181996862</v>
      </c>
      <c r="F15" s="206">
        <v>7.3593930542203729</v>
      </c>
      <c r="G15" s="206">
        <v>9.2390058946053362</v>
      </c>
      <c r="H15" s="206">
        <v>8.9261718380186856</v>
      </c>
      <c r="I15" s="206">
        <v>10.094702226492277</v>
      </c>
      <c r="J15" s="206">
        <v>9.0195069591210899</v>
      </c>
      <c r="K15" s="206">
        <v>8.0123470604995326</v>
      </c>
      <c r="L15" s="206">
        <v>8.7644140473594874</v>
      </c>
      <c r="M15" s="206">
        <v>9.425925617550778</v>
      </c>
      <c r="N15" s="206">
        <v>6.6593069120939514</v>
      </c>
      <c r="O15" s="206">
        <v>5.4775677288525086</v>
      </c>
      <c r="P15" s="206">
        <v>4.5107391924388338</v>
      </c>
      <c r="Q15" s="206">
        <v>5.6006821315471385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0.39235208739448468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0.31309462328271198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0.27032959160629066</v>
      </c>
      <c r="P19" s="87">
        <v>0</v>
      </c>
      <c r="Q19" s="87">
        <v>6.8086218792962339E-2</v>
      </c>
    </row>
    <row r="20" spans="1:17" x14ac:dyDescent="0.25">
      <c r="A20" s="88" t="s">
        <v>29</v>
      </c>
      <c r="B20" s="87">
        <v>0.1667519707077087</v>
      </c>
      <c r="C20" s="87">
        <v>3.743208805228182E-2</v>
      </c>
      <c r="D20" s="87">
        <v>0.31204636818577175</v>
      </c>
      <c r="E20" s="87">
        <v>0.61469725260610686</v>
      </c>
      <c r="F20" s="87">
        <v>0.54469530357026275</v>
      </c>
      <c r="G20" s="87">
        <v>5.818231613699635E-2</v>
      </c>
      <c r="H20" s="87">
        <v>0.51862988687623501</v>
      </c>
      <c r="I20" s="87">
        <v>0.57173083568351801</v>
      </c>
      <c r="J20" s="87">
        <v>0.93537588003040639</v>
      </c>
      <c r="K20" s="87">
        <v>0.63388344802724672</v>
      </c>
      <c r="L20" s="87">
        <v>9.4364103660233525E-2</v>
      </c>
      <c r="M20" s="87">
        <v>0.31720087521506102</v>
      </c>
      <c r="N20" s="87">
        <v>0</v>
      </c>
      <c r="O20" s="87">
        <v>0.31866374172769596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0.16286124628732887</v>
      </c>
      <c r="L22" s="87">
        <v>0</v>
      </c>
      <c r="M22" s="87">
        <v>1.2459841070805495</v>
      </c>
      <c r="N22" s="87">
        <v>1.2092027720661962</v>
      </c>
      <c r="O22" s="87">
        <v>1.0253103126408663</v>
      </c>
      <c r="P22" s="87">
        <v>0.34544974141873536</v>
      </c>
      <c r="Q22" s="87">
        <v>7.2301986810370547E-2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10.127028564471775</v>
      </c>
      <c r="C24" s="87">
        <v>8.2267245069195596</v>
      </c>
      <c r="D24" s="87">
        <v>7.7276267277476345</v>
      </c>
      <c r="E24" s="87">
        <v>7.5370726423108669</v>
      </c>
      <c r="F24" s="87">
        <v>6.8146977506501099</v>
      </c>
      <c r="G24" s="87">
        <v>9.1808235784683401</v>
      </c>
      <c r="H24" s="87">
        <v>8.4075419511424503</v>
      </c>
      <c r="I24" s="87">
        <v>9.5229713908087597</v>
      </c>
      <c r="J24" s="87">
        <v>8.0841310790906835</v>
      </c>
      <c r="K24" s="87">
        <v>7.2156023661849575</v>
      </c>
      <c r="L24" s="87">
        <v>8.6700499436992544</v>
      </c>
      <c r="M24" s="87">
        <v>7.8627406352551681</v>
      </c>
      <c r="N24" s="87">
        <v>5.4501041400277552</v>
      </c>
      <c r="O24" s="87">
        <v>3.8632640828776559</v>
      </c>
      <c r="P24" s="87">
        <v>3.7729373636256138</v>
      </c>
      <c r="Q24" s="87">
        <v>5.4602939259438052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0.31778833257171779</v>
      </c>
      <c r="C26" s="204">
        <v>0.7154035395199565</v>
      </c>
      <c r="D26" s="204">
        <v>0.81574982720331846</v>
      </c>
      <c r="E26" s="204">
        <v>2.0263234531405754</v>
      </c>
      <c r="F26" s="204">
        <v>2.4897907448149819</v>
      </c>
      <c r="G26" s="204">
        <v>1.5669058224699224</v>
      </c>
      <c r="H26" s="204">
        <v>1.8607081792887097</v>
      </c>
      <c r="I26" s="204">
        <v>2.1150412261211602</v>
      </c>
      <c r="J26" s="204">
        <v>2.3511304755505811</v>
      </c>
      <c r="K26" s="204">
        <v>1.9193138684686073</v>
      </c>
      <c r="L26" s="204">
        <v>1.6999490825790313</v>
      </c>
      <c r="M26" s="204">
        <v>2.7679408625689508</v>
      </c>
      <c r="N26" s="204">
        <v>1.7688950803184522</v>
      </c>
      <c r="O26" s="204">
        <v>1.1058793625543111</v>
      </c>
      <c r="P26" s="204">
        <v>1.102678916699817</v>
      </c>
      <c r="Q26" s="204">
        <v>0.89663359460259151</v>
      </c>
    </row>
    <row r="27" spans="1:17" x14ac:dyDescent="0.25">
      <c r="A27" s="156" t="s">
        <v>312</v>
      </c>
      <c r="B27" s="204">
        <v>1.2409517415533162</v>
      </c>
      <c r="C27" s="204">
        <v>1.0573629862848777</v>
      </c>
      <c r="D27" s="204">
        <v>0.83399643391179212</v>
      </c>
      <c r="E27" s="204">
        <v>0.52234810519428476</v>
      </c>
      <c r="F27" s="204">
        <v>0.67684915202171347</v>
      </c>
      <c r="G27" s="204">
        <v>1.0735932302893763</v>
      </c>
      <c r="H27" s="204">
        <v>0.94492761810427695</v>
      </c>
      <c r="I27" s="204">
        <v>1.0643565320879196</v>
      </c>
      <c r="J27" s="204">
        <v>0.73318293214574859</v>
      </c>
      <c r="K27" s="204">
        <v>0.49453186531979443</v>
      </c>
      <c r="L27" s="204">
        <v>1.1154687984627074</v>
      </c>
      <c r="M27" s="204">
        <v>0.65373093113230885</v>
      </c>
      <c r="N27" s="204">
        <v>0.5426844494623303</v>
      </c>
      <c r="O27" s="204">
        <v>0.59203594366885359</v>
      </c>
      <c r="P27" s="204">
        <v>0.30139947463347649</v>
      </c>
      <c r="Q27" s="204">
        <v>1.0083775901114385</v>
      </c>
    </row>
    <row r="28" spans="1:17" x14ac:dyDescent="0.25">
      <c r="A28" s="152" t="s">
        <v>318</v>
      </c>
      <c r="B28" s="264">
        <v>0.86639314155996616</v>
      </c>
      <c r="C28" s="264">
        <v>0.69379468541137657</v>
      </c>
      <c r="D28" s="264">
        <v>0.47168233635705481</v>
      </c>
      <c r="E28" s="264">
        <v>0</v>
      </c>
      <c r="F28" s="264">
        <v>0.12007378105550777</v>
      </c>
      <c r="G28" s="264">
        <v>0.57067802382804678</v>
      </c>
      <c r="H28" s="264">
        <v>0.41671595985658583</v>
      </c>
      <c r="I28" s="264">
        <v>0.46611642943995063</v>
      </c>
      <c r="J28" s="264">
        <v>0.14609214015519259</v>
      </c>
      <c r="K28" s="264">
        <v>0</v>
      </c>
      <c r="L28" s="264">
        <v>0.60723140654911079</v>
      </c>
      <c r="M28" s="264">
        <v>0</v>
      </c>
      <c r="N28" s="264">
        <v>0.10223124937879215</v>
      </c>
      <c r="O28" s="264">
        <v>0.27084106601568808</v>
      </c>
      <c r="P28" s="264">
        <v>1.8151220803959211E-2</v>
      </c>
      <c r="Q28" s="264">
        <v>0.6991319827508935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1.8151220803959211E-2</v>
      </c>
      <c r="Q30" s="208">
        <v>0.3207016173626045</v>
      </c>
    </row>
    <row r="31" spans="1:17" x14ac:dyDescent="0.25">
      <c r="A31" s="154" t="s">
        <v>125</v>
      </c>
      <c r="B31" s="208">
        <v>0.50291032192102259</v>
      </c>
      <c r="C31" s="208">
        <v>0.22151207567245232</v>
      </c>
      <c r="D31" s="208">
        <v>0.22278354215823673</v>
      </c>
      <c r="E31" s="208">
        <v>0</v>
      </c>
      <c r="F31" s="208">
        <v>0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0</v>
      </c>
      <c r="N31" s="208">
        <v>0</v>
      </c>
      <c r="O31" s="208">
        <v>4.0527721035570563E-2</v>
      </c>
      <c r="P31" s="208">
        <v>0</v>
      </c>
      <c r="Q31" s="208">
        <v>0.19786458275602381</v>
      </c>
    </row>
    <row r="32" spans="1:17" x14ac:dyDescent="0.25">
      <c r="A32" s="154" t="s">
        <v>29</v>
      </c>
      <c r="B32" s="208">
        <v>0.36348281963894358</v>
      </c>
      <c r="C32" s="208">
        <v>0.47228260973892427</v>
      </c>
      <c r="D32" s="208">
        <v>0.24889879419881808</v>
      </c>
      <c r="E32" s="208">
        <v>0</v>
      </c>
      <c r="F32" s="208">
        <v>5.3329721932249385E-2</v>
      </c>
      <c r="G32" s="208">
        <v>0.45955279771498742</v>
      </c>
      <c r="H32" s="208">
        <v>0.35458670686519728</v>
      </c>
      <c r="I32" s="208">
        <v>0.32273265670898194</v>
      </c>
      <c r="J32" s="208">
        <v>2.4084527573832577E-2</v>
      </c>
      <c r="K32" s="208">
        <v>0</v>
      </c>
      <c r="L32" s="208">
        <v>0.44293631910444464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</v>
      </c>
      <c r="E33" s="208">
        <v>0</v>
      </c>
      <c r="F33" s="208">
        <v>6.6744059123258384E-2</v>
      </c>
      <c r="G33" s="208">
        <v>0.11112522611305936</v>
      </c>
      <c r="H33" s="208">
        <v>6.2129252991388557E-2</v>
      </c>
      <c r="I33" s="208">
        <v>0.14338377273096869</v>
      </c>
      <c r="J33" s="208">
        <v>0.12200761258136002</v>
      </c>
      <c r="K33" s="208">
        <v>0</v>
      </c>
      <c r="L33" s="208">
        <v>0.16429508744466614</v>
      </c>
      <c r="M33" s="208">
        <v>0</v>
      </c>
      <c r="N33" s="208">
        <v>0.10223124937879215</v>
      </c>
      <c r="O33" s="208">
        <v>0.23031334498011752</v>
      </c>
      <c r="P33" s="208">
        <v>0</v>
      </c>
      <c r="Q33" s="208">
        <v>0.18056578263226522</v>
      </c>
    </row>
    <row r="34" spans="1:17" x14ac:dyDescent="0.25">
      <c r="A34" s="152" t="s">
        <v>317</v>
      </c>
      <c r="B34" s="264">
        <v>0.34853776636889361</v>
      </c>
      <c r="C34" s="264">
        <v>0.30499032752391336</v>
      </c>
      <c r="D34" s="264">
        <v>0.29551966756084741</v>
      </c>
      <c r="E34" s="264">
        <v>0.35643066884030633</v>
      </c>
      <c r="F34" s="264">
        <v>0.35290875885287026</v>
      </c>
      <c r="G34" s="264">
        <v>0.37461535548275249</v>
      </c>
      <c r="H34" s="264">
        <v>0.37585496986609357</v>
      </c>
      <c r="I34" s="264">
        <v>0.42505836432425381</v>
      </c>
      <c r="J34" s="264">
        <v>0.39457782451122247</v>
      </c>
      <c r="K34" s="264">
        <v>0.33737648318107921</v>
      </c>
      <c r="L34" s="264">
        <v>0.36904382275430836</v>
      </c>
      <c r="M34" s="264">
        <v>0.42708910295572922</v>
      </c>
      <c r="N34" s="264">
        <v>0.29561426212882785</v>
      </c>
      <c r="O34" s="264">
        <v>0.23064434463367045</v>
      </c>
      <c r="P34" s="264">
        <v>0.19295977658919422</v>
      </c>
      <c r="Q34" s="264">
        <v>0.23582833178455453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1.6783983267055266E-2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1.3183498182047122E-2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1.1382787868180746E-2</v>
      </c>
      <c r="P38" s="87">
        <v>0</v>
      </c>
      <c r="Q38" s="87">
        <v>2.8669113901357919E-3</v>
      </c>
    </row>
    <row r="39" spans="1:17" x14ac:dyDescent="0.25">
      <c r="A39" s="150" t="s">
        <v>29</v>
      </c>
      <c r="B39" s="87">
        <v>5.6460655256298006E-3</v>
      </c>
      <c r="C39" s="87">
        <v>1.3814385852653726E-3</v>
      </c>
      <c r="D39" s="87">
        <v>1.1470098086012138E-2</v>
      </c>
      <c r="E39" s="87">
        <v>2.5883102134668438E-2</v>
      </c>
      <c r="F39" s="87">
        <v>2.612005393919441E-2</v>
      </c>
      <c r="G39" s="87">
        <v>2.3591270847870627E-3</v>
      </c>
      <c r="H39" s="87">
        <v>2.1837986545729632E-2</v>
      </c>
      <c r="I39" s="87">
        <v>2.4073912077525395E-2</v>
      </c>
      <c r="J39" s="87">
        <v>4.0920039367499189E-2</v>
      </c>
      <c r="K39" s="87">
        <v>2.6690976667303263E-2</v>
      </c>
      <c r="L39" s="87">
        <v>3.9733962085061695E-3</v>
      </c>
      <c r="M39" s="87">
        <v>1.4372385561809021E-2</v>
      </c>
      <c r="N39" s="87">
        <v>0</v>
      </c>
      <c r="O39" s="87">
        <v>1.3417997459375039E-2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6.8576103985541793E-3</v>
      </c>
      <c r="L41" s="87">
        <v>0</v>
      </c>
      <c r="M41" s="87">
        <v>5.6455594514695451E-2</v>
      </c>
      <c r="N41" s="87">
        <v>5.3677896205580188E-2</v>
      </c>
      <c r="O41" s="87">
        <v>4.3172816259222542E-2</v>
      </c>
      <c r="P41" s="87">
        <v>1.4777601205294684E-2</v>
      </c>
      <c r="Q41" s="87">
        <v>3.0444250421132906E-3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0.34289170084326381</v>
      </c>
      <c r="C43" s="87">
        <v>0.30360888893864801</v>
      </c>
      <c r="D43" s="87">
        <v>0.28404956947483528</v>
      </c>
      <c r="E43" s="87">
        <v>0.31736406852359078</v>
      </c>
      <c r="F43" s="87">
        <v>0.32678870491367584</v>
      </c>
      <c r="G43" s="87">
        <v>0.37225622839796541</v>
      </c>
      <c r="H43" s="87">
        <v>0.35401698332036391</v>
      </c>
      <c r="I43" s="87">
        <v>0.40098445224672841</v>
      </c>
      <c r="J43" s="87">
        <v>0.35365778514372326</v>
      </c>
      <c r="K43" s="87">
        <v>0.30382789611522176</v>
      </c>
      <c r="L43" s="87">
        <v>0.36507042654580218</v>
      </c>
      <c r="M43" s="87">
        <v>0.35626112287922473</v>
      </c>
      <c r="N43" s="87">
        <v>0.24193636592324769</v>
      </c>
      <c r="O43" s="87">
        <v>0.16267074304689214</v>
      </c>
      <c r="P43" s="87">
        <v>0.16139819211684428</v>
      </c>
      <c r="Q43" s="87">
        <v>0.22991699535230545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2.6020833624456403E-2</v>
      </c>
      <c r="C45" s="264">
        <v>5.8577973349587739E-2</v>
      </c>
      <c r="D45" s="264">
        <v>6.6794429993889917E-2</v>
      </c>
      <c r="E45" s="264">
        <v>0.1659174363539784</v>
      </c>
      <c r="F45" s="264">
        <v>0.20386661211333543</v>
      </c>
      <c r="G45" s="264">
        <v>0.12829985097857702</v>
      </c>
      <c r="H45" s="264">
        <v>0.15235668838159755</v>
      </c>
      <c r="I45" s="264">
        <v>0.17318173832371511</v>
      </c>
      <c r="J45" s="264">
        <v>0.19251296747933352</v>
      </c>
      <c r="K45" s="264">
        <v>0.15715538213871519</v>
      </c>
      <c r="L45" s="264">
        <v>0.13919356915928818</v>
      </c>
      <c r="M45" s="264">
        <v>0.22664182817657966</v>
      </c>
      <c r="N45" s="264">
        <v>0.14483893795471034</v>
      </c>
      <c r="O45" s="264">
        <v>9.0550533019495116E-2</v>
      </c>
      <c r="P45" s="264">
        <v>9.0288477240323059E-2</v>
      </c>
      <c r="Q45" s="264">
        <v>7.3417275575990509E-2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0.42634397542502794</v>
      </c>
      <c r="C47" s="242">
        <v>0.95978347160760158</v>
      </c>
      <c r="D47" s="242">
        <v>1.0944077822732963</v>
      </c>
      <c r="E47" s="242">
        <v>2.7185101149487854</v>
      </c>
      <c r="F47" s="242">
        <v>3.3402965915411689</v>
      </c>
      <c r="G47" s="242">
        <v>2.102156652707468</v>
      </c>
      <c r="H47" s="242">
        <v>2.4963211073357563</v>
      </c>
      <c r="I47" s="242">
        <v>2.8375336414492791</v>
      </c>
      <c r="J47" s="242">
        <v>3.1542703458534112</v>
      </c>
      <c r="K47" s="242">
        <v>2.5749463428983055</v>
      </c>
      <c r="L47" s="242">
        <v>2.2806471339639587</v>
      </c>
      <c r="M47" s="242">
        <v>3.7134620441822106</v>
      </c>
      <c r="N47" s="242">
        <v>2.3731448997818267</v>
      </c>
      <c r="O47" s="242">
        <v>1.4836447894621714</v>
      </c>
      <c r="P47" s="242">
        <v>1.4793510798797733</v>
      </c>
      <c r="Q47" s="242">
        <v>1.2029212278780907</v>
      </c>
    </row>
    <row r="49" spans="1:17" ht="12.75" x14ac:dyDescent="0.25">
      <c r="A49" s="98" t="s">
        <v>90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1.0000000000000004</v>
      </c>
      <c r="C51" s="77">
        <f t="shared" si="0"/>
        <v>1</v>
      </c>
      <c r="D51" s="77">
        <f t="shared" si="0"/>
        <v>1.0000000000000002</v>
      </c>
      <c r="E51" s="77">
        <f t="shared" si="0"/>
        <v>0.99999999999999989</v>
      </c>
      <c r="F51" s="77">
        <f t="shared" si="0"/>
        <v>0.99999999999999978</v>
      </c>
      <c r="G51" s="77">
        <f t="shared" si="0"/>
        <v>0.99999999999999989</v>
      </c>
      <c r="H51" s="77">
        <f t="shared" si="0"/>
        <v>0.99999999999999978</v>
      </c>
      <c r="I51" s="77">
        <f t="shared" si="0"/>
        <v>0.99999999999999989</v>
      </c>
      <c r="J51" s="77">
        <f t="shared" si="0"/>
        <v>0.99999999999999978</v>
      </c>
      <c r="K51" s="77">
        <f t="shared" si="0"/>
        <v>1</v>
      </c>
      <c r="L51" s="77">
        <f t="shared" si="0"/>
        <v>0.99999999999999967</v>
      </c>
      <c r="M51" s="77">
        <f t="shared" si="0"/>
        <v>0.99999999999999989</v>
      </c>
      <c r="N51" s="77">
        <f t="shared" si="0"/>
        <v>0.99999999999999978</v>
      </c>
      <c r="O51" s="77">
        <f t="shared" si="0"/>
        <v>1</v>
      </c>
      <c r="P51" s="77">
        <f t="shared" si="0"/>
        <v>1</v>
      </c>
      <c r="Q51" s="77">
        <f t="shared" si="0"/>
        <v>1.0000000000000002</v>
      </c>
    </row>
    <row r="52" spans="1:17" x14ac:dyDescent="0.25">
      <c r="A52" s="132" t="s">
        <v>83</v>
      </c>
      <c r="B52" s="203">
        <f t="shared" ref="B52:Q52" si="1">IF(B$6=0,0,B$6/B$5)</f>
        <v>1.7856320065493831E-2</v>
      </c>
      <c r="C52" s="203">
        <f t="shared" si="1"/>
        <v>1.7563463643528902E-2</v>
      </c>
      <c r="D52" s="203">
        <f t="shared" si="1"/>
        <v>1.7406775799096698E-2</v>
      </c>
      <c r="E52" s="203">
        <f t="shared" si="1"/>
        <v>1.6653632560660225E-2</v>
      </c>
      <c r="F52" s="203">
        <f t="shared" si="1"/>
        <v>1.6490191765015028E-2</v>
      </c>
      <c r="G52" s="203">
        <f t="shared" si="1"/>
        <v>1.7133396499654247E-2</v>
      </c>
      <c r="H52" s="203">
        <f t="shared" si="1"/>
        <v>1.6949439599432382E-2</v>
      </c>
      <c r="I52" s="203">
        <f t="shared" si="1"/>
        <v>1.693361213398846E-2</v>
      </c>
      <c r="J52" s="203">
        <f t="shared" si="1"/>
        <v>1.6680489932305361E-2</v>
      </c>
      <c r="K52" s="203">
        <f t="shared" si="1"/>
        <v>1.6676941135506797E-2</v>
      </c>
      <c r="L52" s="203">
        <f t="shared" si="1"/>
        <v>1.7054581699644175E-2</v>
      </c>
      <c r="M52" s="203">
        <f t="shared" si="1"/>
        <v>1.6350072535214762E-2</v>
      </c>
      <c r="N52" s="203">
        <f t="shared" si="1"/>
        <v>1.6434468430161629E-2</v>
      </c>
      <c r="O52" s="203">
        <f t="shared" si="1"/>
        <v>1.6662394400697954E-2</v>
      </c>
      <c r="P52" s="203">
        <f t="shared" si="1"/>
        <v>1.6466412272238537E-2</v>
      </c>
      <c r="Q52" s="203">
        <f t="shared" si="1"/>
        <v>1.7277158322839291E-2</v>
      </c>
    </row>
    <row r="53" spans="1:17" x14ac:dyDescent="0.25">
      <c r="A53" s="76" t="s">
        <v>82</v>
      </c>
      <c r="B53" s="202">
        <f t="shared" ref="B53:Q53" si="2">IF(B$7=0,0,B$7/B$5)</f>
        <v>4.8494177706922435E-3</v>
      </c>
      <c r="C53" s="202">
        <f t="shared" si="2"/>
        <v>4.769883850392365E-3</v>
      </c>
      <c r="D53" s="202">
        <f t="shared" si="2"/>
        <v>4.7273305799282383E-3</v>
      </c>
      <c r="E53" s="202">
        <f t="shared" si="2"/>
        <v>4.5227920080973955E-3</v>
      </c>
      <c r="F53" s="202">
        <f t="shared" si="2"/>
        <v>4.4784047717603007E-3</v>
      </c>
      <c r="G53" s="202">
        <f t="shared" si="2"/>
        <v>4.6530862547821232E-3</v>
      </c>
      <c r="H53" s="202">
        <f t="shared" si="2"/>
        <v>4.6031272566399873E-3</v>
      </c>
      <c r="I53" s="202">
        <f t="shared" si="2"/>
        <v>4.5988288350219137E-3</v>
      </c>
      <c r="J53" s="202">
        <f t="shared" si="2"/>
        <v>4.5300859306330746E-3</v>
      </c>
      <c r="K53" s="202">
        <f t="shared" si="2"/>
        <v>4.5291221487230053E-3</v>
      </c>
      <c r="L53" s="202">
        <f t="shared" si="2"/>
        <v>4.6316817386018293E-3</v>
      </c>
      <c r="M53" s="202">
        <f t="shared" si="2"/>
        <v>4.4403512041429598E-3</v>
      </c>
      <c r="N53" s="202">
        <f t="shared" si="2"/>
        <v>4.4632714335758822E-3</v>
      </c>
      <c r="O53" s="202">
        <f t="shared" si="2"/>
        <v>4.5251715478137021E-3</v>
      </c>
      <c r="P53" s="202">
        <f t="shared" si="2"/>
        <v>4.4719467392863406E-3</v>
      </c>
      <c r="Q53" s="202">
        <f t="shared" si="2"/>
        <v>4.6921290775778397E-3</v>
      </c>
    </row>
    <row r="54" spans="1:17" x14ac:dyDescent="0.25">
      <c r="A54" s="76" t="s">
        <v>81</v>
      </c>
      <c r="B54" s="202">
        <f t="shared" ref="B54:Q54" si="3">IF(B$8=0,0,B$8/B$5)</f>
        <v>6.5646230267089295E-2</v>
      </c>
      <c r="C54" s="202">
        <f t="shared" si="3"/>
        <v>6.4569585132985954E-2</v>
      </c>
      <c r="D54" s="202">
        <f t="shared" si="3"/>
        <v>6.3993544477468842E-2</v>
      </c>
      <c r="E54" s="202">
        <f t="shared" si="3"/>
        <v>6.1224720090744089E-2</v>
      </c>
      <c r="F54" s="202">
        <f t="shared" si="3"/>
        <v>6.0623853167066227E-2</v>
      </c>
      <c r="G54" s="202">
        <f t="shared" si="3"/>
        <v>6.2988504224178662E-2</v>
      </c>
      <c r="H54" s="202">
        <f t="shared" si="3"/>
        <v>6.231221274940156E-2</v>
      </c>
      <c r="I54" s="202">
        <f t="shared" si="3"/>
        <v>6.2254025315637763E-2</v>
      </c>
      <c r="J54" s="202">
        <f t="shared" si="3"/>
        <v>6.1323457411587283E-2</v>
      </c>
      <c r="K54" s="202">
        <f t="shared" si="3"/>
        <v>6.1310410763064219E-2</v>
      </c>
      <c r="L54" s="202">
        <f t="shared" si="3"/>
        <v>6.2698752780939587E-2</v>
      </c>
      <c r="M54" s="202">
        <f t="shared" si="3"/>
        <v>6.0108724675272958E-2</v>
      </c>
      <c r="N54" s="202">
        <f t="shared" si="3"/>
        <v>6.0418994223139379E-2</v>
      </c>
      <c r="O54" s="202">
        <f t="shared" si="3"/>
        <v>6.1256931753985472E-2</v>
      </c>
      <c r="P54" s="202">
        <f t="shared" si="3"/>
        <v>6.0536431231711409E-2</v>
      </c>
      <c r="Q54" s="202">
        <f t="shared" si="3"/>
        <v>6.3517024194352081E-2</v>
      </c>
    </row>
    <row r="55" spans="1:17" x14ac:dyDescent="0.25">
      <c r="A55" s="76" t="s">
        <v>80</v>
      </c>
      <c r="B55" s="202">
        <f t="shared" ref="B55:Q55" si="4">IF(B$9=0,0,B$9/B$5)</f>
        <v>0.14303815898723798</v>
      </c>
      <c r="C55" s="202">
        <f t="shared" si="4"/>
        <v>0.14069223086252872</v>
      </c>
      <c r="D55" s="202">
        <f t="shared" si="4"/>
        <v>0.13943708194488741</v>
      </c>
      <c r="E55" s="202">
        <f t="shared" si="4"/>
        <v>0.13340402351602235</v>
      </c>
      <c r="F55" s="202">
        <f t="shared" si="4"/>
        <v>0.13209478004218503</v>
      </c>
      <c r="G55" s="202">
        <f t="shared" si="4"/>
        <v>0.1372471754269686</v>
      </c>
      <c r="H55" s="202">
        <f t="shared" si="4"/>
        <v>0.13577358757436378</v>
      </c>
      <c r="I55" s="202">
        <f t="shared" si="4"/>
        <v>0.13564680156749179</v>
      </c>
      <c r="J55" s="202">
        <f t="shared" si="4"/>
        <v>0.13361916465267681</v>
      </c>
      <c r="K55" s="202">
        <f t="shared" si="4"/>
        <v>0.13359073699463611</v>
      </c>
      <c r="L55" s="202">
        <f t="shared" si="4"/>
        <v>0.13661582899875502</v>
      </c>
      <c r="M55" s="202">
        <f t="shared" si="4"/>
        <v>0.13097235411143174</v>
      </c>
      <c r="N55" s="202">
        <f t="shared" si="4"/>
        <v>0.13164840793411203</v>
      </c>
      <c r="O55" s="202">
        <f t="shared" si="4"/>
        <v>0.13347421028819828</v>
      </c>
      <c r="P55" s="202">
        <f t="shared" si="4"/>
        <v>0.13190429427266898</v>
      </c>
      <c r="Q55" s="202">
        <f t="shared" si="4"/>
        <v>0.13839878037387893</v>
      </c>
    </row>
    <row r="56" spans="1:17" x14ac:dyDescent="0.25">
      <c r="A56" s="129" t="s">
        <v>79</v>
      </c>
      <c r="B56" s="201">
        <f t="shared" ref="B56:Q56" si="5">IF(B$10=0,0,B$10/B$5)</f>
        <v>5.3143618864645609E-2</v>
      </c>
      <c r="C56" s="201">
        <f t="shared" si="5"/>
        <v>5.2272025500845885E-2</v>
      </c>
      <c r="D56" s="201">
        <f t="shared" si="5"/>
        <v>5.180569430524197E-2</v>
      </c>
      <c r="E56" s="201">
        <f t="shared" si="5"/>
        <v>5.1042516038119636E-2</v>
      </c>
      <c r="F56" s="201">
        <f t="shared" si="5"/>
        <v>4.8874476642919322E-2</v>
      </c>
      <c r="G56" s="201">
        <f t="shared" si="5"/>
        <v>5.0780839845222019E-2</v>
      </c>
      <c r="H56" s="201">
        <f t="shared" si="5"/>
        <v>5.0235618943529882E-2</v>
      </c>
      <c r="I56" s="201">
        <f t="shared" si="5"/>
        <v>5.0188708689169075E-2</v>
      </c>
      <c r="J56" s="201">
        <f t="shared" si="5"/>
        <v>4.9438492117387836E-2</v>
      </c>
      <c r="K56" s="201">
        <f t="shared" si="5"/>
        <v>5.0037297590727468E-2</v>
      </c>
      <c r="L56" s="201">
        <f t="shared" si="5"/>
        <v>5.0547244496113884E-2</v>
      </c>
      <c r="M56" s="201">
        <f t="shared" si="5"/>
        <v>5.1501576176532352E-2</v>
      </c>
      <c r="N56" s="201">
        <f t="shared" si="5"/>
        <v>4.8709320963314894E-2</v>
      </c>
      <c r="O56" s="201">
        <f t="shared" si="5"/>
        <v>4.6480952843417654E-2</v>
      </c>
      <c r="P56" s="201">
        <f t="shared" si="5"/>
        <v>5.1876754606534459E-2</v>
      </c>
      <c r="Q56" s="201">
        <f t="shared" si="5"/>
        <v>4.8195881213717713E-2</v>
      </c>
    </row>
    <row r="57" spans="1:17" x14ac:dyDescent="0.25">
      <c r="A57" s="127" t="s">
        <v>314</v>
      </c>
      <c r="B57" s="200">
        <f t="shared" ref="B57:Q57" si="6">IF(B$15=0,0,B$15/B$5)</f>
        <v>0.59979915477069212</v>
      </c>
      <c r="C57" s="200">
        <f t="shared" si="6"/>
        <v>0.54118842485832208</v>
      </c>
      <c r="D57" s="200">
        <f t="shared" si="6"/>
        <v>0.53874245761343875</v>
      </c>
      <c r="E57" s="200">
        <f t="shared" si="6"/>
        <v>0.45193811161113528</v>
      </c>
      <c r="F57" s="200">
        <f t="shared" si="6"/>
        <v>0.39138679340087268</v>
      </c>
      <c r="G57" s="200">
        <f t="shared" si="6"/>
        <v>0.48052781857554483</v>
      </c>
      <c r="H57" s="200">
        <f t="shared" si="6"/>
        <v>0.45805252265463886</v>
      </c>
      <c r="I57" s="200">
        <f t="shared" si="6"/>
        <v>0.45761645471024825</v>
      </c>
      <c r="J57" s="200">
        <f t="shared" si="6"/>
        <v>0.43413038939258508</v>
      </c>
      <c r="K57" s="200">
        <f t="shared" si="6"/>
        <v>0.45226074631188967</v>
      </c>
      <c r="L57" s="200">
        <f t="shared" si="6"/>
        <v>0.46062290679919216</v>
      </c>
      <c r="M57" s="200">
        <f t="shared" si="6"/>
        <v>0.41926004714368742</v>
      </c>
      <c r="N57" s="200">
        <f t="shared" si="6"/>
        <v>0.43342055429354237</v>
      </c>
      <c r="O57" s="200">
        <f t="shared" si="6"/>
        <v>0.46658923352033604</v>
      </c>
      <c r="P57" s="200">
        <f t="shared" si="6"/>
        <v>0.44822338164641323</v>
      </c>
      <c r="Q57" s="200">
        <f t="shared" si="6"/>
        <v>0.46813911283446902</v>
      </c>
    </row>
    <row r="58" spans="1:17" x14ac:dyDescent="0.25">
      <c r="A58" s="127" t="s">
        <v>313</v>
      </c>
      <c r="B58" s="200">
        <f t="shared" ref="B58:Q58" si="7">IF(B$26=0,0,B$26/B$5)</f>
        <v>1.8516926081830479E-2</v>
      </c>
      <c r="C58" s="200">
        <f t="shared" si="7"/>
        <v>4.6849077730017633E-2</v>
      </c>
      <c r="D58" s="200">
        <f t="shared" si="7"/>
        <v>5.4663798075017415E-2</v>
      </c>
      <c r="E58" s="200">
        <f t="shared" si="7"/>
        <v>0.10818516858205708</v>
      </c>
      <c r="F58" s="200">
        <f t="shared" si="7"/>
        <v>0.13241189982283644</v>
      </c>
      <c r="G58" s="200">
        <f t="shared" si="7"/>
        <v>8.1495979694572451E-2</v>
      </c>
      <c r="H58" s="200">
        <f t="shared" si="7"/>
        <v>9.5483494034604682E-2</v>
      </c>
      <c r="I58" s="200">
        <f t="shared" si="7"/>
        <v>9.5879764033406409E-2</v>
      </c>
      <c r="J58" s="200">
        <f t="shared" si="7"/>
        <v>0.11316551930051505</v>
      </c>
      <c r="K58" s="200">
        <f t="shared" si="7"/>
        <v>0.10833658552307576</v>
      </c>
      <c r="L58" s="200">
        <f t="shared" si="7"/>
        <v>8.9342594222152669E-2</v>
      </c>
      <c r="M58" s="200">
        <f t="shared" si="7"/>
        <v>0.12311650479935961</v>
      </c>
      <c r="N58" s="200">
        <f t="shared" si="7"/>
        <v>0.1151284204676595</v>
      </c>
      <c r="O58" s="200">
        <f t="shared" si="7"/>
        <v>9.4200825929042137E-2</v>
      </c>
      <c r="P58" s="200">
        <f t="shared" si="7"/>
        <v>0.10957105960412887</v>
      </c>
      <c r="Q58" s="200">
        <f t="shared" si="7"/>
        <v>7.4946095074830854E-2</v>
      </c>
    </row>
    <row r="59" spans="1:17" x14ac:dyDescent="0.25">
      <c r="A59" s="127" t="s">
        <v>312</v>
      </c>
      <c r="B59" s="200">
        <f t="shared" ref="B59:Q59" si="8">IF(B$27=0,0,B$27/B$5)</f>
        <v>7.2307914779331281E-2</v>
      </c>
      <c r="C59" s="200">
        <f t="shared" si="8"/>
        <v>6.9242711276691918E-2</v>
      </c>
      <c r="D59" s="200">
        <f t="shared" si="8"/>
        <v>5.588651218589355E-2</v>
      </c>
      <c r="E59" s="200">
        <f t="shared" si="8"/>
        <v>2.7888103319031861E-2</v>
      </c>
      <c r="F59" s="200">
        <f t="shared" si="8"/>
        <v>3.5996150399109486E-2</v>
      </c>
      <c r="G59" s="200">
        <f t="shared" si="8"/>
        <v>5.5838411499407742E-2</v>
      </c>
      <c r="H59" s="200">
        <f t="shared" si="8"/>
        <v>4.8489597450408976E-2</v>
      </c>
      <c r="I59" s="200">
        <f t="shared" si="8"/>
        <v>4.8249770209518622E-2</v>
      </c>
      <c r="J59" s="200">
        <f t="shared" si="8"/>
        <v>3.5289843809760496E-2</v>
      </c>
      <c r="K59" s="200">
        <f t="shared" si="8"/>
        <v>2.7914086695914685E-2</v>
      </c>
      <c r="L59" s="200">
        <f t="shared" si="8"/>
        <v>5.8624624260704986E-2</v>
      </c>
      <c r="M59" s="200">
        <f t="shared" si="8"/>
        <v>2.9077596421457436E-2</v>
      </c>
      <c r="N59" s="200">
        <f t="shared" si="8"/>
        <v>3.5320581855941148E-2</v>
      </c>
      <c r="O59" s="200">
        <f t="shared" si="8"/>
        <v>5.0430704072883831E-2</v>
      </c>
      <c r="P59" s="200">
        <f t="shared" si="8"/>
        <v>2.9949479671341268E-2</v>
      </c>
      <c r="Q59" s="200">
        <f t="shared" si="8"/>
        <v>8.4286338583283604E-2</v>
      </c>
    </row>
    <row r="60" spans="1:17" x14ac:dyDescent="0.25">
      <c r="A60" s="142" t="s">
        <v>318</v>
      </c>
      <c r="B60" s="199">
        <f t="shared" ref="B60:Q60" si="9">IF(B$28=0,0,B$28/B$5)</f>
        <v>5.0483092410103667E-2</v>
      </c>
      <c r="C60" s="199">
        <f t="shared" si="9"/>
        <v>4.5433995430496477E-2</v>
      </c>
      <c r="D60" s="199">
        <f t="shared" si="9"/>
        <v>3.1607665892582612E-2</v>
      </c>
      <c r="E60" s="199">
        <f t="shared" si="9"/>
        <v>0</v>
      </c>
      <c r="F60" s="199">
        <f t="shared" si="9"/>
        <v>6.3857565145108491E-3</v>
      </c>
      <c r="G60" s="199">
        <f t="shared" si="9"/>
        <v>2.9681403933210528E-2</v>
      </c>
      <c r="H60" s="199">
        <f t="shared" si="9"/>
        <v>2.1384060278759647E-2</v>
      </c>
      <c r="I60" s="199">
        <f t="shared" si="9"/>
        <v>2.113014758996299E-2</v>
      </c>
      <c r="J60" s="199">
        <f t="shared" si="9"/>
        <v>7.0317632638037418E-3</v>
      </c>
      <c r="K60" s="199">
        <f t="shared" si="9"/>
        <v>0</v>
      </c>
      <c r="L60" s="199">
        <f t="shared" si="9"/>
        <v>3.1913678892051191E-2</v>
      </c>
      <c r="M60" s="199">
        <f t="shared" si="9"/>
        <v>0</v>
      </c>
      <c r="N60" s="199">
        <f t="shared" si="9"/>
        <v>6.653714171276256E-3</v>
      </c>
      <c r="O60" s="199">
        <f t="shared" si="9"/>
        <v>2.3070737169061734E-2</v>
      </c>
      <c r="P60" s="199">
        <f t="shared" si="9"/>
        <v>1.8036515131265034E-3</v>
      </c>
      <c r="Q60" s="199">
        <f t="shared" si="9"/>
        <v>5.8437707849132187E-2</v>
      </c>
    </row>
    <row r="61" spans="1:17" x14ac:dyDescent="0.25">
      <c r="A61" s="142" t="s">
        <v>317</v>
      </c>
      <c r="B61" s="199">
        <f t="shared" ref="B61:Q61" si="10">IF(B$34=0,0,B$34/B$5)</f>
        <v>2.0308637527221406E-2</v>
      </c>
      <c r="C61" s="199">
        <f t="shared" si="10"/>
        <v>1.9972665456280941E-2</v>
      </c>
      <c r="D61" s="199">
        <f t="shared" si="10"/>
        <v>1.9802918610629553E-2</v>
      </c>
      <c r="E61" s="199">
        <f t="shared" si="10"/>
        <v>1.9029791091120921E-2</v>
      </c>
      <c r="F61" s="199">
        <f t="shared" si="10"/>
        <v>1.8768372129723009E-2</v>
      </c>
      <c r="G61" s="199">
        <f t="shared" si="10"/>
        <v>1.94840334153417E-2</v>
      </c>
      <c r="H61" s="199">
        <f t="shared" si="10"/>
        <v>1.9287251043742123E-2</v>
      </c>
      <c r="I61" s="199">
        <f t="shared" si="10"/>
        <v>1.9268889498941864E-2</v>
      </c>
      <c r="J61" s="199">
        <f t="shared" si="10"/>
        <v>1.8991972108576137E-2</v>
      </c>
      <c r="K61" s="199">
        <f t="shared" si="10"/>
        <v>1.9043376294042208E-2</v>
      </c>
      <c r="L61" s="199">
        <f t="shared" si="10"/>
        <v>1.9395482396748404E-2</v>
      </c>
      <c r="M61" s="199">
        <f t="shared" si="10"/>
        <v>1.8996691116081744E-2</v>
      </c>
      <c r="N61" s="199">
        <f t="shared" si="10"/>
        <v>1.9240034892559921E-2</v>
      </c>
      <c r="O61" s="199">
        <f t="shared" si="10"/>
        <v>1.9646706951986691E-2</v>
      </c>
      <c r="P61" s="199">
        <f t="shared" si="10"/>
        <v>1.9174037756277979E-2</v>
      </c>
      <c r="Q61" s="199">
        <f t="shared" si="10"/>
        <v>1.9711967833524777E-2</v>
      </c>
    </row>
    <row r="62" spans="1:17" x14ac:dyDescent="0.25">
      <c r="A62" s="142" t="s">
        <v>316</v>
      </c>
      <c r="B62" s="199">
        <f t="shared" ref="B62:Q62" si="11">IF(B$45=0,0,B$45/B$5)</f>
        <v>1.5161848420062146E-3</v>
      </c>
      <c r="C62" s="199">
        <f t="shared" si="11"/>
        <v>3.8360503899144928E-3</v>
      </c>
      <c r="D62" s="199">
        <f t="shared" si="11"/>
        <v>4.4759276826813795E-3</v>
      </c>
      <c r="E62" s="199">
        <f t="shared" si="11"/>
        <v>8.8583122279109403E-3</v>
      </c>
      <c r="F62" s="199">
        <f t="shared" si="11"/>
        <v>1.0842021754875626E-2</v>
      </c>
      <c r="G62" s="199">
        <f t="shared" si="11"/>
        <v>6.6729741508555094E-3</v>
      </c>
      <c r="H62" s="199">
        <f t="shared" si="11"/>
        <v>7.8182861279072063E-3</v>
      </c>
      <c r="I62" s="199">
        <f t="shared" si="11"/>
        <v>7.8507331206137659E-3</v>
      </c>
      <c r="J62" s="199">
        <f t="shared" si="11"/>
        <v>9.2661084373806182E-3</v>
      </c>
      <c r="K62" s="199">
        <f t="shared" si="11"/>
        <v>8.8707104018724732E-3</v>
      </c>
      <c r="L62" s="199">
        <f t="shared" si="11"/>
        <v>7.3154629719053817E-3</v>
      </c>
      <c r="M62" s="199">
        <f t="shared" si="11"/>
        <v>1.0080905305375693E-2</v>
      </c>
      <c r="N62" s="199">
        <f t="shared" si="11"/>
        <v>9.4268327921049697E-3</v>
      </c>
      <c r="O62" s="199">
        <f t="shared" si="11"/>
        <v>7.7132599518354118E-3</v>
      </c>
      <c r="P62" s="199">
        <f t="shared" si="11"/>
        <v>8.9717904019367863E-3</v>
      </c>
      <c r="Q62" s="199">
        <f t="shared" si="11"/>
        <v>6.1366629006266524E-3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2.4842258412987397E-2</v>
      </c>
      <c r="C64" s="276">
        <f t="shared" si="13"/>
        <v>6.2852597144686592E-2</v>
      </c>
      <c r="D64" s="276">
        <f t="shared" si="13"/>
        <v>7.3336805019027437E-2</v>
      </c>
      <c r="E64" s="276">
        <f t="shared" si="13"/>
        <v>0.14514093227413208</v>
      </c>
      <c r="F64" s="276">
        <f t="shared" si="13"/>
        <v>0.17764344998823525</v>
      </c>
      <c r="G64" s="276">
        <f t="shared" si="13"/>
        <v>0.10933478797966924</v>
      </c>
      <c r="H64" s="276">
        <f t="shared" si="13"/>
        <v>0.12810039973697973</v>
      </c>
      <c r="I64" s="276">
        <f t="shared" si="13"/>
        <v>0.12863203450551761</v>
      </c>
      <c r="J64" s="276">
        <f t="shared" si="13"/>
        <v>0.1518225574525488</v>
      </c>
      <c r="K64" s="276">
        <f t="shared" si="13"/>
        <v>0.14534407283646228</v>
      </c>
      <c r="L64" s="276">
        <f t="shared" si="13"/>
        <v>0.11986178500389559</v>
      </c>
      <c r="M64" s="276">
        <f t="shared" si="13"/>
        <v>0.16517277293290081</v>
      </c>
      <c r="N64" s="276">
        <f t="shared" si="13"/>
        <v>0.15445598039855307</v>
      </c>
      <c r="O64" s="276">
        <f t="shared" si="13"/>
        <v>0.12637957564362501</v>
      </c>
      <c r="P64" s="276">
        <f t="shared" si="13"/>
        <v>0.14700023995567699</v>
      </c>
      <c r="Q64" s="276">
        <f t="shared" si="13"/>
        <v>0.10054748032505081</v>
      </c>
    </row>
    <row r="66" spans="1:17" ht="12.75" x14ac:dyDescent="0.25">
      <c r="A66" s="98" t="s">
        <v>128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53">
        <f>IF(B$5=0,0,B$5/WWP_fec!B$5)</f>
        <v>0.36089441270370881</v>
      </c>
      <c r="C68" s="253">
        <f>IF(C$5=0,0,C$5/WWP_fec!C$5)</f>
        <v>0.3716116984637251</v>
      </c>
      <c r="D68" s="253">
        <f>IF(D$5=0,0,D$5/WWP_fec!D$5)</f>
        <v>0.37495677722329029</v>
      </c>
      <c r="E68" s="253">
        <f>IF(E$5=0,0,E$5/WWP_fec!E$5)</f>
        <v>0.39191380809586618</v>
      </c>
      <c r="F68" s="253">
        <f>IF(F$5=0,0,F$5/WWP_fec!F$5)</f>
        <v>0.39579822045033153</v>
      </c>
      <c r="G68" s="253">
        <f>IF(G$5=0,0,G$5/WWP_fec!G$5)</f>
        <v>0.38312258649484032</v>
      </c>
      <c r="H68" s="253">
        <f>IF(H$5=0,0,H$5/WWP_fec!H$5)</f>
        <v>0.39212087737019974</v>
      </c>
      <c r="I68" s="253">
        <f>IF(I$5=0,0,I$5/WWP_fec!I$5)</f>
        <v>0.39739941651001698</v>
      </c>
      <c r="J68" s="253">
        <f>IF(J$5=0,0,J$5/WWP_fec!J$5)</f>
        <v>0.40342985180675128</v>
      </c>
      <c r="K68" s="253">
        <f>IF(K$5=0,0,K$5/WWP_fec!K$5)</f>
        <v>0.40351570031787232</v>
      </c>
      <c r="L68" s="253">
        <f>IF(L$5=0,0,L$5/WWP_fec!L$5)</f>
        <v>0.39458062941493055</v>
      </c>
      <c r="M68" s="253">
        <f>IF(M$5=0,0,M$5/WWP_fec!M$5)</f>
        <v>0.41158273560928671</v>
      </c>
      <c r="N68" s="253">
        <f>IF(N$5=0,0,N$5/WWP_fec!N$5)</f>
        <v>0.40946913555802644</v>
      </c>
      <c r="O68" s="253">
        <f>IF(O$5=0,0,O$5/WWP_fec!O$5)</f>
        <v>0.40386798077304392</v>
      </c>
      <c r="P68" s="253">
        <f>IF(P$5=0,0,P$5/WWP_fec!P$5)</f>
        <v>0.40867479024555758</v>
      </c>
      <c r="Q68" s="253">
        <f>IF(Q$5=0,0,Q$5/WWP_fec!Q$5)</f>
        <v>0.38949736152837783</v>
      </c>
    </row>
    <row r="69" spans="1:17" x14ac:dyDescent="0.25">
      <c r="A69" s="132" t="s">
        <v>83</v>
      </c>
      <c r="B69" s="282">
        <f>IF(B$6=0,0,B$6/WWP_fec!B$6)</f>
        <v>0.43903941510550165</v>
      </c>
      <c r="C69" s="282">
        <f>IF(C$6=0,0,C$6/WWP_fec!C$6)</f>
        <v>0.44466293904503668</v>
      </c>
      <c r="D69" s="282">
        <f>IF(D$6=0,0,D$6/WWP_fec!D$6)</f>
        <v>0.44466293904503656</v>
      </c>
      <c r="E69" s="282">
        <f>IF(E$6=0,0,E$6/WWP_fec!E$6)</f>
        <v>0.44466293904503662</v>
      </c>
      <c r="F69" s="282">
        <f>IF(F$6=0,0,F$6/WWP_fec!F$6)</f>
        <v>0.44466293904503656</v>
      </c>
      <c r="G69" s="282">
        <f>IF(G$6=0,0,G$6/WWP_fec!G$6)</f>
        <v>0.44721113895516279</v>
      </c>
      <c r="H69" s="282">
        <f>IF(H$6=0,0,H$6/WWP_fec!H$6)</f>
        <v>0.45280029403560901</v>
      </c>
      <c r="I69" s="282">
        <f>IF(I$6=0,0,I$6/WWP_fec!I$6)</f>
        <v>0.45846715084556267</v>
      </c>
      <c r="J69" s="282">
        <f>IF(J$6=0,0,J$6/WWP_fec!J$6)</f>
        <v>0.45846715084556261</v>
      </c>
      <c r="K69" s="282">
        <f>IF(K$6=0,0,K$6/WWP_fec!K$6)</f>
        <v>0.45846715084556267</v>
      </c>
      <c r="L69" s="282">
        <f>IF(L$6=0,0,L$6/WWP_fec!L$6)</f>
        <v>0.45846715084556261</v>
      </c>
      <c r="M69" s="282">
        <f>IF(M$6=0,0,M$6/WWP_fec!M$6)</f>
        <v>0.45846715084556267</v>
      </c>
      <c r="N69" s="282">
        <f>IF(N$6=0,0,N$6/WWP_fec!N$6)</f>
        <v>0.45846715084556267</v>
      </c>
      <c r="O69" s="282">
        <f>IF(O$6=0,0,O$6/WWP_fec!O$6)</f>
        <v>0.45846715084556261</v>
      </c>
      <c r="P69" s="282">
        <f>IF(P$6=0,0,P$6/WWP_fec!P$6)</f>
        <v>0.45846715084556267</v>
      </c>
      <c r="Q69" s="282">
        <f>IF(Q$6=0,0,Q$6/WWP_fec!Q$6)</f>
        <v>0.45846715084556267</v>
      </c>
    </row>
    <row r="70" spans="1:17" x14ac:dyDescent="0.25">
      <c r="A70" s="76" t="s">
        <v>82</v>
      </c>
      <c r="B70" s="281">
        <f>IF(B$7=0,0,B$7/WWP_fec!B$7)</f>
        <v>0.10969554147387656</v>
      </c>
      <c r="C70" s="281">
        <f>IF(C$7=0,0,C$7/WWP_fec!C$7)</f>
        <v>0.11110059870180299</v>
      </c>
      <c r="D70" s="281">
        <f>IF(D$7=0,0,D$7/WWP_fec!D$7)</f>
        <v>0.11110059870180301</v>
      </c>
      <c r="E70" s="281">
        <f>IF(E$7=0,0,E$7/WWP_fec!E$7)</f>
        <v>0.111100598701803</v>
      </c>
      <c r="F70" s="281">
        <f>IF(F$7=0,0,F$7/WWP_fec!F$7)</f>
        <v>0.11110059870180301</v>
      </c>
      <c r="G70" s="281">
        <f>IF(G$7=0,0,G$7/WWP_fec!G$7)</f>
        <v>0.11173727540851235</v>
      </c>
      <c r="H70" s="281">
        <f>IF(H$7=0,0,H$7/WWP_fec!H$7)</f>
        <v>0.11313374545615872</v>
      </c>
      <c r="I70" s="281">
        <f>IF(I$7=0,0,I$7/WWP_fec!I$7)</f>
        <v>0.11454962955411246</v>
      </c>
      <c r="J70" s="281">
        <f>IF(J$7=0,0,J$7/WWP_fec!J$7)</f>
        <v>0.11454962955411246</v>
      </c>
      <c r="K70" s="281">
        <f>IF(K$7=0,0,K$7/WWP_fec!K$7)</f>
        <v>0.11454962955411246</v>
      </c>
      <c r="L70" s="281">
        <f>IF(L$7=0,0,L$7/WWP_fec!L$7)</f>
        <v>0.11454962955411248</v>
      </c>
      <c r="M70" s="281">
        <f>IF(M$7=0,0,M$7/WWP_fec!M$7)</f>
        <v>0.11454962955411246</v>
      </c>
      <c r="N70" s="281">
        <f>IF(N$7=0,0,N$7/WWP_fec!N$7)</f>
        <v>0.11454962955411246</v>
      </c>
      <c r="O70" s="281">
        <f>IF(O$7=0,0,O$7/WWP_fec!O$7)</f>
        <v>0.11454962955411248</v>
      </c>
      <c r="P70" s="281">
        <f>IF(P$7=0,0,P$7/WWP_fec!P$7)</f>
        <v>0.11454962955411246</v>
      </c>
      <c r="Q70" s="281">
        <f>IF(Q$7=0,0,Q$7/WWP_fec!Q$7)</f>
        <v>0.11454962955411248</v>
      </c>
    </row>
    <row r="71" spans="1:17" x14ac:dyDescent="0.25">
      <c r="A71" s="76" t="s">
        <v>81</v>
      </c>
      <c r="B71" s="281">
        <f>IF(B$8=0,0,B$8/WWP_fec!B$8)</f>
        <v>0.59876649076968125</v>
      </c>
      <c r="C71" s="281">
        <f>IF(C$8=0,0,C$8/WWP_fec!C$8)</f>
        <v>0.60643591082442849</v>
      </c>
      <c r="D71" s="281">
        <f>IF(D$8=0,0,D$8/WWP_fec!D$8)</f>
        <v>0.60643591082442838</v>
      </c>
      <c r="E71" s="281">
        <f>IF(E$8=0,0,E$8/WWP_fec!E$8)</f>
        <v>0.60643591082442838</v>
      </c>
      <c r="F71" s="281">
        <f>IF(F$8=0,0,F$8/WWP_fec!F$8)</f>
        <v>0.60643591082442849</v>
      </c>
      <c r="G71" s="281">
        <f>IF(G$8=0,0,G$8/WWP_fec!G$8)</f>
        <v>0.60991117219156388</v>
      </c>
      <c r="H71" s="281">
        <f>IF(H$8=0,0,H$8/WWP_fec!H$8)</f>
        <v>0.61753371964116388</v>
      </c>
      <c r="I71" s="281">
        <f>IF(I$8=0,0,I$8/WWP_fec!I$8)</f>
        <v>0.62526223751233234</v>
      </c>
      <c r="J71" s="281">
        <f>IF(J$8=0,0,J$8/WWP_fec!J$8)</f>
        <v>0.62526223751233223</v>
      </c>
      <c r="K71" s="281">
        <f>IF(K$8=0,0,K$8/WWP_fec!K$8)</f>
        <v>0.62526223751233223</v>
      </c>
      <c r="L71" s="281">
        <f>IF(L$8=0,0,L$8/WWP_fec!L$8)</f>
        <v>0.62526223751233234</v>
      </c>
      <c r="M71" s="281">
        <f>IF(M$8=0,0,M$8/WWP_fec!M$8)</f>
        <v>0.62526223751233234</v>
      </c>
      <c r="N71" s="281">
        <f>IF(N$8=0,0,N$8/WWP_fec!N$8)</f>
        <v>0.62526223751233223</v>
      </c>
      <c r="O71" s="281">
        <f>IF(O$8=0,0,O$8/WWP_fec!O$8)</f>
        <v>0.62526223751233223</v>
      </c>
      <c r="P71" s="281">
        <f>IF(P$8=0,0,P$8/WWP_fec!P$8)</f>
        <v>0.62526223751233234</v>
      </c>
      <c r="Q71" s="281">
        <f>IF(Q$8=0,0,Q$8/WWP_fec!Q$8)</f>
        <v>0.62526223751233223</v>
      </c>
    </row>
    <row r="72" spans="1:17" x14ac:dyDescent="0.25">
      <c r="A72" s="76" t="s">
        <v>80</v>
      </c>
      <c r="B72" s="281">
        <f>IF(B$9=0,0,B$9/WWP_fec!B$9)</f>
        <v>0.42573337350329143</v>
      </c>
      <c r="C72" s="281">
        <f>IF(C$9=0,0,C$9/WWP_fec!C$9)</f>
        <v>0.43118646435432462</v>
      </c>
      <c r="D72" s="281">
        <f>IF(D$9=0,0,D$9/WWP_fec!D$9)</f>
        <v>0.43118646435432462</v>
      </c>
      <c r="E72" s="281">
        <f>IF(E$9=0,0,E$9/WWP_fec!E$9)</f>
        <v>0.43118646435432451</v>
      </c>
      <c r="F72" s="281">
        <f>IF(F$9=0,0,F$9/WWP_fec!F$9)</f>
        <v>0.43118646435432456</v>
      </c>
      <c r="G72" s="281">
        <f>IF(G$9=0,0,G$9/WWP_fec!G$9)</f>
        <v>0.43365743553999386</v>
      </c>
      <c r="H72" s="281">
        <f>IF(H$9=0,0,H$9/WWP_fec!H$9)</f>
        <v>0.4390771991547473</v>
      </c>
      <c r="I72" s="281">
        <f>IF(I$9=0,0,I$9/WWP_fec!I$9)</f>
        <v>0.44457230957958677</v>
      </c>
      <c r="J72" s="281">
        <f>IF(J$9=0,0,J$9/WWP_fec!J$9)</f>
        <v>0.44457230957958671</v>
      </c>
      <c r="K72" s="281">
        <f>IF(K$9=0,0,K$9/WWP_fec!K$9)</f>
        <v>0.44457230957958671</v>
      </c>
      <c r="L72" s="281">
        <f>IF(L$9=0,0,L$9/WWP_fec!L$9)</f>
        <v>0.44457230957958677</v>
      </c>
      <c r="M72" s="281">
        <f>IF(M$9=0,0,M$9/WWP_fec!M$9)</f>
        <v>0.44457230957958671</v>
      </c>
      <c r="N72" s="281">
        <f>IF(N$9=0,0,N$9/WWP_fec!N$9)</f>
        <v>0.44457230957958677</v>
      </c>
      <c r="O72" s="281">
        <f>IF(O$9=0,0,O$9/WWP_fec!O$9)</f>
        <v>0.44457230957958677</v>
      </c>
      <c r="P72" s="281">
        <f>IF(P$9=0,0,P$9/WWP_fec!P$9)</f>
        <v>0.44457230957958671</v>
      </c>
      <c r="Q72" s="281">
        <f>IF(Q$9=0,0,Q$9/WWP_fec!Q$9)</f>
        <v>0.44457230957958671</v>
      </c>
    </row>
    <row r="73" spans="1:17" x14ac:dyDescent="0.25">
      <c r="A73" s="129" t="s">
        <v>79</v>
      </c>
      <c r="B73" s="280">
        <f>IF(B$10=0,0,B$10/WWP_fec!B$10)</f>
        <v>0.71555203252958832</v>
      </c>
      <c r="C73" s="280">
        <f>IF(C$10=0,0,C$10/WWP_fec!C$10)</f>
        <v>0.72471732349542572</v>
      </c>
      <c r="D73" s="280">
        <f>IF(D$10=0,0,D$10/WWP_fec!D$10)</f>
        <v>0.72471732349542584</v>
      </c>
      <c r="E73" s="280">
        <f>IF(E$10=0,0,E$10/WWP_fec!E$10)</f>
        <v>0.74633288055368074</v>
      </c>
      <c r="F73" s="280">
        <f>IF(F$10=0,0,F$10/WWP_fec!F$10)</f>
        <v>0.72171526908443728</v>
      </c>
      <c r="G73" s="280">
        <f>IF(G$10=0,0,G$10/WWP_fec!G$10)</f>
        <v>0.72585115409380485</v>
      </c>
      <c r="H73" s="280">
        <f>IF(H$10=0,0,H$10/WWP_fec!H$10)</f>
        <v>0.73492269617352446</v>
      </c>
      <c r="I73" s="280">
        <f>IF(I$10=0,0,I$10/WWP_fec!I$10)</f>
        <v>0.744120352934041</v>
      </c>
      <c r="J73" s="280">
        <f>IF(J$10=0,0,J$10/WWP_fec!J$10)</f>
        <v>0.744120352934041</v>
      </c>
      <c r="K73" s="280">
        <f>IF(K$10=0,0,K$10/WWP_fec!K$10)</f>
        <v>0.75329350004429951</v>
      </c>
      <c r="L73" s="280">
        <f>IF(L$10=0,0,L$10/WWP_fec!L$10)</f>
        <v>0.74412035293404089</v>
      </c>
      <c r="M73" s="280">
        <f>IF(M$10=0,0,M$10/WWP_fec!M$10)</f>
        <v>0.79083814079443293</v>
      </c>
      <c r="N73" s="280">
        <f>IF(N$10=0,0,N$10/WWP_fec!N$10)</f>
        <v>0.74412035293404089</v>
      </c>
      <c r="O73" s="280">
        <f>IF(O$10=0,0,O$10/WWP_fec!O$10)</f>
        <v>0.70036491504053056</v>
      </c>
      <c r="P73" s="280">
        <f>IF(P$10=0,0,P$10/WWP_fec!P$10)</f>
        <v>0.79097104166056431</v>
      </c>
      <c r="Q73" s="280">
        <f>IF(Q$10=0,0,Q$10/WWP_fec!Q$10)</f>
        <v>0.70036491504053067</v>
      </c>
    </row>
    <row r="74" spans="1:17" x14ac:dyDescent="0.25">
      <c r="A74" s="127" t="s">
        <v>314</v>
      </c>
      <c r="B74" s="305">
        <f>IF(B$15=0,0,B$15/WWP_fec!B$15)</f>
        <v>0.33606073218441773</v>
      </c>
      <c r="C74" s="305">
        <f>IF(C$15=0,0,C$15/WWP_fec!C$15)</f>
        <v>0.34031588983775574</v>
      </c>
      <c r="D74" s="305">
        <f>IF(D$15=0,0,D$15/WWP_fec!D$15)</f>
        <v>0.3404608921182038</v>
      </c>
      <c r="E74" s="305">
        <f>IF(E$15=0,0,E$15/WWP_fec!E$15)</f>
        <v>0.34196480294303888</v>
      </c>
      <c r="F74" s="305">
        <f>IF(F$15=0,0,F$15/WWP_fec!F$15)</f>
        <v>0.34060989905469113</v>
      </c>
      <c r="G74" s="305">
        <f>IF(G$15=0,0,G$15/WWP_fec!G$15)</f>
        <v>0.34227363271497169</v>
      </c>
      <c r="H74" s="305">
        <f>IF(H$15=0,0,H$15/WWP_fec!H$15)</f>
        <v>0.34677447391317678</v>
      </c>
      <c r="I74" s="305">
        <f>IF(I$15=0,0,I$15/WWP_fec!I$15)</f>
        <v>0.35110800715747847</v>
      </c>
      <c r="J74" s="305">
        <f>IF(J$15=0,0,J$15/WWP_fec!J$15)</f>
        <v>0.35131356325637508</v>
      </c>
      <c r="K74" s="305">
        <f>IF(K$15=0,0,K$15/WWP_fec!K$15)</f>
        <v>0.35233939873389108</v>
      </c>
      <c r="L74" s="305">
        <f>IF(L$15=0,0,L$15/WWP_fec!L$15)</f>
        <v>0.3509079192508941</v>
      </c>
      <c r="M74" s="305">
        <f>IF(M$15=0,0,M$15/WWP_fec!M$15)</f>
        <v>0.35850228916690635</v>
      </c>
      <c r="N74" s="305">
        <f>IF(N$15=0,0,N$15/WWP_fec!N$15)</f>
        <v>0.36123003190631792</v>
      </c>
      <c r="O74" s="305">
        <f>IF(O$15=0,0,O$15/WWP_fec!O$15)</f>
        <v>0.36381953369198017</v>
      </c>
      <c r="P74" s="305">
        <f>IF(P$15=0,0,P$15/WWP_fec!P$15)</f>
        <v>0.35929258062705666</v>
      </c>
      <c r="Q74" s="305">
        <f>IF(Q$15=0,0,Q$15/WWP_fec!Q$15)</f>
        <v>0.35203944237761198</v>
      </c>
    </row>
    <row r="75" spans="1:17" x14ac:dyDescent="0.25">
      <c r="A75" s="127" t="s">
        <v>313</v>
      </c>
      <c r="B75" s="305">
        <f>IF(B$26=0,0,B$26/WWP_fec!B$26)</f>
        <v>0.40675710517127361</v>
      </c>
      <c r="C75" s="305">
        <f>IF(C$26=0,0,C$26/WWP_fec!C$26)</f>
        <v>0.41196713470348972</v>
      </c>
      <c r="D75" s="305">
        <f>IF(D$26=0,0,D$26/WWP_fec!D$26)</f>
        <v>0.41196713470348978</v>
      </c>
      <c r="E75" s="305">
        <f>IF(E$26=0,0,E$26/WWP_fec!E$26)</f>
        <v>0.41196713470348967</v>
      </c>
      <c r="F75" s="305">
        <f>IF(F$26=0,0,F$26/WWP_fec!F$26)</f>
        <v>0.41196713470348983</v>
      </c>
      <c r="G75" s="305">
        <f>IF(G$26=0,0,G$26/WWP_fec!G$26)</f>
        <v>0.41432796697316554</v>
      </c>
      <c r="H75" s="305">
        <f>IF(H$26=0,0,H$26/WWP_fec!H$26)</f>
        <v>0.41950615476828479</v>
      </c>
      <c r="I75" s="305">
        <f>IF(I$26=0,0,I$26/WWP_fec!I$26)</f>
        <v>0.42475633093044773</v>
      </c>
      <c r="J75" s="305">
        <f>IF(J$26=0,0,J$26/WWP_fec!J$26)</f>
        <v>0.42475633093044773</v>
      </c>
      <c r="K75" s="305">
        <f>IF(K$26=0,0,K$26/WWP_fec!K$26)</f>
        <v>0.42475633093044773</v>
      </c>
      <c r="L75" s="305">
        <f>IF(L$26=0,0,L$26/WWP_fec!L$26)</f>
        <v>0.42475633093044768</v>
      </c>
      <c r="M75" s="305">
        <f>IF(M$26=0,0,M$26/WWP_fec!M$26)</f>
        <v>0.42475633093044773</v>
      </c>
      <c r="N75" s="305">
        <f>IF(N$26=0,0,N$26/WWP_fec!N$26)</f>
        <v>0.42475633093044768</v>
      </c>
      <c r="O75" s="305">
        <f>IF(O$26=0,0,O$26/WWP_fec!O$26)</f>
        <v>0.42475633093044773</v>
      </c>
      <c r="P75" s="305">
        <f>IF(P$26=0,0,P$26/WWP_fec!P$26)</f>
        <v>0.42475633093044768</v>
      </c>
      <c r="Q75" s="305">
        <f>IF(Q$26=0,0,Q$26/WWP_fec!Q$26)</f>
        <v>0.42475633093044768</v>
      </c>
    </row>
    <row r="76" spans="1:17" x14ac:dyDescent="0.25">
      <c r="A76" s="127" t="s">
        <v>312</v>
      </c>
      <c r="B76" s="305">
        <f>IF(B$27=0,0,B$27/WWP_fec!B$27)</f>
        <v>0.25508844933340591</v>
      </c>
      <c r="C76" s="305">
        <f>IF(C$27=0,0,C$27/WWP_fec!C$27)</f>
        <v>0.25749213400969734</v>
      </c>
      <c r="D76" s="305">
        <f>IF(D$27=0,0,D$27/WWP_fec!D$27)</f>
        <v>0.25727658986392743</v>
      </c>
      <c r="E76" s="305">
        <f>IF(E$27=0,0,E$27/WWP_fec!E$27)</f>
        <v>0.25702807371438274</v>
      </c>
      <c r="F76" s="305">
        <f>IF(F$27=0,0,F$27/WWP_fec!F$27)</f>
        <v>0.2666189882858595</v>
      </c>
      <c r="G76" s="305">
        <f>IF(G$27=0,0,G$27/WWP_fec!G$27)</f>
        <v>0.26136313603116923</v>
      </c>
      <c r="H76" s="305">
        <f>IF(H$27=0,0,H$27/WWP_fec!H$27)</f>
        <v>0.26440950080425341</v>
      </c>
      <c r="I76" s="305">
        <f>IF(I$27=0,0,I$27/WWP_fec!I$27)</f>
        <v>0.2703139467226815</v>
      </c>
      <c r="J76" s="305">
        <f>IF(J$27=0,0,J$27/WWP_fec!J$27)</f>
        <v>0.27311594785973237</v>
      </c>
      <c r="K76" s="305">
        <f>IF(K$27=0,0,K$27/WWP_fec!K$27)</f>
        <v>0.26488348273300832</v>
      </c>
      <c r="L76" s="305">
        <f>IF(L$27=0,0,L$27/WWP_fec!L$27)</f>
        <v>0.27100157930966878</v>
      </c>
      <c r="M76" s="305">
        <f>IF(M$27=0,0,M$27/WWP_fec!M$27)</f>
        <v>0.27247051886292878</v>
      </c>
      <c r="N76" s="305">
        <f>IF(N$27=0,0,N$27/WWP_fec!N$27)</f>
        <v>0.27902650435422455</v>
      </c>
      <c r="O76" s="305">
        <f>IF(O$27=0,0,O$27/WWP_fec!O$27)</f>
        <v>0.28595053327993486</v>
      </c>
      <c r="P76" s="305">
        <f>IF(P$27=0,0,P$27/WWP_fec!P$27)</f>
        <v>0.27041204082404624</v>
      </c>
      <c r="Q76" s="305">
        <f>IF(Q$27=0,0,Q$27/WWP_fec!Q$27)</f>
        <v>0.28291610666465788</v>
      </c>
    </row>
    <row r="77" spans="1:17" x14ac:dyDescent="0.25">
      <c r="A77" s="72" t="s">
        <v>311</v>
      </c>
      <c r="B77" s="304">
        <f>IF(B$47=0,0,B$47/WWP_fec!B$47)</f>
        <v>0.47454995603315253</v>
      </c>
      <c r="C77" s="304">
        <f>IF(C$47=0,0,C$47/WWP_fec!C$47)</f>
        <v>0.48062832382073806</v>
      </c>
      <c r="D77" s="304">
        <f>IF(D$47=0,0,D$47/WWP_fec!D$47)</f>
        <v>0.48062832382073806</v>
      </c>
      <c r="E77" s="304">
        <f>IF(E$47=0,0,E$47/WWP_fec!E$47)</f>
        <v>0.48062832382073806</v>
      </c>
      <c r="F77" s="304">
        <f>IF(F$47=0,0,F$47/WWP_fec!F$47)</f>
        <v>0.480628323820738</v>
      </c>
      <c r="G77" s="304">
        <f>IF(G$47=0,0,G$47/WWP_fec!G$47)</f>
        <v>0.48338262813535976</v>
      </c>
      <c r="H77" s="304">
        <f>IF(H$47=0,0,H$47/WWP_fec!H$47)</f>
        <v>0.48942384722966564</v>
      </c>
      <c r="I77" s="304">
        <f>IF(I$47=0,0,I$47/WWP_fec!I$47)</f>
        <v>0.49554905275218897</v>
      </c>
      <c r="J77" s="304">
        <f>IF(J$47=0,0,J$47/WWP_fec!J$47)</f>
        <v>0.49554905275218897</v>
      </c>
      <c r="K77" s="304">
        <f>IF(K$47=0,0,K$47/WWP_fec!K$47)</f>
        <v>0.49554905275218902</v>
      </c>
      <c r="L77" s="304">
        <f>IF(L$47=0,0,L$47/WWP_fec!L$47)</f>
        <v>0.49554905275218902</v>
      </c>
      <c r="M77" s="304">
        <f>IF(M$47=0,0,M$47/WWP_fec!M$47)</f>
        <v>0.49554905275218897</v>
      </c>
      <c r="N77" s="304">
        <f>IF(N$47=0,0,N$47/WWP_fec!N$47)</f>
        <v>0.49554905275218891</v>
      </c>
      <c r="O77" s="304">
        <f>IF(O$47=0,0,O$47/WWP_fec!O$47)</f>
        <v>0.49554905275218897</v>
      </c>
      <c r="P77" s="304">
        <f>IF(P$47=0,0,P$47/WWP_fec!P$47)</f>
        <v>0.49554905275218897</v>
      </c>
      <c r="Q77" s="304">
        <f>IF(Q$47=0,0,Q$47/WWP_fec!Q$47)</f>
        <v>0.49554905275218902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12.564691906685411</v>
      </c>
      <c r="C5" s="96">
        <v>9.2823522669000003</v>
      </c>
      <c r="D5" s="96">
        <v>9.2611071039240009</v>
      </c>
      <c r="E5" s="96">
        <v>9.260840949048001</v>
      </c>
      <c r="F5" s="96">
        <v>7.5659776262280003</v>
      </c>
      <c r="G5" s="96">
        <v>7.983439038366658</v>
      </c>
      <c r="H5" s="96">
        <v>10.783649777400003</v>
      </c>
      <c r="I5" s="96">
        <v>11.512069199532004</v>
      </c>
      <c r="J5" s="96">
        <v>11.275235572500002</v>
      </c>
      <c r="K5" s="96">
        <v>7.8029040746160012</v>
      </c>
      <c r="L5" s="96">
        <v>8.3236472293319679</v>
      </c>
      <c r="M5" s="96">
        <v>10.613526132762052</v>
      </c>
      <c r="N5" s="96">
        <v>8.7514340822527643</v>
      </c>
      <c r="O5" s="96">
        <v>14.697961522191788</v>
      </c>
      <c r="P5" s="96">
        <v>4.9784173915112282</v>
      </c>
      <c r="Q5" s="96">
        <v>8.4448038732058368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0.79087779012491455</v>
      </c>
      <c r="C10" s="158">
        <v>0.68340970859507155</v>
      </c>
      <c r="D10" s="158">
        <v>0.66190621959950824</v>
      </c>
      <c r="E10" s="158">
        <v>0.38998469629415172</v>
      </c>
      <c r="F10" s="158">
        <v>0.89726016931059349</v>
      </c>
      <c r="G10" s="158">
        <v>0.94781886490960365</v>
      </c>
      <c r="H10" s="158">
        <v>0.93861262876972595</v>
      </c>
      <c r="I10" s="158">
        <v>1.0483856079061409</v>
      </c>
      <c r="J10" s="158">
        <v>0.97263742108067197</v>
      </c>
      <c r="K10" s="158">
        <v>0.66685804378700786</v>
      </c>
      <c r="L10" s="158">
        <v>0.91074750128241333</v>
      </c>
      <c r="M10" s="158">
        <v>2.9265207435217673E-3</v>
      </c>
      <c r="N10" s="158">
        <v>0.70868746494912638</v>
      </c>
      <c r="O10" s="158">
        <v>1.0324276171225353</v>
      </c>
      <c r="P10" s="158">
        <v>0</v>
      </c>
      <c r="Q10" s="158">
        <v>1.0909565909147867</v>
      </c>
    </row>
    <row r="11" spans="1:17" x14ac:dyDescent="0.25">
      <c r="A11" s="92" t="s">
        <v>125</v>
      </c>
      <c r="B11" s="91">
        <v>0.79087779012491455</v>
      </c>
      <c r="C11" s="91">
        <v>0.68340970859507155</v>
      </c>
      <c r="D11" s="91">
        <v>0.66190621959950824</v>
      </c>
      <c r="E11" s="91">
        <v>0.38998469629415172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0.48343056195121553</v>
      </c>
      <c r="P11" s="91">
        <v>0</v>
      </c>
      <c r="Q11" s="91">
        <v>0.51083654588806127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0.89726016931059349</v>
      </c>
      <c r="G12" s="91">
        <v>0.94781886490960365</v>
      </c>
      <c r="H12" s="91">
        <v>0.93861262876972595</v>
      </c>
      <c r="I12" s="91">
        <v>1.0483856079061409</v>
      </c>
      <c r="J12" s="91">
        <v>0.97263742108067197</v>
      </c>
      <c r="K12" s="91">
        <v>0.66685804378700786</v>
      </c>
      <c r="L12" s="91">
        <v>0.91074750128241333</v>
      </c>
      <c r="M12" s="91">
        <v>2.9265207435217673E-3</v>
      </c>
      <c r="N12" s="91">
        <v>0.70868746494912638</v>
      </c>
      <c r="O12" s="91">
        <v>0.54899705517131969</v>
      </c>
      <c r="P12" s="91">
        <v>0</v>
      </c>
      <c r="Q12" s="91">
        <v>0.58012004502672543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314</v>
      </c>
      <c r="B15" s="206">
        <v>1.5883096210738734</v>
      </c>
      <c r="C15" s="206">
        <v>0.35203092934059355</v>
      </c>
      <c r="D15" s="206">
        <v>2.9346472159492025</v>
      </c>
      <c r="E15" s="206">
        <v>8.3285331630658419</v>
      </c>
      <c r="F15" s="206">
        <v>5.1225994567943287</v>
      </c>
      <c r="G15" s="206">
        <v>0.54405912166659398</v>
      </c>
      <c r="H15" s="206">
        <v>4.7898128239087958</v>
      </c>
      <c r="I15" s="206">
        <v>5.2149613570815543</v>
      </c>
      <c r="J15" s="206">
        <v>8.5318978166937853</v>
      </c>
      <c r="K15" s="206">
        <v>6.6997812079835519</v>
      </c>
      <c r="L15" s="206">
        <v>0.86072872647393972</v>
      </c>
      <c r="M15" s="206">
        <v>9.9158041930847425</v>
      </c>
      <c r="N15" s="206">
        <v>6.8151980102486984</v>
      </c>
      <c r="O15" s="206">
        <v>10.818803271564029</v>
      </c>
      <c r="P15" s="206">
        <v>4.5154210317021288</v>
      </c>
      <c r="Q15" s="206">
        <v>0.94482721343169995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2.5684288110880256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2.5475987734106438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2.1333971964631981</v>
      </c>
      <c r="P19" s="87">
        <v>0</v>
      </c>
      <c r="Q19" s="87">
        <v>0.53732537169750838</v>
      </c>
    </row>
    <row r="20" spans="1:17" x14ac:dyDescent="0.25">
      <c r="A20" s="88" t="s">
        <v>29</v>
      </c>
      <c r="B20" s="87">
        <v>1.5883096210738734</v>
      </c>
      <c r="C20" s="87">
        <v>0.35203092934059355</v>
      </c>
      <c r="D20" s="87">
        <v>2.9346472159492025</v>
      </c>
      <c r="E20" s="87">
        <v>5.7809343896551972</v>
      </c>
      <c r="F20" s="87">
        <v>5.1225994567943287</v>
      </c>
      <c r="G20" s="87">
        <v>0.54405912166659398</v>
      </c>
      <c r="H20" s="87">
        <v>4.7898128239087958</v>
      </c>
      <c r="I20" s="87">
        <v>5.2149613570815543</v>
      </c>
      <c r="J20" s="87">
        <v>8.5318978166937853</v>
      </c>
      <c r="K20" s="87">
        <v>5.7818775550275987</v>
      </c>
      <c r="L20" s="87">
        <v>0.86072872647393972</v>
      </c>
      <c r="M20" s="87">
        <v>2.89330258827367</v>
      </c>
      <c r="N20" s="87">
        <v>0</v>
      </c>
      <c r="O20" s="87">
        <v>2.9066459167384346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0.91790365295595344</v>
      </c>
      <c r="L22" s="87">
        <v>0</v>
      </c>
      <c r="M22" s="87">
        <v>7.0225016048110724</v>
      </c>
      <c r="N22" s="87">
        <v>6.8151980102486984</v>
      </c>
      <c r="O22" s="87">
        <v>5.7787601583623971</v>
      </c>
      <c r="P22" s="87">
        <v>1.9469922206141028</v>
      </c>
      <c r="Q22" s="87">
        <v>0.40750184173419163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6" t="s">
        <v>312</v>
      </c>
      <c r="B27" s="204">
        <v>10.185504495486624</v>
      </c>
      <c r="C27" s="204">
        <v>8.2469116289643356</v>
      </c>
      <c r="D27" s="204">
        <v>5.66455366837529</v>
      </c>
      <c r="E27" s="204">
        <v>0.54232308968800835</v>
      </c>
      <c r="F27" s="204">
        <v>1.546118000123079</v>
      </c>
      <c r="G27" s="204">
        <v>6.4915610517904598</v>
      </c>
      <c r="H27" s="204">
        <v>5.0552243247214799</v>
      </c>
      <c r="I27" s="204">
        <v>5.2487222345443083</v>
      </c>
      <c r="J27" s="204">
        <v>1.7707003347255439</v>
      </c>
      <c r="K27" s="204">
        <v>0.43626482284544071</v>
      </c>
      <c r="L27" s="204">
        <v>6.5521710015756129</v>
      </c>
      <c r="M27" s="204">
        <v>0.69479541893378749</v>
      </c>
      <c r="N27" s="204">
        <v>1.2275486070549406</v>
      </c>
      <c r="O27" s="204">
        <v>2.8467306335052216</v>
      </c>
      <c r="P27" s="204">
        <v>0.46299635980909987</v>
      </c>
      <c r="Q27" s="204">
        <v>6.4090200688593502</v>
      </c>
    </row>
    <row r="28" spans="1:17" x14ac:dyDescent="0.25">
      <c r="A28" s="152" t="s">
        <v>318</v>
      </c>
      <c r="B28" s="264">
        <v>10.102338722732609</v>
      </c>
      <c r="C28" s="264">
        <v>8.2268205679612123</v>
      </c>
      <c r="D28" s="264">
        <v>5.4977373923454707</v>
      </c>
      <c r="E28" s="264">
        <v>0</v>
      </c>
      <c r="F28" s="264">
        <v>1.1662389358674639</v>
      </c>
      <c r="G28" s="264">
        <v>6.4574463995318956</v>
      </c>
      <c r="H28" s="264">
        <v>4.7433295361878836</v>
      </c>
      <c r="I28" s="264">
        <v>4.9091433554785322</v>
      </c>
      <c r="J28" s="264">
        <v>1.1934953895967779</v>
      </c>
      <c r="K28" s="264">
        <v>0</v>
      </c>
      <c r="L28" s="264">
        <v>6.4961235496191705</v>
      </c>
      <c r="M28" s="264">
        <v>0</v>
      </c>
      <c r="N28" s="264">
        <v>0.75969567853185516</v>
      </c>
      <c r="O28" s="264">
        <v>2.142250420473145</v>
      </c>
      <c r="P28" s="264">
        <v>0.16428492795400557</v>
      </c>
      <c r="Q28" s="264">
        <v>6.3474964363568205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0.16428492795400557</v>
      </c>
      <c r="Q30" s="208">
        <v>2.9026390385629806</v>
      </c>
    </row>
    <row r="31" spans="1:17" x14ac:dyDescent="0.25">
      <c r="A31" s="154" t="s">
        <v>125</v>
      </c>
      <c r="B31" s="208">
        <v>5.5818221234094381</v>
      </c>
      <c r="C31" s="208">
        <v>2.427478694728928</v>
      </c>
      <c r="D31" s="208">
        <v>2.4414122818524917</v>
      </c>
      <c r="E31" s="208">
        <v>0</v>
      </c>
      <c r="F31" s="208">
        <v>0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0</v>
      </c>
      <c r="N31" s="208">
        <v>0</v>
      </c>
      <c r="O31" s="208">
        <v>0.43075756527667175</v>
      </c>
      <c r="P31" s="208">
        <v>0</v>
      </c>
      <c r="Q31" s="208">
        <v>2.1030461063345456</v>
      </c>
    </row>
    <row r="32" spans="1:17" x14ac:dyDescent="0.25">
      <c r="A32" s="154" t="s">
        <v>29</v>
      </c>
      <c r="B32" s="208">
        <v>4.5205165993231713</v>
      </c>
      <c r="C32" s="208">
        <v>5.7993418732322848</v>
      </c>
      <c r="D32" s="208">
        <v>3.0563251104929794</v>
      </c>
      <c r="E32" s="208">
        <v>0</v>
      </c>
      <c r="F32" s="208">
        <v>0.65485639977405719</v>
      </c>
      <c r="G32" s="208">
        <v>5.6108737042978563</v>
      </c>
      <c r="H32" s="208">
        <v>4.2758596458856095</v>
      </c>
      <c r="I32" s="208">
        <v>3.8436371313326729</v>
      </c>
      <c r="J32" s="208">
        <v>0.28683860324944965</v>
      </c>
      <c r="K32" s="208">
        <v>0</v>
      </c>
      <c r="L32" s="208">
        <v>5.2752222235162467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</v>
      </c>
      <c r="E33" s="208">
        <v>0</v>
      </c>
      <c r="F33" s="208">
        <v>0.51138253609340656</v>
      </c>
      <c r="G33" s="208">
        <v>0.84657269523403955</v>
      </c>
      <c r="H33" s="208">
        <v>0.46746989030227409</v>
      </c>
      <c r="I33" s="208">
        <v>1.0655062241458597</v>
      </c>
      <c r="J33" s="208">
        <v>0.90665678634732816</v>
      </c>
      <c r="K33" s="208">
        <v>0</v>
      </c>
      <c r="L33" s="208">
        <v>1.2209013261029242</v>
      </c>
      <c r="M33" s="208">
        <v>0</v>
      </c>
      <c r="N33" s="208">
        <v>0.75969567853185516</v>
      </c>
      <c r="O33" s="208">
        <v>1.711492855196473</v>
      </c>
      <c r="P33" s="208">
        <v>0</v>
      </c>
      <c r="Q33" s="208">
        <v>1.3418112914592935</v>
      </c>
    </row>
    <row r="34" spans="1:17" x14ac:dyDescent="0.25">
      <c r="A34" s="152" t="s">
        <v>317</v>
      </c>
      <c r="B34" s="264">
        <v>8.3165772754014641E-2</v>
      </c>
      <c r="C34" s="264">
        <v>2.0091061003122711E-2</v>
      </c>
      <c r="D34" s="264">
        <v>0.16681627602981891</v>
      </c>
      <c r="E34" s="264">
        <v>0.54232308968800835</v>
      </c>
      <c r="F34" s="264">
        <v>0.37987906425561513</v>
      </c>
      <c r="G34" s="264">
        <v>3.4114652258564422E-2</v>
      </c>
      <c r="H34" s="264">
        <v>0.31189478853359615</v>
      </c>
      <c r="I34" s="264">
        <v>0.33957887906577566</v>
      </c>
      <c r="J34" s="264">
        <v>0.57720494512876608</v>
      </c>
      <c r="K34" s="264">
        <v>0.43626482284544071</v>
      </c>
      <c r="L34" s="264">
        <v>5.6047451956442597E-2</v>
      </c>
      <c r="M34" s="264">
        <v>0.69479541893378749</v>
      </c>
      <c r="N34" s="264">
        <v>0.46785292852308547</v>
      </c>
      <c r="O34" s="264">
        <v>0.70448021303207642</v>
      </c>
      <c r="P34" s="264">
        <v>0.2987114318550943</v>
      </c>
      <c r="Q34" s="264">
        <v>6.1523632502529318E-2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0.16991085491063754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0.16589015268720472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0.1389188872115571</v>
      </c>
      <c r="P38" s="87">
        <v>0</v>
      </c>
      <c r="Q38" s="87">
        <v>3.4988628854721482E-2</v>
      </c>
    </row>
    <row r="39" spans="1:17" x14ac:dyDescent="0.25">
      <c r="A39" s="150" t="s">
        <v>29</v>
      </c>
      <c r="B39" s="87">
        <v>8.3165772754014641E-2</v>
      </c>
      <c r="C39" s="87">
        <v>2.0091061003122711E-2</v>
      </c>
      <c r="D39" s="87">
        <v>0.16681627602981891</v>
      </c>
      <c r="E39" s="87">
        <v>0.3764329370008036</v>
      </c>
      <c r="F39" s="87">
        <v>0.37987906425561513</v>
      </c>
      <c r="G39" s="87">
        <v>3.4114652258564422E-2</v>
      </c>
      <c r="H39" s="87">
        <v>0.31189478853359615</v>
      </c>
      <c r="I39" s="87">
        <v>0.33957887906577566</v>
      </c>
      <c r="J39" s="87">
        <v>0.57720494512876608</v>
      </c>
      <c r="K39" s="87">
        <v>0.37649435242040186</v>
      </c>
      <c r="L39" s="87">
        <v>5.6047451956442597E-2</v>
      </c>
      <c r="M39" s="87">
        <v>0.20273225900565503</v>
      </c>
      <c r="N39" s="87">
        <v>0</v>
      </c>
      <c r="O39" s="87">
        <v>0.18926996667134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5.9770470425038837E-2</v>
      </c>
      <c r="L41" s="87">
        <v>0</v>
      </c>
      <c r="M41" s="87">
        <v>0.49206315992813243</v>
      </c>
      <c r="N41" s="87">
        <v>0.46785292852308547</v>
      </c>
      <c r="O41" s="87">
        <v>0.37629135914917933</v>
      </c>
      <c r="P41" s="87">
        <v>0.12880057694445676</v>
      </c>
      <c r="Q41" s="87">
        <v>2.6535003647807833E-2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0</v>
      </c>
      <c r="C47" s="242">
        <v>0</v>
      </c>
      <c r="D47" s="242">
        <v>0</v>
      </c>
      <c r="E47" s="242">
        <v>0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</row>
    <row r="49" spans="1:17" ht="12.75" x14ac:dyDescent="0.25">
      <c r="A49" s="80" t="s">
        <v>134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</v>
      </c>
      <c r="C51" s="77">
        <f t="shared" si="0"/>
        <v>1</v>
      </c>
      <c r="D51" s="77">
        <f t="shared" si="0"/>
        <v>1</v>
      </c>
      <c r="E51" s="77">
        <f t="shared" si="0"/>
        <v>1</v>
      </c>
      <c r="F51" s="77">
        <f t="shared" si="0"/>
        <v>1.0000000000000002</v>
      </c>
      <c r="G51" s="77">
        <f t="shared" si="0"/>
        <v>0.99999999999999989</v>
      </c>
      <c r="H51" s="77">
        <f t="shared" si="0"/>
        <v>0.99999999999999989</v>
      </c>
      <c r="I51" s="77">
        <f t="shared" si="0"/>
        <v>0.99999999999999989</v>
      </c>
      <c r="J51" s="77">
        <f t="shared" si="0"/>
        <v>1</v>
      </c>
      <c r="K51" s="77">
        <f t="shared" si="0"/>
        <v>0.99999999999999989</v>
      </c>
      <c r="L51" s="77">
        <f t="shared" si="0"/>
        <v>0.99999999999999967</v>
      </c>
      <c r="M51" s="77">
        <f t="shared" si="0"/>
        <v>1</v>
      </c>
      <c r="N51" s="77">
        <f t="shared" si="0"/>
        <v>1</v>
      </c>
      <c r="O51" s="77">
        <f t="shared" si="0"/>
        <v>0.99999999999999978</v>
      </c>
      <c r="P51" s="77">
        <f t="shared" si="0"/>
        <v>1</v>
      </c>
      <c r="Q51" s="77">
        <f t="shared" si="0"/>
        <v>1</v>
      </c>
    </row>
    <row r="52" spans="1:17" x14ac:dyDescent="0.25">
      <c r="A52" s="132" t="s">
        <v>83</v>
      </c>
      <c r="B52" s="203">
        <f t="shared" ref="B52:Q52" si="1">IF(B$6=0,0,B$6/B$5)</f>
        <v>0</v>
      </c>
      <c r="C52" s="203">
        <f t="shared" si="1"/>
        <v>0</v>
      </c>
      <c r="D52" s="203">
        <f t="shared" si="1"/>
        <v>0</v>
      </c>
      <c r="E52" s="203">
        <f t="shared" si="1"/>
        <v>0</v>
      </c>
      <c r="F52" s="203">
        <f t="shared" si="1"/>
        <v>0</v>
      </c>
      <c r="G52" s="203">
        <f t="shared" si="1"/>
        <v>0</v>
      </c>
      <c r="H52" s="203">
        <f t="shared" si="1"/>
        <v>0</v>
      </c>
      <c r="I52" s="203">
        <f t="shared" si="1"/>
        <v>0</v>
      </c>
      <c r="J52" s="203">
        <f t="shared" si="1"/>
        <v>0</v>
      </c>
      <c r="K52" s="203">
        <f t="shared" si="1"/>
        <v>0</v>
      </c>
      <c r="L52" s="203">
        <f t="shared" si="1"/>
        <v>0</v>
      </c>
      <c r="M52" s="203">
        <f t="shared" si="1"/>
        <v>0</v>
      </c>
      <c r="N52" s="203">
        <f t="shared" si="1"/>
        <v>0</v>
      </c>
      <c r="O52" s="203">
        <f t="shared" si="1"/>
        <v>0</v>
      </c>
      <c r="P52" s="203">
        <f t="shared" si="1"/>
        <v>0</v>
      </c>
      <c r="Q52" s="203">
        <f t="shared" si="1"/>
        <v>0</v>
      </c>
    </row>
    <row r="53" spans="1:17" x14ac:dyDescent="0.25">
      <c r="A53" s="76" t="s">
        <v>82</v>
      </c>
      <c r="B53" s="202">
        <f t="shared" ref="B53:Q53" si="2">IF(B$7=0,0,B$7/B$5)</f>
        <v>0</v>
      </c>
      <c r="C53" s="202">
        <f t="shared" si="2"/>
        <v>0</v>
      </c>
      <c r="D53" s="202">
        <f t="shared" si="2"/>
        <v>0</v>
      </c>
      <c r="E53" s="202">
        <f t="shared" si="2"/>
        <v>0</v>
      </c>
      <c r="F53" s="202">
        <f t="shared" si="2"/>
        <v>0</v>
      </c>
      <c r="G53" s="202">
        <f t="shared" si="2"/>
        <v>0</v>
      </c>
      <c r="H53" s="202">
        <f t="shared" si="2"/>
        <v>0</v>
      </c>
      <c r="I53" s="202">
        <f t="shared" si="2"/>
        <v>0</v>
      </c>
      <c r="J53" s="202">
        <f t="shared" si="2"/>
        <v>0</v>
      </c>
      <c r="K53" s="202">
        <f t="shared" si="2"/>
        <v>0</v>
      </c>
      <c r="L53" s="202">
        <f t="shared" si="2"/>
        <v>0</v>
      </c>
      <c r="M53" s="202">
        <f t="shared" si="2"/>
        <v>0</v>
      </c>
      <c r="N53" s="202">
        <f t="shared" si="2"/>
        <v>0</v>
      </c>
      <c r="O53" s="202">
        <f t="shared" si="2"/>
        <v>0</v>
      </c>
      <c r="P53" s="202">
        <f t="shared" si="2"/>
        <v>0</v>
      </c>
      <c r="Q53" s="202">
        <f t="shared" si="2"/>
        <v>0</v>
      </c>
    </row>
    <row r="54" spans="1:17" x14ac:dyDescent="0.25">
      <c r="A54" s="76" t="s">
        <v>81</v>
      </c>
      <c r="B54" s="202">
        <f t="shared" ref="B54:Q54" si="3">IF(B$8=0,0,B$8/B$5)</f>
        <v>0</v>
      </c>
      <c r="C54" s="202">
        <f t="shared" si="3"/>
        <v>0</v>
      </c>
      <c r="D54" s="202">
        <f t="shared" si="3"/>
        <v>0</v>
      </c>
      <c r="E54" s="202">
        <f t="shared" si="3"/>
        <v>0</v>
      </c>
      <c r="F54" s="202">
        <f t="shared" si="3"/>
        <v>0</v>
      </c>
      <c r="G54" s="202">
        <f t="shared" si="3"/>
        <v>0</v>
      </c>
      <c r="H54" s="202">
        <f t="shared" si="3"/>
        <v>0</v>
      </c>
      <c r="I54" s="202">
        <f t="shared" si="3"/>
        <v>0</v>
      </c>
      <c r="J54" s="202">
        <f t="shared" si="3"/>
        <v>0</v>
      </c>
      <c r="K54" s="202">
        <f t="shared" si="3"/>
        <v>0</v>
      </c>
      <c r="L54" s="202">
        <f t="shared" si="3"/>
        <v>0</v>
      </c>
      <c r="M54" s="202">
        <f t="shared" si="3"/>
        <v>0</v>
      </c>
      <c r="N54" s="202">
        <f t="shared" si="3"/>
        <v>0</v>
      </c>
      <c r="O54" s="202">
        <f t="shared" si="3"/>
        <v>0</v>
      </c>
      <c r="P54" s="202">
        <f t="shared" si="3"/>
        <v>0</v>
      </c>
      <c r="Q54" s="202">
        <f t="shared" si="3"/>
        <v>0</v>
      </c>
    </row>
    <row r="55" spans="1:17" x14ac:dyDescent="0.25">
      <c r="A55" s="76" t="s">
        <v>80</v>
      </c>
      <c r="B55" s="202">
        <f t="shared" ref="B55:Q55" si="4">IF(B$9=0,0,B$9/B$5)</f>
        <v>0</v>
      </c>
      <c r="C55" s="202">
        <f t="shared" si="4"/>
        <v>0</v>
      </c>
      <c r="D55" s="202">
        <f t="shared" si="4"/>
        <v>0</v>
      </c>
      <c r="E55" s="202">
        <f t="shared" si="4"/>
        <v>0</v>
      </c>
      <c r="F55" s="202">
        <f t="shared" si="4"/>
        <v>0</v>
      </c>
      <c r="G55" s="202">
        <f t="shared" si="4"/>
        <v>0</v>
      </c>
      <c r="H55" s="202">
        <f t="shared" si="4"/>
        <v>0</v>
      </c>
      <c r="I55" s="202">
        <f t="shared" si="4"/>
        <v>0</v>
      </c>
      <c r="J55" s="202">
        <f t="shared" si="4"/>
        <v>0</v>
      </c>
      <c r="K55" s="202">
        <f t="shared" si="4"/>
        <v>0</v>
      </c>
      <c r="L55" s="202">
        <f t="shared" si="4"/>
        <v>0</v>
      </c>
      <c r="M55" s="202">
        <f t="shared" si="4"/>
        <v>0</v>
      </c>
      <c r="N55" s="202">
        <f t="shared" si="4"/>
        <v>0</v>
      </c>
      <c r="O55" s="202">
        <f t="shared" si="4"/>
        <v>0</v>
      </c>
      <c r="P55" s="202">
        <f t="shared" si="4"/>
        <v>0</v>
      </c>
      <c r="Q55" s="202">
        <f t="shared" si="4"/>
        <v>0</v>
      </c>
    </row>
    <row r="56" spans="1:17" x14ac:dyDescent="0.25">
      <c r="A56" s="129" t="s">
        <v>79</v>
      </c>
      <c r="B56" s="201">
        <f t="shared" ref="B56:Q56" si="5">IF(B$10=0,0,B$10/B$5)</f>
        <v>6.2944463421670122E-2</v>
      </c>
      <c r="C56" s="201">
        <f t="shared" si="5"/>
        <v>7.362462541225101E-2</v>
      </c>
      <c r="D56" s="201">
        <f t="shared" si="5"/>
        <v>7.1471608326293248E-2</v>
      </c>
      <c r="E56" s="201">
        <f t="shared" si="5"/>
        <v>4.2111153667339626E-2</v>
      </c>
      <c r="F56" s="201">
        <f t="shared" si="5"/>
        <v>0.11859143836219885</v>
      </c>
      <c r="G56" s="201">
        <f t="shared" si="5"/>
        <v>0.11872312926228834</v>
      </c>
      <c r="H56" s="201">
        <f t="shared" si="5"/>
        <v>8.7040347947578714E-2</v>
      </c>
      <c r="I56" s="201">
        <f t="shared" si="5"/>
        <v>9.1068390029201751E-2</v>
      </c>
      <c r="J56" s="201">
        <f t="shared" si="5"/>
        <v>8.6263157414902147E-2</v>
      </c>
      <c r="K56" s="201">
        <f t="shared" si="5"/>
        <v>8.5462801722296644E-2</v>
      </c>
      <c r="L56" s="201">
        <f t="shared" si="5"/>
        <v>0.10941687894616689</v>
      </c>
      <c r="M56" s="201">
        <f t="shared" si="5"/>
        <v>2.757350108639317E-4</v>
      </c>
      <c r="N56" s="201">
        <f t="shared" si="5"/>
        <v>8.0979580979338009E-2</v>
      </c>
      <c r="O56" s="201">
        <f t="shared" si="5"/>
        <v>7.024291195508435E-2</v>
      </c>
      <c r="P56" s="201">
        <f t="shared" si="5"/>
        <v>0</v>
      </c>
      <c r="Q56" s="201">
        <f t="shared" si="5"/>
        <v>0.12918672917629703</v>
      </c>
    </row>
    <row r="57" spans="1:17" x14ac:dyDescent="0.25">
      <c r="A57" s="127" t="s">
        <v>314</v>
      </c>
      <c r="B57" s="200">
        <f t="shared" ref="B57:Q57" si="6">IF(B$15=0,0,B$15/B$5)</f>
        <v>0.12641055052283193</v>
      </c>
      <c r="C57" s="200">
        <f t="shared" si="6"/>
        <v>3.7924754331496655E-2</v>
      </c>
      <c r="D57" s="200">
        <f t="shared" si="6"/>
        <v>0.31687866072791343</v>
      </c>
      <c r="E57" s="200">
        <f t="shared" si="6"/>
        <v>0.89932795616385153</v>
      </c>
      <c r="F57" s="200">
        <f t="shared" si="6"/>
        <v>0.67705717752012284</v>
      </c>
      <c r="G57" s="200">
        <f t="shared" si="6"/>
        <v>6.8148465724102741E-2</v>
      </c>
      <c r="H57" s="200">
        <f t="shared" si="6"/>
        <v>0.44417362607112099</v>
      </c>
      <c r="I57" s="200">
        <f t="shared" si="6"/>
        <v>0.45299947964989268</v>
      </c>
      <c r="J57" s="200">
        <f t="shared" si="6"/>
        <v>0.75669353086536451</v>
      </c>
      <c r="K57" s="200">
        <f t="shared" si="6"/>
        <v>0.85862662720395722</v>
      </c>
      <c r="L57" s="200">
        <f t="shared" si="6"/>
        <v>0.10340764123697964</v>
      </c>
      <c r="M57" s="200">
        <f t="shared" si="6"/>
        <v>0.93426106169149881</v>
      </c>
      <c r="N57" s="200">
        <f t="shared" si="6"/>
        <v>0.77875213892879525</v>
      </c>
      <c r="O57" s="200">
        <f t="shared" si="6"/>
        <v>0.73607508464552762</v>
      </c>
      <c r="P57" s="200">
        <f t="shared" si="6"/>
        <v>0.90699928844886302</v>
      </c>
      <c r="Q57" s="200">
        <f t="shared" si="6"/>
        <v>0.11188267100311264</v>
      </c>
    </row>
    <row r="58" spans="1:17" x14ac:dyDescent="0.25">
      <c r="A58" s="127" t="s">
        <v>313</v>
      </c>
      <c r="B58" s="200">
        <f t="shared" ref="B58:Q58" si="7">IF(B$26=0,0,B$26/B$5)</f>
        <v>0</v>
      </c>
      <c r="C58" s="200">
        <f t="shared" si="7"/>
        <v>0</v>
      </c>
      <c r="D58" s="200">
        <f t="shared" si="7"/>
        <v>0</v>
      </c>
      <c r="E58" s="200">
        <f t="shared" si="7"/>
        <v>0</v>
      </c>
      <c r="F58" s="200">
        <f t="shared" si="7"/>
        <v>0</v>
      </c>
      <c r="G58" s="200">
        <f t="shared" si="7"/>
        <v>0</v>
      </c>
      <c r="H58" s="200">
        <f t="shared" si="7"/>
        <v>0</v>
      </c>
      <c r="I58" s="200">
        <f t="shared" si="7"/>
        <v>0</v>
      </c>
      <c r="J58" s="200">
        <f t="shared" si="7"/>
        <v>0</v>
      </c>
      <c r="K58" s="200">
        <f t="shared" si="7"/>
        <v>0</v>
      </c>
      <c r="L58" s="200">
        <f t="shared" si="7"/>
        <v>0</v>
      </c>
      <c r="M58" s="200">
        <f t="shared" si="7"/>
        <v>0</v>
      </c>
      <c r="N58" s="200">
        <f t="shared" si="7"/>
        <v>0</v>
      </c>
      <c r="O58" s="200">
        <f t="shared" si="7"/>
        <v>0</v>
      </c>
      <c r="P58" s="200">
        <f t="shared" si="7"/>
        <v>0</v>
      </c>
      <c r="Q58" s="200">
        <f t="shared" si="7"/>
        <v>0</v>
      </c>
    </row>
    <row r="59" spans="1:17" x14ac:dyDescent="0.25">
      <c r="A59" s="127" t="s">
        <v>312</v>
      </c>
      <c r="B59" s="200">
        <f t="shared" ref="B59:Q59" si="8">IF(B$27=0,0,B$27/B$5)</f>
        <v>0.81064498605549806</v>
      </c>
      <c r="C59" s="200">
        <f t="shared" si="8"/>
        <v>0.88845062025625243</v>
      </c>
      <c r="D59" s="200">
        <f t="shared" si="8"/>
        <v>0.61164973094579322</v>
      </c>
      <c r="E59" s="200">
        <f t="shared" si="8"/>
        <v>5.8560890168808943E-2</v>
      </c>
      <c r="F59" s="200">
        <f t="shared" si="8"/>
        <v>0.20435138411767845</v>
      </c>
      <c r="G59" s="200">
        <f t="shared" si="8"/>
        <v>0.81312840501360883</v>
      </c>
      <c r="H59" s="200">
        <f t="shared" si="8"/>
        <v>0.4687860259813002</v>
      </c>
      <c r="I59" s="200">
        <f t="shared" si="8"/>
        <v>0.45593213032090557</v>
      </c>
      <c r="J59" s="200">
        <f t="shared" si="8"/>
        <v>0.15704331171973335</v>
      </c>
      <c r="K59" s="200">
        <f t="shared" si="8"/>
        <v>5.5910571073746064E-2</v>
      </c>
      <c r="L59" s="200">
        <f t="shared" si="8"/>
        <v>0.78717547981685321</v>
      </c>
      <c r="M59" s="200">
        <f t="shared" si="8"/>
        <v>6.5463203297637204E-2</v>
      </c>
      <c r="N59" s="200">
        <f t="shared" si="8"/>
        <v>0.14026828009186687</v>
      </c>
      <c r="O59" s="200">
        <f t="shared" si="8"/>
        <v>0.19368200339938785</v>
      </c>
      <c r="P59" s="200">
        <f t="shared" si="8"/>
        <v>9.3000711551137052E-2</v>
      </c>
      <c r="Q59" s="200">
        <f t="shared" si="8"/>
        <v>0.7589305998205903</v>
      </c>
    </row>
    <row r="60" spans="1:17" x14ac:dyDescent="0.25">
      <c r="A60" s="142" t="s">
        <v>318</v>
      </c>
      <c r="B60" s="199">
        <f t="shared" ref="B60:Q60" si="9">IF(B$28=0,0,B$28/B$5)</f>
        <v>0.80402597992533065</v>
      </c>
      <c r="C60" s="199">
        <f t="shared" si="9"/>
        <v>0.88628618386928548</v>
      </c>
      <c r="D60" s="199">
        <f t="shared" si="9"/>
        <v>0.59363716785178289</v>
      </c>
      <c r="E60" s="199">
        <f t="shared" si="9"/>
        <v>0</v>
      </c>
      <c r="F60" s="199">
        <f t="shared" si="9"/>
        <v>0.15414253034857167</v>
      </c>
      <c r="G60" s="199">
        <f t="shared" si="9"/>
        <v>0.80885522749016103</v>
      </c>
      <c r="H60" s="199">
        <f t="shared" si="9"/>
        <v>0.43986309219062253</v>
      </c>
      <c r="I60" s="199">
        <f t="shared" si="9"/>
        <v>0.42643448978556364</v>
      </c>
      <c r="J60" s="199">
        <f t="shared" si="9"/>
        <v>0.10585103804905693</v>
      </c>
      <c r="K60" s="199">
        <f t="shared" si="9"/>
        <v>0</v>
      </c>
      <c r="L60" s="199">
        <f t="shared" si="9"/>
        <v>0.78044195899211966</v>
      </c>
      <c r="M60" s="199">
        <f t="shared" si="9"/>
        <v>0</v>
      </c>
      <c r="N60" s="199">
        <f t="shared" si="9"/>
        <v>8.6808135831413002E-2</v>
      </c>
      <c r="O60" s="199">
        <f t="shared" si="9"/>
        <v>0.14575153277130695</v>
      </c>
      <c r="P60" s="199">
        <f t="shared" si="9"/>
        <v>3.2999428339240938E-2</v>
      </c>
      <c r="Q60" s="199">
        <f t="shared" si="9"/>
        <v>0.75164521659248063</v>
      </c>
    </row>
    <row r="61" spans="1:17" x14ac:dyDescent="0.25">
      <c r="A61" s="142" t="s">
        <v>317</v>
      </c>
      <c r="B61" s="199">
        <f t="shared" ref="B61:Q61" si="10">IF(B$34=0,0,B$34/B$5)</f>
        <v>6.6190061301673354E-3</v>
      </c>
      <c r="C61" s="199">
        <f t="shared" si="10"/>
        <v>2.1644363869668636E-3</v>
      </c>
      <c r="D61" s="199">
        <f t="shared" si="10"/>
        <v>1.8012563094010392E-2</v>
      </c>
      <c r="E61" s="199">
        <f t="shared" si="10"/>
        <v>5.8560890168808943E-2</v>
      </c>
      <c r="F61" s="199">
        <f t="shared" si="10"/>
        <v>5.0208853769106755E-2</v>
      </c>
      <c r="G61" s="199">
        <f t="shared" si="10"/>
        <v>4.2731775234478376E-3</v>
      </c>
      <c r="H61" s="199">
        <f t="shared" si="10"/>
        <v>2.892293379067766E-2</v>
      </c>
      <c r="I61" s="199">
        <f t="shared" si="10"/>
        <v>2.9497640535341853E-2</v>
      </c>
      <c r="J61" s="199">
        <f t="shared" si="10"/>
        <v>5.1192273670676428E-2</v>
      </c>
      <c r="K61" s="199">
        <f t="shared" si="10"/>
        <v>5.5910571073746064E-2</v>
      </c>
      <c r="L61" s="199">
        <f t="shared" si="10"/>
        <v>6.733520824733559E-3</v>
      </c>
      <c r="M61" s="199">
        <f t="shared" si="10"/>
        <v>6.5463203297637204E-2</v>
      </c>
      <c r="N61" s="199">
        <f t="shared" si="10"/>
        <v>5.3460144260453868E-2</v>
      </c>
      <c r="O61" s="199">
        <f t="shared" si="10"/>
        <v>4.7930470628080882E-2</v>
      </c>
      <c r="P61" s="199">
        <f t="shared" si="10"/>
        <v>6.0001283211896114E-2</v>
      </c>
      <c r="Q61" s="199">
        <f t="shared" si="10"/>
        <v>7.2853832281096625E-3</v>
      </c>
    </row>
    <row r="62" spans="1:17" x14ac:dyDescent="0.25">
      <c r="A62" s="142" t="s">
        <v>316</v>
      </c>
      <c r="B62" s="199">
        <f t="shared" ref="B62:Q62" si="11">IF(B$45=0,0,B$45/B$5)</f>
        <v>0</v>
      </c>
      <c r="C62" s="199">
        <f t="shared" si="11"/>
        <v>0</v>
      </c>
      <c r="D62" s="199">
        <f t="shared" si="11"/>
        <v>0</v>
      </c>
      <c r="E62" s="199">
        <f t="shared" si="11"/>
        <v>0</v>
      </c>
      <c r="F62" s="199">
        <f t="shared" si="11"/>
        <v>0</v>
      </c>
      <c r="G62" s="199">
        <f t="shared" si="11"/>
        <v>0</v>
      </c>
      <c r="H62" s="199">
        <f t="shared" si="11"/>
        <v>0</v>
      </c>
      <c r="I62" s="199">
        <f t="shared" si="11"/>
        <v>0</v>
      </c>
      <c r="J62" s="199">
        <f t="shared" si="11"/>
        <v>0</v>
      </c>
      <c r="K62" s="199">
        <f t="shared" si="11"/>
        <v>0</v>
      </c>
      <c r="L62" s="199">
        <f t="shared" si="11"/>
        <v>0</v>
      </c>
      <c r="M62" s="199">
        <f t="shared" si="11"/>
        <v>0</v>
      </c>
      <c r="N62" s="199">
        <f t="shared" si="11"/>
        <v>0</v>
      </c>
      <c r="O62" s="199">
        <f t="shared" si="11"/>
        <v>0</v>
      </c>
      <c r="P62" s="199">
        <f t="shared" si="11"/>
        <v>0</v>
      </c>
      <c r="Q62" s="199">
        <f t="shared" si="11"/>
        <v>0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</v>
      </c>
      <c r="C64" s="276">
        <f t="shared" si="13"/>
        <v>0</v>
      </c>
      <c r="D64" s="276">
        <f t="shared" si="13"/>
        <v>0</v>
      </c>
      <c r="E64" s="276">
        <f t="shared" si="13"/>
        <v>0</v>
      </c>
      <c r="F64" s="276">
        <f t="shared" si="13"/>
        <v>0</v>
      </c>
      <c r="G64" s="276">
        <f t="shared" si="13"/>
        <v>0</v>
      </c>
      <c r="H64" s="276">
        <f t="shared" si="13"/>
        <v>0</v>
      </c>
      <c r="I64" s="276">
        <f t="shared" si="13"/>
        <v>0</v>
      </c>
      <c r="J64" s="276">
        <f t="shared" si="13"/>
        <v>0</v>
      </c>
      <c r="K64" s="276">
        <f t="shared" si="13"/>
        <v>0</v>
      </c>
      <c r="L64" s="276">
        <f t="shared" si="13"/>
        <v>0</v>
      </c>
      <c r="M64" s="276">
        <f t="shared" si="13"/>
        <v>0</v>
      </c>
      <c r="N64" s="276">
        <f t="shared" si="13"/>
        <v>0</v>
      </c>
      <c r="O64" s="276">
        <f t="shared" si="13"/>
        <v>0</v>
      </c>
      <c r="P64" s="276">
        <f t="shared" si="13"/>
        <v>0</v>
      </c>
      <c r="Q64" s="276">
        <f t="shared" si="13"/>
        <v>0</v>
      </c>
    </row>
    <row r="66" spans="1:17" ht="12.75" x14ac:dyDescent="0.25">
      <c r="A66" s="266" t="s">
        <v>133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>IF(B$5=0,0,B$5/WWP_fec!B$5)</f>
        <v>0.26421833226851876</v>
      </c>
      <c r="C68" s="230">
        <f>IF(C$5=0,0,C$5/WWP_fec!C$5)</f>
        <v>0.22589019716822997</v>
      </c>
      <c r="D68" s="230">
        <f>IF(D$5=0,0,D$5/WWP_fec!D$5)</f>
        <v>0.23269493355856319</v>
      </c>
      <c r="E68" s="230">
        <f>IF(E$5=0,0,E$5/WWP_fec!E$5)</f>
        <v>0.1937759815985611</v>
      </c>
      <c r="F68" s="230">
        <f>IF(F$5=0,0,F$5/WWP_fec!F$5)</f>
        <v>0.15925866045153311</v>
      </c>
      <c r="G68" s="230">
        <f>IF(G$5=0,0,G$5/WWP_fec!G$5)</f>
        <v>0.15908200644593012</v>
      </c>
      <c r="H68" s="230">
        <f>IF(H$5=0,0,H$5/WWP_fec!H$5)</f>
        <v>0.21698802980382315</v>
      </c>
      <c r="I68" s="230">
        <f>IF(I$5=0,0,I$5/WWP_fec!I$5)</f>
        <v>0.20739044149707911</v>
      </c>
      <c r="J68" s="230">
        <f>IF(J$5=0,0,J$5/WWP_fec!J$5)</f>
        <v>0.21894299003854489</v>
      </c>
      <c r="K68" s="230">
        <f>IF(K$5=0,0,K$5/WWP_fec!K$5)</f>
        <v>0.17772390514114228</v>
      </c>
      <c r="L68" s="230">
        <f>IF(L$5=0,0,L$5/WWP_fec!L$5)</f>
        <v>0.17261243234580473</v>
      </c>
      <c r="M68" s="230">
        <f>IF(M$5=0,0,M$5/WWP_fec!M$5)</f>
        <v>0.19430157165229178</v>
      </c>
      <c r="N68" s="230">
        <f>IF(N$5=0,0,N$5/WWP_fec!N$5)</f>
        <v>0.2332280975793552</v>
      </c>
      <c r="O68" s="230">
        <f>IF(O$5=0,0,O$5/WWP_fec!O$5)</f>
        <v>0.50564240258299742</v>
      </c>
      <c r="P68" s="230">
        <f>IF(P$5=0,0,P$5/WWP_fec!P$5)</f>
        <v>0.2021696429639431</v>
      </c>
      <c r="Q68" s="230">
        <f>IF(Q$5=0,0,Q$5/WWP_fec!Q$5)</f>
        <v>0.27493377215955972</v>
      </c>
    </row>
    <row r="69" spans="1:17" x14ac:dyDescent="0.25">
      <c r="A69" s="132" t="s">
        <v>83</v>
      </c>
      <c r="B69" s="275">
        <f>IF(B$6=0,0,B$6/WWP_fec!B$6)</f>
        <v>0</v>
      </c>
      <c r="C69" s="275">
        <f>IF(C$6=0,0,C$6/WWP_fec!C$6)</f>
        <v>0</v>
      </c>
      <c r="D69" s="275">
        <f>IF(D$6=0,0,D$6/WWP_fec!D$6)</f>
        <v>0</v>
      </c>
      <c r="E69" s="275">
        <f>IF(E$6=0,0,E$6/WWP_fec!E$6)</f>
        <v>0</v>
      </c>
      <c r="F69" s="275">
        <f>IF(F$6=0,0,F$6/WWP_fec!F$6)</f>
        <v>0</v>
      </c>
      <c r="G69" s="275">
        <f>IF(G$6=0,0,G$6/WWP_fec!G$6)</f>
        <v>0</v>
      </c>
      <c r="H69" s="275">
        <f>IF(H$6=0,0,H$6/WWP_fec!H$6)</f>
        <v>0</v>
      </c>
      <c r="I69" s="275">
        <f>IF(I$6=0,0,I$6/WWP_fec!I$6)</f>
        <v>0</v>
      </c>
      <c r="J69" s="275">
        <f>IF(J$6=0,0,J$6/WWP_fec!J$6)</f>
        <v>0</v>
      </c>
      <c r="K69" s="275">
        <f>IF(K$6=0,0,K$6/WWP_fec!K$6)</f>
        <v>0</v>
      </c>
      <c r="L69" s="275">
        <f>IF(L$6=0,0,L$6/WWP_fec!L$6)</f>
        <v>0</v>
      </c>
      <c r="M69" s="275">
        <f>IF(M$6=0,0,M$6/WWP_fec!M$6)</f>
        <v>0</v>
      </c>
      <c r="N69" s="275">
        <f>IF(N$6=0,0,N$6/WWP_fec!N$6)</f>
        <v>0</v>
      </c>
      <c r="O69" s="275">
        <f>IF(O$6=0,0,O$6/WWP_fec!O$6)</f>
        <v>0</v>
      </c>
      <c r="P69" s="275">
        <f>IF(P$6=0,0,P$6/WWP_fec!P$6)</f>
        <v>0</v>
      </c>
      <c r="Q69" s="275">
        <f>IF(Q$6=0,0,Q$6/WWP_fec!Q$6)</f>
        <v>0</v>
      </c>
    </row>
    <row r="70" spans="1:17" x14ac:dyDescent="0.25">
      <c r="A70" s="76" t="s">
        <v>82</v>
      </c>
      <c r="B70" s="274">
        <f>IF(B$7=0,0,B$7/WWP_fec!B$7)</f>
        <v>0</v>
      </c>
      <c r="C70" s="274">
        <f>IF(C$7=0,0,C$7/WWP_fec!C$7)</f>
        <v>0</v>
      </c>
      <c r="D70" s="274">
        <f>IF(D$7=0,0,D$7/WWP_fec!D$7)</f>
        <v>0</v>
      </c>
      <c r="E70" s="274">
        <f>IF(E$7=0,0,E$7/WWP_fec!E$7)</f>
        <v>0</v>
      </c>
      <c r="F70" s="274">
        <f>IF(F$7=0,0,F$7/WWP_fec!F$7)</f>
        <v>0</v>
      </c>
      <c r="G70" s="274">
        <f>IF(G$7=0,0,G$7/WWP_fec!G$7)</f>
        <v>0</v>
      </c>
      <c r="H70" s="274">
        <f>IF(H$7=0,0,H$7/WWP_fec!H$7)</f>
        <v>0</v>
      </c>
      <c r="I70" s="274">
        <f>IF(I$7=0,0,I$7/WWP_fec!I$7)</f>
        <v>0</v>
      </c>
      <c r="J70" s="274">
        <f>IF(J$7=0,0,J$7/WWP_fec!J$7)</f>
        <v>0</v>
      </c>
      <c r="K70" s="274">
        <f>IF(K$7=0,0,K$7/WWP_fec!K$7)</f>
        <v>0</v>
      </c>
      <c r="L70" s="274">
        <f>IF(L$7=0,0,L$7/WWP_fec!L$7)</f>
        <v>0</v>
      </c>
      <c r="M70" s="274">
        <f>IF(M$7=0,0,M$7/WWP_fec!M$7)</f>
        <v>0</v>
      </c>
      <c r="N70" s="274">
        <f>IF(N$7=0,0,N$7/WWP_fec!N$7)</f>
        <v>0</v>
      </c>
      <c r="O70" s="274">
        <f>IF(O$7=0,0,O$7/WWP_fec!O$7)</f>
        <v>0</v>
      </c>
      <c r="P70" s="274">
        <f>IF(P$7=0,0,P$7/WWP_fec!P$7)</f>
        <v>0</v>
      </c>
      <c r="Q70" s="274">
        <f>IF(Q$7=0,0,Q$7/WWP_fec!Q$7)</f>
        <v>0</v>
      </c>
    </row>
    <row r="71" spans="1:17" x14ac:dyDescent="0.25">
      <c r="A71" s="76" t="s">
        <v>81</v>
      </c>
      <c r="B71" s="274">
        <f>IF(B$8=0,0,B$8/WWP_fec!B$8)</f>
        <v>0</v>
      </c>
      <c r="C71" s="274">
        <f>IF(C$8=0,0,C$8/WWP_fec!C$8)</f>
        <v>0</v>
      </c>
      <c r="D71" s="274">
        <f>IF(D$8=0,0,D$8/WWP_fec!D$8)</f>
        <v>0</v>
      </c>
      <c r="E71" s="274">
        <f>IF(E$8=0,0,E$8/WWP_fec!E$8)</f>
        <v>0</v>
      </c>
      <c r="F71" s="274">
        <f>IF(F$8=0,0,F$8/WWP_fec!F$8)</f>
        <v>0</v>
      </c>
      <c r="G71" s="274">
        <f>IF(G$8=0,0,G$8/WWP_fec!G$8)</f>
        <v>0</v>
      </c>
      <c r="H71" s="274">
        <f>IF(H$8=0,0,H$8/WWP_fec!H$8)</f>
        <v>0</v>
      </c>
      <c r="I71" s="274">
        <f>IF(I$8=0,0,I$8/WWP_fec!I$8)</f>
        <v>0</v>
      </c>
      <c r="J71" s="274">
        <f>IF(J$8=0,0,J$8/WWP_fec!J$8)</f>
        <v>0</v>
      </c>
      <c r="K71" s="274">
        <f>IF(K$8=0,0,K$8/WWP_fec!K$8)</f>
        <v>0</v>
      </c>
      <c r="L71" s="274">
        <f>IF(L$8=0,0,L$8/WWP_fec!L$8)</f>
        <v>0</v>
      </c>
      <c r="M71" s="274">
        <f>IF(M$8=0,0,M$8/WWP_fec!M$8)</f>
        <v>0</v>
      </c>
      <c r="N71" s="274">
        <f>IF(N$8=0,0,N$8/WWP_fec!N$8)</f>
        <v>0</v>
      </c>
      <c r="O71" s="274">
        <f>IF(O$8=0,0,O$8/WWP_fec!O$8)</f>
        <v>0</v>
      </c>
      <c r="P71" s="274">
        <f>IF(P$8=0,0,P$8/WWP_fec!P$8)</f>
        <v>0</v>
      </c>
      <c r="Q71" s="274">
        <f>IF(Q$8=0,0,Q$8/WWP_fec!Q$8)</f>
        <v>0</v>
      </c>
    </row>
    <row r="72" spans="1:17" x14ac:dyDescent="0.25">
      <c r="A72" s="76" t="s">
        <v>80</v>
      </c>
      <c r="B72" s="274">
        <f>IF(B$9=0,0,B$9/WWP_fec!B$9)</f>
        <v>0</v>
      </c>
      <c r="C72" s="274">
        <f>IF(C$9=0,0,C$9/WWP_fec!C$9)</f>
        <v>0</v>
      </c>
      <c r="D72" s="274">
        <f>IF(D$9=0,0,D$9/WWP_fec!D$9)</f>
        <v>0</v>
      </c>
      <c r="E72" s="274">
        <f>IF(E$9=0,0,E$9/WWP_fec!E$9)</f>
        <v>0</v>
      </c>
      <c r="F72" s="274">
        <f>IF(F$9=0,0,F$9/WWP_fec!F$9)</f>
        <v>0</v>
      </c>
      <c r="G72" s="274">
        <f>IF(G$9=0,0,G$9/WWP_fec!G$9)</f>
        <v>0</v>
      </c>
      <c r="H72" s="274">
        <f>IF(H$9=0,0,H$9/WWP_fec!H$9)</f>
        <v>0</v>
      </c>
      <c r="I72" s="274">
        <f>IF(I$9=0,0,I$9/WWP_fec!I$9)</f>
        <v>0</v>
      </c>
      <c r="J72" s="274">
        <f>IF(J$9=0,0,J$9/WWP_fec!J$9)</f>
        <v>0</v>
      </c>
      <c r="K72" s="274">
        <f>IF(K$9=0,0,K$9/WWP_fec!K$9)</f>
        <v>0</v>
      </c>
      <c r="L72" s="274">
        <f>IF(L$9=0,0,L$9/WWP_fec!L$9)</f>
        <v>0</v>
      </c>
      <c r="M72" s="274">
        <f>IF(M$9=0,0,M$9/WWP_fec!M$9)</f>
        <v>0</v>
      </c>
      <c r="N72" s="274">
        <f>IF(N$9=0,0,N$9/WWP_fec!N$9)</f>
        <v>0</v>
      </c>
      <c r="O72" s="274">
        <f>IF(O$9=0,0,O$9/WWP_fec!O$9)</f>
        <v>0</v>
      </c>
      <c r="P72" s="274">
        <f>IF(P$9=0,0,P$9/WWP_fec!P$9)</f>
        <v>0</v>
      </c>
      <c r="Q72" s="274">
        <f>IF(Q$9=0,0,Q$9/WWP_fec!Q$9)</f>
        <v>0</v>
      </c>
    </row>
    <row r="73" spans="1:17" x14ac:dyDescent="0.25">
      <c r="A73" s="129" t="s">
        <v>79</v>
      </c>
      <c r="B73" s="273">
        <f>IF(B$10=0,0,B$10/WWP_fec!B$10)</f>
        <v>0.62048376000000005</v>
      </c>
      <c r="C73" s="273">
        <f>IF(C$10=0,0,C$10/WWP_fec!C$10)</f>
        <v>0.62048376000000005</v>
      </c>
      <c r="D73" s="273">
        <f>IF(D$10=0,0,D$10/WWP_fec!D$10)</f>
        <v>0.62048376000000005</v>
      </c>
      <c r="E73" s="273">
        <f>IF(E$10=0,0,E$10/WWP_fec!E$10)</f>
        <v>0.30444372102372719</v>
      </c>
      <c r="F73" s="273">
        <f>IF(F$10=0,0,F$10/WWP_fec!F$10)</f>
        <v>0.70463843999999998</v>
      </c>
      <c r="G73" s="273">
        <f>IF(G$10=0,0,G$10/WWP_fec!G$10)</f>
        <v>0.70463844000000009</v>
      </c>
      <c r="H73" s="273">
        <f>IF(H$10=0,0,H$10/WWP_fec!H$10)</f>
        <v>0.70463844000000009</v>
      </c>
      <c r="I73" s="273">
        <f>IF(I$10=0,0,I$10/WWP_fec!I$10)</f>
        <v>0.7046384400000002</v>
      </c>
      <c r="J73" s="273">
        <f>IF(J$10=0,0,J$10/WWP_fec!J$10)</f>
        <v>0.70463844000000009</v>
      </c>
      <c r="K73" s="273">
        <f>IF(K$10=0,0,K$10/WWP_fec!K$10)</f>
        <v>0.56667350831258456</v>
      </c>
      <c r="L73" s="273">
        <f>IF(L$10=0,0,L$10/WWP_fec!L$10)</f>
        <v>0.70463843999999998</v>
      </c>
      <c r="M73" s="273">
        <f>IF(M$10=0,0,M$10/WWP_fec!M$10)</f>
        <v>1.998840604713985E-3</v>
      </c>
      <c r="N73" s="273">
        <f>IF(N$10=0,0,N$10/WWP_fec!N$10)</f>
        <v>0.70463843999999998</v>
      </c>
      <c r="O73" s="273">
        <f>IF(O$10=0,0,O$10/WWP_fec!O$10)</f>
        <v>1.3251222</v>
      </c>
      <c r="P73" s="273">
        <f>IF(P$10=0,0,P$10/WWP_fec!P$10)</f>
        <v>0</v>
      </c>
      <c r="Q73" s="273">
        <f>IF(Q$10=0,0,Q$10/WWP_fec!Q$10)</f>
        <v>1.3251222000000002</v>
      </c>
    </row>
    <row r="74" spans="1:17" x14ac:dyDescent="0.25">
      <c r="A74" s="127" t="s">
        <v>314</v>
      </c>
      <c r="B74" s="296">
        <f>IF(B$15=0,0,B$15/WWP_fec!B$15)</f>
        <v>5.1853494677631971E-2</v>
      </c>
      <c r="C74" s="296">
        <f>IF(C$15=0,0,C$15/WWP_fec!C$15)</f>
        <v>1.4496545121355415E-2</v>
      </c>
      <c r="D74" s="296">
        <f>IF(D$15=0,0,D$15/WWP_fec!D$15)</f>
        <v>0.12427527802089935</v>
      </c>
      <c r="E74" s="296">
        <f>IF(E$15=0,0,E$15/WWP_fec!E$15)</f>
        <v>0.33645726943283716</v>
      </c>
      <c r="F74" s="296">
        <f>IF(F$15=0,0,F$15/WWP_fec!F$15)</f>
        <v>0.23708586713896754</v>
      </c>
      <c r="G74" s="296">
        <f>IF(G$15=0,0,G$15/WWP_fec!G$15)</f>
        <v>2.0155533410068954E-2</v>
      </c>
      <c r="H74" s="296">
        <f>IF(H$15=0,0,H$15/WWP_fec!H$15)</f>
        <v>0.18608030993522123</v>
      </c>
      <c r="I74" s="296">
        <f>IF(I$15=0,0,I$15/WWP_fec!I$15)</f>
        <v>0.18138372469104597</v>
      </c>
      <c r="J74" s="296">
        <f>IF(J$15=0,0,J$15/WWP_fec!J$15)</f>
        <v>0.33232098349797834</v>
      </c>
      <c r="K74" s="296">
        <f>IF(K$15=0,0,K$15/WWP_fec!K$15)</f>
        <v>0.29461989909388364</v>
      </c>
      <c r="L74" s="296">
        <f>IF(L$15=0,0,L$15/WWP_fec!L$15)</f>
        <v>3.4461690743312005E-2</v>
      </c>
      <c r="M74" s="296">
        <f>IF(M$15=0,0,M$15/WWP_fec!M$15)</f>
        <v>0.37713415598492428</v>
      </c>
      <c r="N74" s="296">
        <f>IF(N$15=0,0,N$15/WWP_fec!N$15)</f>
        <v>0.369686249212969</v>
      </c>
      <c r="O74" s="296">
        <f>IF(O$15=0,0,O$15/WWP_fec!O$15)</f>
        <v>0.71858389639488096</v>
      </c>
      <c r="P74" s="296">
        <f>IF(P$15=0,0,P$15/WWP_fec!P$15)</f>
        <v>0.35966550179124412</v>
      </c>
      <c r="Q74" s="296">
        <f>IF(Q$15=0,0,Q$15/WWP_fec!Q$15)</f>
        <v>5.9388559740991102E-2</v>
      </c>
    </row>
    <row r="75" spans="1:17" x14ac:dyDescent="0.25">
      <c r="A75" s="127" t="s">
        <v>313</v>
      </c>
      <c r="B75" s="296">
        <f>IF(B$26=0,0,B$26/WWP_fec!B$26)</f>
        <v>0</v>
      </c>
      <c r="C75" s="296">
        <f>IF(C$26=0,0,C$26/WWP_fec!C$26)</f>
        <v>0</v>
      </c>
      <c r="D75" s="296">
        <f>IF(D$26=0,0,D$26/WWP_fec!D$26)</f>
        <v>0</v>
      </c>
      <c r="E75" s="296">
        <f>IF(E$26=0,0,E$26/WWP_fec!E$26)</f>
        <v>0</v>
      </c>
      <c r="F75" s="296">
        <f>IF(F$26=0,0,F$26/WWP_fec!F$26)</f>
        <v>0</v>
      </c>
      <c r="G75" s="296">
        <f>IF(G$26=0,0,G$26/WWP_fec!G$26)</f>
        <v>0</v>
      </c>
      <c r="H75" s="296">
        <f>IF(H$26=0,0,H$26/WWP_fec!H$26)</f>
        <v>0</v>
      </c>
      <c r="I75" s="296">
        <f>IF(I$26=0,0,I$26/WWP_fec!I$26)</f>
        <v>0</v>
      </c>
      <c r="J75" s="296">
        <f>IF(J$26=0,0,J$26/WWP_fec!J$26)</f>
        <v>0</v>
      </c>
      <c r="K75" s="296">
        <f>IF(K$26=0,0,K$26/WWP_fec!K$26)</f>
        <v>0</v>
      </c>
      <c r="L75" s="296">
        <f>IF(L$26=0,0,L$26/WWP_fec!L$26)</f>
        <v>0</v>
      </c>
      <c r="M75" s="296">
        <f>IF(M$26=0,0,M$26/WWP_fec!M$26)</f>
        <v>0</v>
      </c>
      <c r="N75" s="296">
        <f>IF(N$26=0,0,N$26/WWP_fec!N$26)</f>
        <v>0</v>
      </c>
      <c r="O75" s="296">
        <f>IF(O$26=0,0,O$26/WWP_fec!O$26)</f>
        <v>0</v>
      </c>
      <c r="P75" s="296">
        <f>IF(P$26=0,0,P$26/WWP_fec!P$26)</f>
        <v>0</v>
      </c>
      <c r="Q75" s="296">
        <f>IF(Q$26=0,0,Q$26/WWP_fec!Q$26)</f>
        <v>0</v>
      </c>
    </row>
    <row r="76" spans="1:17" x14ac:dyDescent="0.25">
      <c r="A76" s="127" t="s">
        <v>312</v>
      </c>
      <c r="B76" s="296">
        <f>IF(B$27=0,0,B$27/WWP_fec!B$27)</f>
        <v>2.093719248244021</v>
      </c>
      <c r="C76" s="296">
        <f>IF(C$27=0,0,C$27/WWP_fec!C$27)</f>
        <v>2.008312095160945</v>
      </c>
      <c r="D76" s="296">
        <f>IF(D$27=0,0,D$27/WWP_fec!D$27)</f>
        <v>1.7474379885117506</v>
      </c>
      <c r="E76" s="296">
        <f>IF(E$27=0,0,E$27/WWP_fec!E$27)</f>
        <v>0.26685702060983829</v>
      </c>
      <c r="F76" s="296">
        <f>IF(F$27=0,0,F$27/WWP_fec!F$27)</f>
        <v>0.60903439966213835</v>
      </c>
      <c r="G76" s="296">
        <f>IF(G$27=0,0,G$27/WWP_fec!G$27)</f>
        <v>1.5803515767107004</v>
      </c>
      <c r="H76" s="296">
        <f>IF(H$27=0,0,H$27/WWP_fec!H$27)</f>
        <v>1.4145520932436333</v>
      </c>
      <c r="I76" s="296">
        <f>IF(I$27=0,0,I$27/WWP_fec!I$27)</f>
        <v>1.3330146240447611</v>
      </c>
      <c r="J76" s="296">
        <f>IF(J$27=0,0,J$27/WWP_fec!J$27)</f>
        <v>0.65959868825475698</v>
      </c>
      <c r="K76" s="296">
        <f>IF(K$27=0,0,K$27/WWP_fec!K$27)</f>
        <v>0.23367421550170792</v>
      </c>
      <c r="L76" s="296">
        <f>IF(L$27=0,0,L$27/WWP_fec!L$27)</f>
        <v>1.5918407505267116</v>
      </c>
      <c r="M76" s="296">
        <f>IF(M$27=0,0,M$27/WWP_fec!M$27)</f>
        <v>0.28958591262092243</v>
      </c>
      <c r="N76" s="296">
        <f>IF(N$27=0,0,N$27/WWP_fec!N$27)</f>
        <v>0.63115609281008733</v>
      </c>
      <c r="O76" s="296">
        <f>IF(O$27=0,0,O$27/WWP_fec!O$27)</f>
        <v>1.3749573002453668</v>
      </c>
      <c r="P76" s="296">
        <f>IF(P$27=0,0,P$27/WWP_fec!P$27)</f>
        <v>0.41539485330004333</v>
      </c>
      <c r="Q76" s="296">
        <f>IF(Q$27=0,0,Q$27/WWP_fec!Q$27)</f>
        <v>1.7981508347651416</v>
      </c>
    </row>
    <row r="77" spans="1:17" x14ac:dyDescent="0.25">
      <c r="A77" s="72" t="s">
        <v>311</v>
      </c>
      <c r="B77" s="295">
        <f>IF(B$47=0,0,B$47/WWP_fec!B$47)</f>
        <v>0</v>
      </c>
      <c r="C77" s="295">
        <f>IF(C$47=0,0,C$47/WWP_fec!C$47)</f>
        <v>0</v>
      </c>
      <c r="D77" s="295">
        <f>IF(D$47=0,0,D$47/WWP_fec!D$47)</f>
        <v>0</v>
      </c>
      <c r="E77" s="295">
        <f>IF(E$47=0,0,E$47/WWP_fec!E$47)</f>
        <v>0</v>
      </c>
      <c r="F77" s="295">
        <f>IF(F$47=0,0,F$47/WWP_fec!F$47)</f>
        <v>0</v>
      </c>
      <c r="G77" s="295">
        <f>IF(G$47=0,0,G$47/WWP_fec!G$47)</f>
        <v>0</v>
      </c>
      <c r="H77" s="295">
        <f>IF(H$47=0,0,H$47/WWP_fec!H$47)</f>
        <v>0</v>
      </c>
      <c r="I77" s="295">
        <f>IF(I$47=0,0,I$47/WWP_fec!I$47)</f>
        <v>0</v>
      </c>
      <c r="J77" s="295">
        <f>IF(J$47=0,0,J$47/WWP_fec!J$47)</f>
        <v>0</v>
      </c>
      <c r="K77" s="295">
        <f>IF(K$47=0,0,K$47/WWP_fec!K$47)</f>
        <v>0</v>
      </c>
      <c r="L77" s="295">
        <f>IF(L$47=0,0,L$47/WWP_fec!L$47)</f>
        <v>0</v>
      </c>
      <c r="M77" s="295">
        <f>IF(M$47=0,0,M$47/WWP_fec!M$47)</f>
        <v>0</v>
      </c>
      <c r="N77" s="295">
        <f>IF(N$47=0,0,N$47/WWP_fec!N$47)</f>
        <v>0</v>
      </c>
      <c r="O77" s="295">
        <f>IF(O$47=0,0,O$47/WWP_fec!O$47)</f>
        <v>0</v>
      </c>
      <c r="P77" s="295">
        <f>IF(P$47=0,0,P$47/WWP_fec!P$47)</f>
        <v>0</v>
      </c>
      <c r="Q77" s="295">
        <f>IF(Q$47=0,0,Q$47/WWP_fec!Q$47)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Q3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1151.001071868094</v>
      </c>
      <c r="C3" s="46">
        <v>1373.0195592713012</v>
      </c>
      <c r="D3" s="46">
        <v>1282.2843764787924</v>
      </c>
      <c r="E3" s="46">
        <v>1212.8671261497084</v>
      </c>
      <c r="F3" s="46">
        <v>1356.9627935203771</v>
      </c>
      <c r="G3" s="46">
        <v>1376.6804846208461</v>
      </c>
      <c r="H3" s="46">
        <v>1608.3567680077942</v>
      </c>
      <c r="I3" s="46">
        <v>1362.4406518670601</v>
      </c>
      <c r="J3" s="46">
        <v>1601.2418923488367</v>
      </c>
      <c r="K3" s="46">
        <v>1475.4572183186326</v>
      </c>
      <c r="L3" s="46">
        <v>1254.5999999999999</v>
      </c>
      <c r="M3" s="46">
        <v>1229.489368926706</v>
      </c>
      <c r="N3" s="46">
        <v>743.72849986923893</v>
      </c>
      <c r="O3" s="46">
        <v>654.95735497594114</v>
      </c>
      <c r="P3" s="46">
        <v>733.13474311337541</v>
      </c>
      <c r="Q3" s="46">
        <v>736.5255462041996</v>
      </c>
    </row>
    <row r="5" spans="1:17" x14ac:dyDescent="0.25">
      <c r="A5" s="31" t="s">
        <v>257</v>
      </c>
      <c r="B5" s="46">
        <v>2631.8678139204985</v>
      </c>
      <c r="C5" s="46">
        <v>2759.4057054241021</v>
      </c>
      <c r="D5" s="46">
        <v>2774.4727407067189</v>
      </c>
      <c r="E5" s="46">
        <v>2537.3531004062575</v>
      </c>
      <c r="F5" s="46">
        <v>1655.8128313894106</v>
      </c>
      <c r="G5" s="46">
        <v>2430.3290827646224</v>
      </c>
      <c r="H5" s="46">
        <v>2849.2655648911582</v>
      </c>
      <c r="I5" s="46">
        <v>2742.1703895448391</v>
      </c>
      <c r="J5" s="46">
        <v>2946.9658352890769</v>
      </c>
      <c r="K5" s="46">
        <v>2649.93694199627</v>
      </c>
      <c r="L5" s="46">
        <v>1892.4312981362007</v>
      </c>
      <c r="M5" s="46">
        <v>2284.5466712403554</v>
      </c>
      <c r="N5" s="46">
        <v>1932.7691056750375</v>
      </c>
      <c r="O5" s="46">
        <v>1109.4795131023375</v>
      </c>
      <c r="P5" s="46">
        <v>1980.7680741700751</v>
      </c>
      <c r="Q5" s="46">
        <v>2232.4535597482136</v>
      </c>
    </row>
    <row r="6" spans="1:17" x14ac:dyDescent="0.25">
      <c r="A6" s="294" t="s">
        <v>256</v>
      </c>
      <c r="B6" s="293">
        <v>3289.8347674006232</v>
      </c>
      <c r="C6" s="293">
        <v>3265.8765584901948</v>
      </c>
      <c r="D6" s="293">
        <v>2944.1714100311528</v>
      </c>
      <c r="E6" s="293">
        <v>2677.4178374999005</v>
      </c>
      <c r="F6" s="293">
        <v>1762.0650830393436</v>
      </c>
      <c r="G6" s="293">
        <v>2760.8782672552816</v>
      </c>
      <c r="H6" s="293">
        <v>3072.8764312167709</v>
      </c>
      <c r="I6" s="293">
        <v>3188.9369443457822</v>
      </c>
      <c r="J6" s="293">
        <v>4097.6786955039825</v>
      </c>
      <c r="K6" s="293">
        <v>3800.7737256211726</v>
      </c>
      <c r="L6" s="293">
        <v>3005.0285937987687</v>
      </c>
      <c r="M6" s="293">
        <v>4849.229349201958</v>
      </c>
      <c r="N6" s="293">
        <v>4687.8221672619557</v>
      </c>
      <c r="O6" s="293">
        <v>2424.2068055957175</v>
      </c>
      <c r="P6" s="293">
        <v>3285.7249051326494</v>
      </c>
      <c r="Q6" s="293">
        <v>3782.2554413505391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100.08396593056196</v>
      </c>
      <c r="F7" s="291">
        <v>190.48174318432021</v>
      </c>
      <c r="G7" s="291">
        <v>998.81318421593801</v>
      </c>
      <c r="H7" s="291">
        <v>750.58697425037133</v>
      </c>
      <c r="I7" s="291">
        <v>116.06051312901127</v>
      </c>
      <c r="J7" s="291">
        <v>908.74175115820026</v>
      </c>
      <c r="K7" s="291">
        <v>0</v>
      </c>
      <c r="L7" s="291">
        <v>0</v>
      </c>
      <c r="M7" s="291">
        <v>1844.2007554031893</v>
      </c>
      <c r="N7" s="291">
        <v>0</v>
      </c>
      <c r="O7" s="291">
        <v>0</v>
      </c>
      <c r="P7" s="291">
        <v>861.51809953693191</v>
      </c>
      <c r="Q7" s="291">
        <v>496.53053621788968</v>
      </c>
    </row>
    <row r="8" spans="1:17" x14ac:dyDescent="0.25">
      <c r="A8" s="290" t="s">
        <v>254</v>
      </c>
      <c r="B8" s="289"/>
      <c r="C8" s="289">
        <f>B6+C7-C6</f>
        <v>23.958208910428311</v>
      </c>
      <c r="D8" s="289">
        <f t="shared" ref="D8:Q8" si="0">C6+D7-D6</f>
        <v>321.70514845904199</v>
      </c>
      <c r="E8" s="289">
        <f t="shared" si="0"/>
        <v>366.83753846181435</v>
      </c>
      <c r="F8" s="289">
        <f t="shared" si="0"/>
        <v>1105.8344976448773</v>
      </c>
      <c r="G8" s="289">
        <f t="shared" si="0"/>
        <v>0</v>
      </c>
      <c r="H8" s="289">
        <f t="shared" si="0"/>
        <v>438.58881028888209</v>
      </c>
      <c r="I8" s="289">
        <f t="shared" si="0"/>
        <v>0</v>
      </c>
      <c r="J8" s="289">
        <f t="shared" si="0"/>
        <v>0</v>
      </c>
      <c r="K8" s="289">
        <f t="shared" si="0"/>
        <v>296.90496988280984</v>
      </c>
      <c r="L8" s="289">
        <f t="shared" si="0"/>
        <v>795.74513182240389</v>
      </c>
      <c r="M8" s="289">
        <f t="shared" si="0"/>
        <v>0</v>
      </c>
      <c r="N8" s="289">
        <f t="shared" si="0"/>
        <v>161.40718194000237</v>
      </c>
      <c r="O8" s="289">
        <f t="shared" si="0"/>
        <v>2263.6153616662382</v>
      </c>
      <c r="P8" s="289">
        <f t="shared" si="0"/>
        <v>0</v>
      </c>
      <c r="Q8" s="289">
        <f t="shared" si="0"/>
        <v>0</v>
      </c>
    </row>
    <row r="9" spans="1:17" x14ac:dyDescent="0.25">
      <c r="A9" s="288" t="s">
        <v>253</v>
      </c>
      <c r="B9" s="287">
        <f>B6-B5</f>
        <v>657.96695348012463</v>
      </c>
      <c r="C9" s="287">
        <f t="shared" ref="C9:Q9" si="1">C6-C5</f>
        <v>506.47085306609279</v>
      </c>
      <c r="D9" s="287">
        <f t="shared" si="1"/>
        <v>169.69866932443392</v>
      </c>
      <c r="E9" s="287">
        <f t="shared" si="1"/>
        <v>140.06473709364309</v>
      </c>
      <c r="F9" s="287">
        <f t="shared" si="1"/>
        <v>106.25225164993299</v>
      </c>
      <c r="G9" s="287">
        <f t="shared" si="1"/>
        <v>330.54918449065917</v>
      </c>
      <c r="H9" s="287">
        <f t="shared" si="1"/>
        <v>223.61086632561273</v>
      </c>
      <c r="I9" s="287">
        <f t="shared" si="1"/>
        <v>446.76655480094314</v>
      </c>
      <c r="J9" s="287">
        <f t="shared" si="1"/>
        <v>1150.7128602149055</v>
      </c>
      <c r="K9" s="287">
        <f t="shared" si="1"/>
        <v>1150.8367836249026</v>
      </c>
      <c r="L9" s="287">
        <f t="shared" si="1"/>
        <v>1112.5972956625681</v>
      </c>
      <c r="M9" s="287">
        <f t="shared" si="1"/>
        <v>2564.6826779616026</v>
      </c>
      <c r="N9" s="287">
        <f t="shared" si="1"/>
        <v>2755.0530615869184</v>
      </c>
      <c r="O9" s="287">
        <f t="shared" si="1"/>
        <v>1314.72729249338</v>
      </c>
      <c r="P9" s="287">
        <f t="shared" si="1"/>
        <v>1304.9568309625743</v>
      </c>
      <c r="Q9" s="287">
        <f t="shared" si="1"/>
        <v>1549.8018816023255</v>
      </c>
    </row>
    <row r="11" spans="1:17" x14ac:dyDescent="0.25">
      <c r="A11" s="31" t="s">
        <v>347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703.35856889663523</v>
      </c>
      <c r="C12" s="38">
        <v>731.42363</v>
      </c>
      <c r="D12" s="38">
        <v>740.59367999999995</v>
      </c>
      <c r="E12" s="38">
        <v>681.25867999999991</v>
      </c>
      <c r="F12" s="38">
        <v>443.90739000000002</v>
      </c>
      <c r="G12" s="38">
        <v>650.34991058112155</v>
      </c>
      <c r="H12" s="38">
        <v>743.72301999999991</v>
      </c>
      <c r="I12" s="38">
        <v>709.48133000000007</v>
      </c>
      <c r="J12" s="38">
        <v>739.53305</v>
      </c>
      <c r="K12" s="38">
        <v>659.30573000000004</v>
      </c>
      <c r="L12" s="38">
        <v>483.05052700108763</v>
      </c>
      <c r="M12" s="38">
        <v>536.07317379650351</v>
      </c>
      <c r="N12" s="38">
        <v>501.38940514574108</v>
      </c>
      <c r="O12" s="38">
        <v>294.45678417393901</v>
      </c>
      <c r="P12" s="38">
        <v>467.60313458022245</v>
      </c>
      <c r="Q12" s="38">
        <v>523.38390767820704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1.2000200000000001</v>
      </c>
      <c r="J13" s="54">
        <v>1.2001999999999999</v>
      </c>
      <c r="K13" s="54">
        <v>13.699</v>
      </c>
      <c r="L13" s="54">
        <v>5.1347799841297483</v>
      </c>
      <c r="M13" s="54">
        <v>3.0376560446955549</v>
      </c>
      <c r="N13" s="54">
        <v>0</v>
      </c>
      <c r="O13" s="54">
        <v>0.9805001330159886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544.69771493073665</v>
      </c>
      <c r="C14" s="51">
        <v>546.00749999999994</v>
      </c>
      <c r="D14" s="51">
        <v>567.11507000000006</v>
      </c>
      <c r="E14" s="51">
        <v>552.65652999999998</v>
      </c>
      <c r="F14" s="51">
        <v>339.32507999999996</v>
      </c>
      <c r="G14" s="51">
        <v>547.67303625277816</v>
      </c>
      <c r="H14" s="51">
        <v>634.31087000000002</v>
      </c>
      <c r="I14" s="51">
        <v>577.38181999999995</v>
      </c>
      <c r="J14" s="51">
        <v>549.40178000000003</v>
      </c>
      <c r="K14" s="51">
        <v>438.00881000000004</v>
      </c>
      <c r="L14" s="51">
        <v>350.4320470737992</v>
      </c>
      <c r="M14" s="51">
        <v>216.37337950795543</v>
      </c>
      <c r="N14" s="51">
        <v>374.8480519771116</v>
      </c>
      <c r="O14" s="51">
        <v>203.54969446844217</v>
      </c>
      <c r="P14" s="51">
        <v>251.9950446545086</v>
      </c>
      <c r="Q14" s="51">
        <v>260.63866863463062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145.02294646220042</v>
      </c>
      <c r="C16" s="51">
        <v>147.23474999999999</v>
      </c>
      <c r="D16" s="51">
        <v>149.37621000000001</v>
      </c>
      <c r="E16" s="51">
        <v>146.05293</v>
      </c>
      <c r="F16" s="51">
        <v>135.11646999999999</v>
      </c>
      <c r="G16" s="51">
        <v>130.74139722115282</v>
      </c>
      <c r="H16" s="51">
        <v>125.20641999999999</v>
      </c>
      <c r="I16" s="51">
        <v>118.60905</v>
      </c>
      <c r="J16" s="51">
        <v>116.40962</v>
      </c>
      <c r="K16" s="51">
        <v>101.06370000000001</v>
      </c>
      <c r="L16" s="51">
        <v>67.017342967519596</v>
      </c>
      <c r="M16" s="51">
        <v>12.085545406750651</v>
      </c>
      <c r="N16" s="51">
        <v>54.934516913257269</v>
      </c>
      <c r="O16" s="51">
        <v>20.875891641821656</v>
      </c>
      <c r="P16" s="51">
        <v>19.774870457588776</v>
      </c>
      <c r="Q16" s="51">
        <v>21.974640193544808</v>
      </c>
    </row>
    <row r="17" spans="1:17" x14ac:dyDescent="0.25">
      <c r="A17" s="53" t="s">
        <v>76</v>
      </c>
      <c r="B17" s="51">
        <v>328.91224514022804</v>
      </c>
      <c r="C17" s="51">
        <v>327.98692</v>
      </c>
      <c r="D17" s="51">
        <v>339.23480000000001</v>
      </c>
      <c r="E17" s="51">
        <v>370.92267000000004</v>
      </c>
      <c r="F17" s="51">
        <v>173.30758</v>
      </c>
      <c r="G17" s="51">
        <v>383.20662619735185</v>
      </c>
      <c r="H17" s="51">
        <v>431.41397000000001</v>
      </c>
      <c r="I17" s="51">
        <v>383.20290999999997</v>
      </c>
      <c r="J17" s="51">
        <v>368.90561000000002</v>
      </c>
      <c r="K17" s="51">
        <v>293.94830999999999</v>
      </c>
      <c r="L17" s="51">
        <v>245.20099281397194</v>
      </c>
      <c r="M17" s="51">
        <v>169.8936378645347</v>
      </c>
      <c r="N17" s="51">
        <v>204.50451605701642</v>
      </c>
      <c r="O17" s="51">
        <v>128.208270934712</v>
      </c>
      <c r="P17" s="51">
        <v>157.70519275300467</v>
      </c>
      <c r="Q17" s="51">
        <v>162.79994117814047</v>
      </c>
    </row>
    <row r="18" spans="1:17" x14ac:dyDescent="0.25">
      <c r="A18" s="53" t="s">
        <v>29</v>
      </c>
      <c r="B18" s="51">
        <v>69.735484141950238</v>
      </c>
      <c r="C18" s="51">
        <v>69.785820000000001</v>
      </c>
      <c r="D18" s="51">
        <v>76.421089999999992</v>
      </c>
      <c r="E18" s="51">
        <v>31.581099999999999</v>
      </c>
      <c r="F18" s="51">
        <v>26.80104</v>
      </c>
      <c r="G18" s="51">
        <v>29.616858852641844</v>
      </c>
      <c r="H18" s="51">
        <v>72.590460000000007</v>
      </c>
      <c r="I18" s="51">
        <v>73.492490000000004</v>
      </c>
      <c r="J18" s="51">
        <v>63.08652</v>
      </c>
      <c r="K18" s="51">
        <v>42.9968</v>
      </c>
      <c r="L18" s="51">
        <v>38.213711292307664</v>
      </c>
      <c r="M18" s="51">
        <v>34.394196236670098</v>
      </c>
      <c r="N18" s="51">
        <v>100.3135846578021</v>
      </c>
      <c r="O18" s="51">
        <v>54.465531891908498</v>
      </c>
      <c r="P18" s="51">
        <v>70.694464756392591</v>
      </c>
      <c r="Q18" s="51">
        <v>73.571338428274885</v>
      </c>
    </row>
    <row r="19" spans="1:17" x14ac:dyDescent="0.25">
      <c r="A19" s="53" t="s">
        <v>28</v>
      </c>
      <c r="B19" s="51">
        <v>1.027039186357948</v>
      </c>
      <c r="C19" s="51">
        <v>1.0000100000000014</v>
      </c>
      <c r="D19" s="51">
        <v>2.0829700000000013</v>
      </c>
      <c r="E19" s="51">
        <v>4.0998300000000008</v>
      </c>
      <c r="F19" s="51">
        <v>4.09999</v>
      </c>
      <c r="G19" s="51">
        <v>4.1081539816316095</v>
      </c>
      <c r="H19" s="51">
        <v>5.1000199999999989</v>
      </c>
      <c r="I19" s="51">
        <v>2.077370000000001</v>
      </c>
      <c r="J19" s="51">
        <v>1.0000299999999998</v>
      </c>
      <c r="K19" s="51">
        <v>0</v>
      </c>
      <c r="L19" s="51">
        <v>0</v>
      </c>
      <c r="M19" s="51">
        <v>0</v>
      </c>
      <c r="N19" s="51">
        <v>15.095434349035834</v>
      </c>
      <c r="O19" s="51">
        <v>0</v>
      </c>
      <c r="P19" s="51">
        <v>3.8205166875225789</v>
      </c>
      <c r="Q19" s="51">
        <v>2.292748834670487</v>
      </c>
    </row>
    <row r="20" spans="1:17" x14ac:dyDescent="0.25">
      <c r="A20" s="52" t="s">
        <v>27</v>
      </c>
      <c r="B20" s="51">
        <v>5.1839599870341786</v>
      </c>
      <c r="C20" s="51">
        <v>17.004010000000001</v>
      </c>
      <c r="D20" s="51">
        <v>9.7980099999999997</v>
      </c>
      <c r="E20" s="51">
        <v>8.7007499999999993</v>
      </c>
      <c r="F20" s="51">
        <v>12.694330000000001</v>
      </c>
      <c r="G20" s="51">
        <v>13.279358608772091</v>
      </c>
      <c r="H20" s="51">
        <v>10.797029999999999</v>
      </c>
      <c r="I20" s="51">
        <v>20.999829999999999</v>
      </c>
      <c r="J20" s="51">
        <v>13.80195</v>
      </c>
      <c r="K20" s="51">
        <v>11.80264</v>
      </c>
      <c r="L20" s="51">
        <v>11.486744045841002</v>
      </c>
      <c r="M20" s="51">
        <v>82.546144238727081</v>
      </c>
      <c r="N20" s="51">
        <v>42.03608084770412</v>
      </c>
      <c r="O20" s="51">
        <v>10.509895623255847</v>
      </c>
      <c r="P20" s="51">
        <v>8.622722343904357</v>
      </c>
      <c r="Q20" s="51">
        <v>28.823631402037552</v>
      </c>
    </row>
    <row r="21" spans="1:17" x14ac:dyDescent="0.25">
      <c r="A21" s="53" t="s">
        <v>66</v>
      </c>
      <c r="B21" s="51">
        <v>5.1839599870341786</v>
      </c>
      <c r="C21" s="51">
        <v>17.004010000000001</v>
      </c>
      <c r="D21" s="51">
        <v>9.7980099999999997</v>
      </c>
      <c r="E21" s="51">
        <v>8.7007499999999993</v>
      </c>
      <c r="F21" s="51">
        <v>12.694330000000001</v>
      </c>
      <c r="G21" s="51">
        <v>13.279358608772091</v>
      </c>
      <c r="H21" s="51">
        <v>10.797029999999999</v>
      </c>
      <c r="I21" s="51">
        <v>20.999829999999999</v>
      </c>
      <c r="J21" s="51">
        <v>13.80195</v>
      </c>
      <c r="K21" s="51">
        <v>11.80264</v>
      </c>
      <c r="L21" s="51">
        <v>11.486744045841002</v>
      </c>
      <c r="M21" s="51">
        <v>82.546144238727081</v>
      </c>
      <c r="N21" s="51">
        <v>42.03608084770412</v>
      </c>
      <c r="O21" s="51">
        <v>10.509895623255847</v>
      </c>
      <c r="P21" s="51">
        <v>8.622722343904357</v>
      </c>
      <c r="Q21" s="51">
        <v>28.823631402037552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0.30003999999999564</v>
      </c>
      <c r="D23" s="51">
        <v>0.30012000000000683</v>
      </c>
      <c r="E23" s="51">
        <v>0.29970000000000141</v>
      </c>
      <c r="F23" s="51">
        <v>0.40018000000000598</v>
      </c>
      <c r="G23" s="51">
        <v>0.40603802426674002</v>
      </c>
      <c r="H23" s="51">
        <v>0.4</v>
      </c>
      <c r="I23" s="51">
        <v>0</v>
      </c>
      <c r="J23" s="51">
        <v>0</v>
      </c>
      <c r="K23" s="51">
        <v>0</v>
      </c>
      <c r="L23" s="51">
        <v>0</v>
      </c>
      <c r="M23" s="51">
        <v>1.00315276583548</v>
      </c>
      <c r="N23" s="51">
        <v>12.539441934289821</v>
      </c>
      <c r="O23" s="51">
        <v>9.937584135926949</v>
      </c>
      <c r="P23" s="51">
        <v>11.709342647760041</v>
      </c>
      <c r="Q23" s="51">
        <v>10.730793920398284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11.416862773178046</v>
      </c>
      <c r="O26" s="51">
        <v>8.7911334322118311</v>
      </c>
      <c r="P26" s="51">
        <v>10.538993137950838</v>
      </c>
      <c r="Q26" s="51">
        <v>9.6559873855745533</v>
      </c>
    </row>
    <row r="27" spans="1:17" x14ac:dyDescent="0.25">
      <c r="A27" s="53" t="s">
        <v>72</v>
      </c>
      <c r="B27" s="51">
        <v>0</v>
      </c>
      <c r="C27" s="51">
        <v>0.30003999999999564</v>
      </c>
      <c r="D27" s="51">
        <v>0.30012000000000683</v>
      </c>
      <c r="E27" s="51">
        <v>0.29970000000000141</v>
      </c>
      <c r="F27" s="51">
        <v>0.40018000000000598</v>
      </c>
      <c r="G27" s="51">
        <v>0.40603802426674002</v>
      </c>
      <c r="H27" s="51">
        <v>0.4</v>
      </c>
      <c r="I27" s="51">
        <v>0</v>
      </c>
      <c r="J27" s="51">
        <v>0</v>
      </c>
      <c r="K27" s="51">
        <v>0</v>
      </c>
      <c r="L27" s="51">
        <v>0</v>
      </c>
      <c r="M27" s="51">
        <v>1.00315276583548</v>
      </c>
      <c r="N27" s="51">
        <v>1.0031558473195616</v>
      </c>
      <c r="O27" s="51">
        <v>1.0270287509917466</v>
      </c>
      <c r="P27" s="51">
        <v>1.0509260924510784</v>
      </c>
      <c r="Q27" s="51">
        <v>1.0748065348237299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0.11942331379221294</v>
      </c>
      <c r="O28" s="51">
        <v>0.11942195272337131</v>
      </c>
      <c r="P28" s="51">
        <v>0.11942341735812434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153.47689397886444</v>
      </c>
      <c r="C30" s="62">
        <v>168.11207999999999</v>
      </c>
      <c r="D30" s="62">
        <v>163.38048000000001</v>
      </c>
      <c r="E30" s="62">
        <v>119.60170000000001</v>
      </c>
      <c r="F30" s="62">
        <v>91.487800000000007</v>
      </c>
      <c r="G30" s="62">
        <v>88.991477695304468</v>
      </c>
      <c r="H30" s="62">
        <v>98.215120000000013</v>
      </c>
      <c r="I30" s="62">
        <v>109.89966000000001</v>
      </c>
      <c r="J30" s="62">
        <v>175.12912</v>
      </c>
      <c r="K30" s="62">
        <v>195.79528000000002</v>
      </c>
      <c r="L30" s="62">
        <v>115.99695589731769</v>
      </c>
      <c r="M30" s="62">
        <v>233.11284123928996</v>
      </c>
      <c r="N30" s="62">
        <v>71.965830386635574</v>
      </c>
      <c r="O30" s="62">
        <v>69.479109813298038</v>
      </c>
      <c r="P30" s="62">
        <v>195.27602493404947</v>
      </c>
      <c r="Q30" s="62">
        <v>223.19081372114053</v>
      </c>
    </row>
    <row r="32" spans="1:17" x14ac:dyDescent="0.25">
      <c r="A32" s="31" t="s">
        <v>63</v>
      </c>
      <c r="B32" s="70">
        <v>1644.8068225883808</v>
      </c>
      <c r="C32" s="70">
        <v>1675.6239989928602</v>
      </c>
      <c r="D32" s="70">
        <v>1724.013867620268</v>
      </c>
      <c r="E32" s="70">
        <v>1671.7296501966962</v>
      </c>
      <c r="F32" s="70">
        <v>1023.6425649435</v>
      </c>
      <c r="G32" s="70">
        <v>1673.8025184771857</v>
      </c>
      <c r="H32" s="70">
        <v>1945.1540662830719</v>
      </c>
      <c r="I32" s="70">
        <v>1800.6949785315601</v>
      </c>
      <c r="J32" s="70">
        <v>1696.6579880667241</v>
      </c>
      <c r="K32" s="70">
        <v>1400.2624929814201</v>
      </c>
      <c r="L32" s="70">
        <v>1108.9194356798384</v>
      </c>
      <c r="M32" s="70">
        <v>877.19611338473214</v>
      </c>
      <c r="N32" s="70">
        <v>1259.374662273663</v>
      </c>
      <c r="O32" s="70">
        <v>658.23904396874639</v>
      </c>
      <c r="P32" s="70">
        <v>802.57938479894153</v>
      </c>
      <c r="Q32" s="70">
        <v>878.60189608466749</v>
      </c>
    </row>
    <row r="34" spans="1:17" x14ac:dyDescent="0.25">
      <c r="A34" s="184" t="s">
        <v>252</v>
      </c>
      <c r="B34" s="190">
        <f t="shared" ref="B34:Q34" si="2">IF(B$12=0,"",B$12/B$3*1000)</f>
        <v>611.08419973499463</v>
      </c>
      <c r="C34" s="190">
        <f t="shared" si="2"/>
        <v>532.71173382860354</v>
      </c>
      <c r="D34" s="190">
        <f t="shared" si="2"/>
        <v>577.55806245858025</v>
      </c>
      <c r="E34" s="190">
        <f t="shared" si="2"/>
        <v>561.69275703158087</v>
      </c>
      <c r="F34" s="190">
        <f t="shared" si="2"/>
        <v>327.13305929956141</v>
      </c>
      <c r="G34" s="190">
        <f t="shared" si="2"/>
        <v>472.40439437204304</v>
      </c>
      <c r="H34" s="190">
        <f t="shared" si="2"/>
        <v>462.41172033069455</v>
      </c>
      <c r="I34" s="190">
        <f t="shared" si="2"/>
        <v>520.74292485895933</v>
      </c>
      <c r="J34" s="190">
        <f t="shared" si="2"/>
        <v>461.84967651276634</v>
      </c>
      <c r="K34" s="190">
        <f t="shared" si="2"/>
        <v>446.84842218015405</v>
      </c>
      <c r="L34" s="190">
        <f t="shared" si="2"/>
        <v>385.0235349920992</v>
      </c>
      <c r="M34" s="190">
        <f t="shared" si="2"/>
        <v>436.01285813839405</v>
      </c>
      <c r="N34" s="190">
        <f t="shared" si="2"/>
        <v>674.15650366214891</v>
      </c>
      <c r="O34" s="190">
        <f t="shared" si="2"/>
        <v>449.58161311854485</v>
      </c>
      <c r="P34" s="190">
        <f t="shared" si="2"/>
        <v>637.8133610125609</v>
      </c>
      <c r="Q34" s="190">
        <f t="shared" si="2"/>
        <v>710.61202204804499</v>
      </c>
    </row>
    <row r="35" spans="1:17" x14ac:dyDescent="0.25">
      <c r="A35" s="286" t="s">
        <v>251</v>
      </c>
      <c r="B35" s="285">
        <f t="shared" ref="B35:Q35" si="3">IF(B$12=0,"",B$12/B$5*1000)</f>
        <v>267.24692067604042</v>
      </c>
      <c r="C35" s="285">
        <f t="shared" si="3"/>
        <v>265.06563661960143</v>
      </c>
      <c r="D35" s="285">
        <f t="shared" si="3"/>
        <v>266.93132325075737</v>
      </c>
      <c r="E35" s="285">
        <f t="shared" si="3"/>
        <v>268.49187048145689</v>
      </c>
      <c r="F35" s="285">
        <f t="shared" si="3"/>
        <v>268.0903188964374</v>
      </c>
      <c r="G35" s="285">
        <f t="shared" si="3"/>
        <v>267.59746866926992</v>
      </c>
      <c r="H35" s="285">
        <f t="shared" si="3"/>
        <v>261.02271026056849</v>
      </c>
      <c r="I35" s="285">
        <f t="shared" si="3"/>
        <v>258.72984870125589</v>
      </c>
      <c r="J35" s="285">
        <f t="shared" si="3"/>
        <v>250.9472763967272</v>
      </c>
      <c r="K35" s="285">
        <f t="shared" si="3"/>
        <v>248.80053542078892</v>
      </c>
      <c r="L35" s="285">
        <f t="shared" si="3"/>
        <v>255.25393047389872</v>
      </c>
      <c r="M35" s="285">
        <f t="shared" si="3"/>
        <v>234.65188106901391</v>
      </c>
      <c r="N35" s="285">
        <f t="shared" si="3"/>
        <v>259.415055669894</v>
      </c>
      <c r="O35" s="285">
        <f t="shared" si="3"/>
        <v>265.40083047642412</v>
      </c>
      <c r="P35" s="285">
        <f t="shared" si="3"/>
        <v>236.07162326469955</v>
      </c>
      <c r="Q35" s="285">
        <f t="shared" si="3"/>
        <v>234.44335735128874</v>
      </c>
    </row>
    <row r="36" spans="1:17" x14ac:dyDescent="0.25">
      <c r="A36" s="286" t="s">
        <v>250</v>
      </c>
      <c r="B36" s="285">
        <f>IF(OIS_ued!B$5=0,"",OIS_ued!B$5/B$5*1000)</f>
        <v>48.374702318002448</v>
      </c>
      <c r="C36" s="285">
        <f>IF(OIS_ued!C$5=0,"",OIS_ued!C$5/C$5*1000)</f>
        <v>48.374702318002441</v>
      </c>
      <c r="D36" s="285">
        <f>IF(OIS_ued!D$5=0,"",OIS_ued!D$5/D$5*1000)</f>
        <v>48.374702318002441</v>
      </c>
      <c r="E36" s="285">
        <f>IF(OIS_ued!E$5=0,"",OIS_ued!E$5/E$5*1000)</f>
        <v>48.374702318002448</v>
      </c>
      <c r="F36" s="285">
        <f>IF(OIS_ued!F$5=0,"",OIS_ued!F$5/F$5*1000)</f>
        <v>48.374702318002441</v>
      </c>
      <c r="G36" s="285">
        <f>IF(OIS_ued!G$5=0,"",OIS_ued!G$5/G$5*1000)</f>
        <v>48.374702318002441</v>
      </c>
      <c r="H36" s="285">
        <f>IF(OIS_ued!H$5=0,"",OIS_ued!H$5/H$5*1000)</f>
        <v>48.374702318002448</v>
      </c>
      <c r="I36" s="285">
        <f>IF(OIS_ued!I$5=0,"",OIS_ued!I$5/I$5*1000)</f>
        <v>48.374702318002448</v>
      </c>
      <c r="J36" s="285">
        <f>IF(OIS_ued!J$5=0,"",OIS_ued!J$5/J$5*1000)</f>
        <v>48.374702318002448</v>
      </c>
      <c r="K36" s="285">
        <f>IF(OIS_ued!K$5=0,"",OIS_ued!K$5/K$5*1000)</f>
        <v>48.374702318002456</v>
      </c>
      <c r="L36" s="285">
        <f>IF(OIS_ued!L$5=0,"",OIS_ued!L$5/L$5*1000)</f>
        <v>48.374702318002448</v>
      </c>
      <c r="M36" s="285">
        <f>IF(OIS_ued!M$5=0,"",OIS_ued!M$5/M$5*1000)</f>
        <v>48.374702318002448</v>
      </c>
      <c r="N36" s="285">
        <f>IF(OIS_ued!N$5=0,"",OIS_ued!N$5/N$5*1000)</f>
        <v>48.374702318002448</v>
      </c>
      <c r="O36" s="285">
        <f>IF(OIS_ued!O$5=0,"",OIS_ued!O$5/O$5*1000)</f>
        <v>48.374702318002441</v>
      </c>
      <c r="P36" s="285">
        <f>IF(OIS_ued!P$5=0,"",OIS_ued!P$5/P$5*1000)</f>
        <v>48.374702318002448</v>
      </c>
      <c r="Q36" s="285">
        <f>IF(OIS_ued!Q$5=0,"",OIS_ued!Q$5/Q$5*1000)</f>
        <v>48.374702318002441</v>
      </c>
    </row>
    <row r="37" spans="1:17" x14ac:dyDescent="0.25">
      <c r="A37" s="284" t="s">
        <v>60</v>
      </c>
      <c r="B37" s="283">
        <f t="shared" ref="B37:Q37" si="4">IF(B$12=0,"",B$32/B$12)</f>
        <v>2.3385039940134713</v>
      </c>
      <c r="C37" s="283">
        <f t="shared" si="4"/>
        <v>2.2909076631730643</v>
      </c>
      <c r="D37" s="283">
        <f t="shared" si="4"/>
        <v>2.327880880134257</v>
      </c>
      <c r="E37" s="283">
        <f t="shared" si="4"/>
        <v>2.4538838172259272</v>
      </c>
      <c r="F37" s="283">
        <f t="shared" si="4"/>
        <v>2.3059822566673196</v>
      </c>
      <c r="G37" s="283">
        <f t="shared" si="4"/>
        <v>2.5736953157747893</v>
      </c>
      <c r="H37" s="283">
        <f t="shared" si="4"/>
        <v>2.6154280746655818</v>
      </c>
      <c r="I37" s="283">
        <f t="shared" si="4"/>
        <v>2.5380442055206158</v>
      </c>
      <c r="J37" s="283">
        <f t="shared" si="4"/>
        <v>2.2942287543020883</v>
      </c>
      <c r="K37" s="283">
        <f t="shared" si="4"/>
        <v>2.1238439608001283</v>
      </c>
      <c r="L37" s="283">
        <f t="shared" si="4"/>
        <v>2.2956593020699501</v>
      </c>
      <c r="M37" s="283">
        <f t="shared" si="4"/>
        <v>1.6363365231883826</v>
      </c>
      <c r="N37" s="283">
        <f t="shared" si="4"/>
        <v>2.511769593351489</v>
      </c>
      <c r="O37" s="283">
        <f t="shared" si="4"/>
        <v>2.2354351448052121</v>
      </c>
      <c r="P37" s="283">
        <f t="shared" si="4"/>
        <v>1.7163687012479816</v>
      </c>
      <c r="Q37" s="283">
        <f t="shared" si="4"/>
        <v>1.6786948990889872</v>
      </c>
    </row>
    <row r="39" spans="1:17" x14ac:dyDescent="0.25">
      <c r="A39" s="331" t="s">
        <v>348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703.35856889663535</v>
      </c>
      <c r="C5" s="96">
        <v>731.42362999999989</v>
      </c>
      <c r="D5" s="96">
        <v>740.59368000000006</v>
      </c>
      <c r="E5" s="96">
        <v>681.25868000000003</v>
      </c>
      <c r="F5" s="96">
        <v>443.90738999999996</v>
      </c>
      <c r="G5" s="96">
        <v>650.34991058112143</v>
      </c>
      <c r="H5" s="96">
        <v>743.72302000000002</v>
      </c>
      <c r="I5" s="96">
        <v>709.48132999999996</v>
      </c>
      <c r="J5" s="96">
        <v>739.53305</v>
      </c>
      <c r="K5" s="96">
        <v>659.30573000000004</v>
      </c>
      <c r="L5" s="96">
        <v>483.05052700108763</v>
      </c>
      <c r="M5" s="96">
        <v>536.07317379650351</v>
      </c>
      <c r="N5" s="96">
        <v>501.38940514574108</v>
      </c>
      <c r="O5" s="96">
        <v>294.45678417393901</v>
      </c>
      <c r="P5" s="96">
        <v>467.60313458022245</v>
      </c>
      <c r="Q5" s="96">
        <v>523.38390767820704</v>
      </c>
    </row>
    <row r="6" spans="1:17" x14ac:dyDescent="0.25">
      <c r="A6" s="132" t="s">
        <v>83</v>
      </c>
      <c r="B6" s="160">
        <v>4.8209780302808447</v>
      </c>
      <c r="C6" s="160">
        <v>5.0723405507593391</v>
      </c>
      <c r="D6" s="160">
        <v>5.064749491727456</v>
      </c>
      <c r="E6" s="160">
        <v>4.6090926076425793</v>
      </c>
      <c r="F6" s="160">
        <v>2.563023483984737</v>
      </c>
      <c r="G6" s="160">
        <v>4.3703759652239267</v>
      </c>
      <c r="H6" s="160">
        <v>5.176553180928515</v>
      </c>
      <c r="I6" s="160">
        <v>5.0072263274346698</v>
      </c>
      <c r="J6" s="160">
        <v>5.3748770880435552</v>
      </c>
      <c r="K6" s="160">
        <v>4.6515773520290891</v>
      </c>
      <c r="L6" s="160">
        <v>3.2379447228011853</v>
      </c>
      <c r="M6" s="160">
        <v>4.1310766869609221</v>
      </c>
      <c r="N6" s="160">
        <v>4.0774809026497163</v>
      </c>
      <c r="O6" s="160">
        <v>1.8641682341223191</v>
      </c>
      <c r="P6" s="160">
        <v>2.8681298099003785</v>
      </c>
      <c r="Q6" s="160">
        <v>3.22770879715811</v>
      </c>
    </row>
    <row r="7" spans="1:17" x14ac:dyDescent="0.25">
      <c r="A7" s="76" t="s">
        <v>82</v>
      </c>
      <c r="B7" s="159">
        <v>3.2342036477093705</v>
      </c>
      <c r="C7" s="159">
        <v>3.4013828664203563</v>
      </c>
      <c r="D7" s="159">
        <v>3.397195046789236</v>
      </c>
      <c r="E7" s="159">
        <v>3.0859388618817953</v>
      </c>
      <c r="F7" s="159">
        <v>1.7228305644099025</v>
      </c>
      <c r="G7" s="159">
        <v>2.9271334772169948</v>
      </c>
      <c r="H7" s="159">
        <v>3.4654380594900118</v>
      </c>
      <c r="I7" s="159">
        <v>3.3529677533374134</v>
      </c>
      <c r="J7" s="159">
        <v>3.597117986175558</v>
      </c>
      <c r="K7" s="159">
        <v>3.1128207045244505</v>
      </c>
      <c r="L7" s="159">
        <v>2.1677296288825776</v>
      </c>
      <c r="M7" s="159">
        <v>2.7592351304497518</v>
      </c>
      <c r="N7" s="159">
        <v>2.7284183030647706</v>
      </c>
      <c r="O7" s="159">
        <v>1.2541422151769686</v>
      </c>
      <c r="P7" s="159">
        <v>1.9236322916988999</v>
      </c>
      <c r="Q7" s="159">
        <v>2.1584867990136374</v>
      </c>
    </row>
    <row r="8" spans="1:17" x14ac:dyDescent="0.25">
      <c r="A8" s="76" t="s">
        <v>81</v>
      </c>
      <c r="B8" s="159">
        <v>5.6748669730068286</v>
      </c>
      <c r="C8" s="159">
        <v>6.024759819139522</v>
      </c>
      <c r="D8" s="159">
        <v>5.9821245860169823</v>
      </c>
      <c r="E8" s="159">
        <v>5.6533854098292267</v>
      </c>
      <c r="F8" s="159">
        <v>2.890362040888891</v>
      </c>
      <c r="G8" s="159">
        <v>5.3224676435545968</v>
      </c>
      <c r="H8" s="159">
        <v>6.3655936013153847</v>
      </c>
      <c r="I8" s="159">
        <v>6.124393740472005</v>
      </c>
      <c r="J8" s="159">
        <v>6.6499911667790785</v>
      </c>
      <c r="K8" s="159">
        <v>5.7637189397486166</v>
      </c>
      <c r="L8" s="159">
        <v>3.9783040489478076</v>
      </c>
      <c r="M8" s="159">
        <v>5.3150051415006168</v>
      </c>
      <c r="N8" s="159">
        <v>5.0605156767257915</v>
      </c>
      <c r="O8" s="159">
        <v>2.0622868596686792</v>
      </c>
      <c r="P8" s="159">
        <v>3.3941096588143265</v>
      </c>
      <c r="Q8" s="159">
        <v>4.0547560903307867</v>
      </c>
    </row>
    <row r="9" spans="1:17" x14ac:dyDescent="0.25">
      <c r="A9" s="76" t="s">
        <v>80</v>
      </c>
      <c r="B9" s="159">
        <v>2.2202439678224071</v>
      </c>
      <c r="C9" s="159">
        <v>2.2920264184104946</v>
      </c>
      <c r="D9" s="159">
        <v>2.3159720232972996</v>
      </c>
      <c r="E9" s="159">
        <v>1.9370572384850089</v>
      </c>
      <c r="F9" s="159">
        <v>1.2834786266610869</v>
      </c>
      <c r="G9" s="159">
        <v>1.8677687274242067</v>
      </c>
      <c r="H9" s="159">
        <v>2.1623704287003118</v>
      </c>
      <c r="I9" s="159">
        <v>2.1184933597007185</v>
      </c>
      <c r="J9" s="159">
        <v>2.2122203655537671</v>
      </c>
      <c r="K9" s="159">
        <v>1.9075014066321363</v>
      </c>
      <c r="L9" s="159">
        <v>1.3553259516908671</v>
      </c>
      <c r="M9" s="159">
        <v>1.5342642603844847</v>
      </c>
      <c r="N9" s="159">
        <v>1.6654387781924629</v>
      </c>
      <c r="O9" s="159">
        <v>0.96605820552182564</v>
      </c>
      <c r="P9" s="159">
        <v>1.306243297241177</v>
      </c>
      <c r="Q9" s="159">
        <v>1.2785457226669483</v>
      </c>
    </row>
    <row r="10" spans="1:17" x14ac:dyDescent="0.25">
      <c r="A10" s="129" t="s">
        <v>79</v>
      </c>
      <c r="B10" s="158">
        <v>5.2286951467559426</v>
      </c>
      <c r="C10" s="158">
        <v>5.4720761644086817</v>
      </c>
      <c r="D10" s="158">
        <v>5.4820875162761897</v>
      </c>
      <c r="E10" s="158">
        <v>4.8754914095450328</v>
      </c>
      <c r="F10" s="158">
        <v>2.8483334254182129</v>
      </c>
      <c r="G10" s="158">
        <v>4.6436118367372599</v>
      </c>
      <c r="H10" s="158">
        <v>5.4669925594789284</v>
      </c>
      <c r="I10" s="158">
        <v>5.3060196279507501</v>
      </c>
      <c r="J10" s="158">
        <v>5.654507393545785</v>
      </c>
      <c r="K10" s="158">
        <v>4.8889108458655972</v>
      </c>
      <c r="L10" s="158">
        <v>3.4214493132553585</v>
      </c>
      <c r="M10" s="158">
        <v>4.2356160650386938</v>
      </c>
      <c r="N10" s="158">
        <v>4.2811086477957927</v>
      </c>
      <c r="O10" s="158">
        <v>2.0933195933399569</v>
      </c>
      <c r="P10" s="158">
        <v>3.1009585823641421</v>
      </c>
      <c r="Q10" s="158">
        <v>3.8612535234501024</v>
      </c>
    </row>
    <row r="11" spans="1:17" x14ac:dyDescent="0.25">
      <c r="A11" s="92" t="s">
        <v>125</v>
      </c>
      <c r="B11" s="91">
        <v>2.5333936077465458</v>
      </c>
      <c r="C11" s="91">
        <v>2.5112187150001759</v>
      </c>
      <c r="D11" s="91">
        <v>2.4911085960179729</v>
      </c>
      <c r="E11" s="91">
        <v>2.3509418589712752</v>
      </c>
      <c r="F11" s="91">
        <v>0.2112700630426872</v>
      </c>
      <c r="G11" s="91">
        <v>2.1378856940234834</v>
      </c>
      <c r="H11" s="91">
        <v>2.6100587832971005</v>
      </c>
      <c r="I11" s="91">
        <v>2.7411029800590412</v>
      </c>
      <c r="J11" s="91">
        <v>2.9785757732755536</v>
      </c>
      <c r="K11" s="91">
        <v>2.581858844993083</v>
      </c>
      <c r="L11" s="91">
        <v>1.7811017960628281</v>
      </c>
      <c r="M11" s="91">
        <v>1.7846565885394219</v>
      </c>
      <c r="N11" s="91">
        <v>1.5935477828925921</v>
      </c>
      <c r="O11" s="91">
        <v>0.22875130085569681</v>
      </c>
      <c r="P11" s="91">
        <v>0.81354921182769668</v>
      </c>
      <c r="Q11" s="91">
        <v>1.2728132652208499</v>
      </c>
    </row>
    <row r="12" spans="1:17" x14ac:dyDescent="0.25">
      <c r="A12" s="92" t="s">
        <v>26</v>
      </c>
      <c r="B12" s="91">
        <v>0.18595682229941971</v>
      </c>
      <c r="C12" s="91">
        <v>0.18460143526480488</v>
      </c>
      <c r="D12" s="91">
        <v>0.18183938659534205</v>
      </c>
      <c r="E12" s="91">
        <v>0.17947294713278361</v>
      </c>
      <c r="F12" s="91">
        <v>0</v>
      </c>
      <c r="G12" s="91">
        <v>0.16129636644117246</v>
      </c>
      <c r="H12" s="91">
        <v>0.1995825339251644</v>
      </c>
      <c r="I12" s="91">
        <v>0.87375057687572488</v>
      </c>
      <c r="J12" s="91">
        <v>0.23095928682079961</v>
      </c>
      <c r="K12" s="91">
        <v>0.20050958447749548</v>
      </c>
      <c r="L12" s="91">
        <v>0.13710149167646954</v>
      </c>
      <c r="M12" s="91">
        <v>0.14227049108734741</v>
      </c>
      <c r="N12" s="91">
        <v>0.12023023569447355</v>
      </c>
      <c r="O12" s="91">
        <v>4.9221903663411283E-3</v>
      </c>
      <c r="P12" s="91">
        <v>5.3428424664588615E-2</v>
      </c>
      <c r="Q12" s="91">
        <v>8.9440483436946938E-2</v>
      </c>
    </row>
    <row r="13" spans="1:17" x14ac:dyDescent="0.25">
      <c r="A13" s="92" t="s">
        <v>126</v>
      </c>
      <c r="B13" s="91">
        <v>0</v>
      </c>
      <c r="C13" s="91">
        <v>0.30003999999999564</v>
      </c>
      <c r="D13" s="91">
        <v>0.30012000000000683</v>
      </c>
      <c r="E13" s="91">
        <v>0.29970000000000141</v>
      </c>
      <c r="F13" s="91">
        <v>0.40018000000000598</v>
      </c>
      <c r="G13" s="91">
        <v>0.40603802426674002</v>
      </c>
      <c r="H13" s="91">
        <v>0.4</v>
      </c>
      <c r="I13" s="91">
        <v>0</v>
      </c>
      <c r="J13" s="91">
        <v>0</v>
      </c>
      <c r="K13" s="91">
        <v>0</v>
      </c>
      <c r="L13" s="91">
        <v>0</v>
      </c>
      <c r="M13" s="91">
        <v>1.00315276583548</v>
      </c>
      <c r="N13" s="91">
        <v>1.1225791611117746</v>
      </c>
      <c r="O13" s="91">
        <v>1.1464507037151179</v>
      </c>
      <c r="P13" s="91">
        <v>1.1703495098092027</v>
      </c>
      <c r="Q13" s="91">
        <v>1.0748065348237299</v>
      </c>
    </row>
    <row r="14" spans="1:17" x14ac:dyDescent="0.25">
      <c r="A14" s="92" t="s">
        <v>21</v>
      </c>
      <c r="B14" s="157">
        <v>2.5093447167099772</v>
      </c>
      <c r="C14" s="157">
        <v>2.4762160141437057</v>
      </c>
      <c r="D14" s="157">
        <v>2.509019533662868</v>
      </c>
      <c r="E14" s="157">
        <v>2.0453766034409728</v>
      </c>
      <c r="F14" s="157">
        <v>2.2368833623755195</v>
      </c>
      <c r="G14" s="157">
        <v>1.938391752005864</v>
      </c>
      <c r="H14" s="157">
        <v>2.2573512422566635</v>
      </c>
      <c r="I14" s="157">
        <v>1.6911660710159846</v>
      </c>
      <c r="J14" s="157">
        <v>2.444972333449432</v>
      </c>
      <c r="K14" s="157">
        <v>2.106542416395019</v>
      </c>
      <c r="L14" s="157">
        <v>1.5032460255160611</v>
      </c>
      <c r="M14" s="157">
        <v>1.3055362195764446</v>
      </c>
      <c r="N14" s="157">
        <v>1.4447514680969524</v>
      </c>
      <c r="O14" s="157">
        <v>0.71319539840280077</v>
      </c>
      <c r="P14" s="157">
        <v>1.0636314360626538</v>
      </c>
      <c r="Q14" s="157">
        <v>1.4241932399685755</v>
      </c>
    </row>
    <row r="15" spans="1:17" x14ac:dyDescent="0.25">
      <c r="A15" s="156" t="s">
        <v>324</v>
      </c>
      <c r="B15" s="204">
        <v>113.85896968118313</v>
      </c>
      <c r="C15" s="204">
        <v>117.17405507633464</v>
      </c>
      <c r="D15" s="204">
        <v>119.49026425738327</v>
      </c>
      <c r="E15" s="204">
        <v>138.61045221973831</v>
      </c>
      <c r="F15" s="204">
        <v>48.958429687794428</v>
      </c>
      <c r="G15" s="204">
        <v>165.41562846454855</v>
      </c>
      <c r="H15" s="204">
        <v>209.38481049662641</v>
      </c>
      <c r="I15" s="204">
        <v>189.00782396555877</v>
      </c>
      <c r="J15" s="204">
        <v>150.83834621481833</v>
      </c>
      <c r="K15" s="204">
        <v>83.333244185602211</v>
      </c>
      <c r="L15" s="204">
        <v>72.315038160848928</v>
      </c>
      <c r="M15" s="204">
        <v>15.396601897504922</v>
      </c>
      <c r="N15" s="204">
        <v>156.71632241284598</v>
      </c>
      <c r="O15" s="204">
        <v>12.884557596319695</v>
      </c>
      <c r="P15" s="204">
        <v>9.3333709204676243</v>
      </c>
      <c r="Q15" s="204">
        <v>16.387140738473818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1.1013400603006143</v>
      </c>
      <c r="J16" s="87">
        <v>1.0682821237218305</v>
      </c>
      <c r="K16" s="87">
        <v>11.472730820433132</v>
      </c>
      <c r="L16" s="87">
        <v>4.4537946324814195</v>
      </c>
      <c r="M16" s="87">
        <v>1.5128168390378307</v>
      </c>
      <c r="N16" s="87">
        <v>0</v>
      </c>
      <c r="O16" s="87">
        <v>0.70559513070393665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34.324063121090191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6.7345747779388921E-16</v>
      </c>
      <c r="Q18" s="87">
        <v>0</v>
      </c>
    </row>
    <row r="19" spans="1:17" x14ac:dyDescent="0.25">
      <c r="A19" s="88" t="s">
        <v>125</v>
      </c>
      <c r="B19" s="87">
        <v>109.1748170103651</v>
      </c>
      <c r="C19" s="87">
        <v>104.44686318313411</v>
      </c>
      <c r="D19" s="87">
        <v>110.69101118012512</v>
      </c>
      <c r="E19" s="87">
        <v>128.60092278462889</v>
      </c>
      <c r="F19" s="87">
        <v>0</v>
      </c>
      <c r="G19" s="87">
        <v>151.27629225453612</v>
      </c>
      <c r="H19" s="87">
        <v>162.10606171892599</v>
      </c>
      <c r="I19" s="87">
        <v>138.38801264161484</v>
      </c>
      <c r="J19" s="87">
        <v>110.69714374850487</v>
      </c>
      <c r="K19" s="87">
        <v>48.26129569242277</v>
      </c>
      <c r="L19" s="87">
        <v>45.447966257798342</v>
      </c>
      <c r="M19" s="87">
        <v>2.1132055361121345</v>
      </c>
      <c r="N19" s="87">
        <v>66.599448873751712</v>
      </c>
      <c r="O19" s="87">
        <v>4.3774906020385691</v>
      </c>
      <c r="P19" s="87">
        <v>3.4502218987155651</v>
      </c>
      <c r="Q19" s="87">
        <v>3.4716301691635629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35.216511732632938</v>
      </c>
      <c r="I20" s="87">
        <v>36.794047662621672</v>
      </c>
      <c r="J20" s="87">
        <v>30.613252223924516</v>
      </c>
      <c r="K20" s="87">
        <v>19.18241598160505</v>
      </c>
      <c r="L20" s="87">
        <v>17.400838961080638</v>
      </c>
      <c r="M20" s="87">
        <v>9.5161310172518832</v>
      </c>
      <c r="N20" s="87">
        <v>56.024593520401567</v>
      </c>
      <c r="O20" s="87">
        <v>6.1875169797207485</v>
      </c>
      <c r="P20" s="87">
        <v>1.086648915948407</v>
      </c>
      <c r="Q20" s="87">
        <v>8.4058407093755871</v>
      </c>
    </row>
    <row r="21" spans="1:17" x14ac:dyDescent="0.25">
      <c r="A21" s="88" t="s">
        <v>28</v>
      </c>
      <c r="B21" s="87">
        <v>0.90750602492240651</v>
      </c>
      <c r="C21" s="87">
        <v>0.87922069664358982</v>
      </c>
      <c r="D21" s="87">
        <v>1.8386863534419657</v>
      </c>
      <c r="E21" s="87">
        <v>3.6831150997333331</v>
      </c>
      <c r="F21" s="87">
        <v>3.5726815125483915</v>
      </c>
      <c r="G21" s="87">
        <v>3.7740109983326309</v>
      </c>
      <c r="H21" s="87">
        <v>4.7023172722347963</v>
      </c>
      <c r="I21" s="87">
        <v>1.9065438918240429</v>
      </c>
      <c r="J21" s="87">
        <v>0.89011345791163299</v>
      </c>
      <c r="K21" s="87">
        <v>0</v>
      </c>
      <c r="L21" s="87">
        <v>0</v>
      </c>
      <c r="M21" s="87">
        <v>0</v>
      </c>
      <c r="N21" s="87">
        <v>13.919630117772389</v>
      </c>
      <c r="O21" s="87">
        <v>0</v>
      </c>
      <c r="P21" s="87">
        <v>3.8205166875225789</v>
      </c>
      <c r="Q21" s="87">
        <v>1.3449940093951043</v>
      </c>
    </row>
    <row r="22" spans="1:17" x14ac:dyDescent="0.25">
      <c r="A22" s="88" t="s">
        <v>26</v>
      </c>
      <c r="B22" s="87">
        <v>3.7766466458956098</v>
      </c>
      <c r="C22" s="87">
        <v>11.847971196556939</v>
      </c>
      <c r="D22" s="87">
        <v>6.9605667238161857</v>
      </c>
      <c r="E22" s="87">
        <v>6.3264143353760858</v>
      </c>
      <c r="F22" s="87">
        <v>11.061685054155845</v>
      </c>
      <c r="G22" s="87">
        <v>10.36532521167978</v>
      </c>
      <c r="H22" s="87">
        <v>7.3599197728326873</v>
      </c>
      <c r="I22" s="87">
        <v>10.817879709197616</v>
      </c>
      <c r="J22" s="87">
        <v>7.5695546607554736</v>
      </c>
      <c r="K22" s="87">
        <v>4.4168016911412593</v>
      </c>
      <c r="L22" s="87">
        <v>5.0124383094885321</v>
      </c>
      <c r="M22" s="87">
        <v>2.2544485051030745</v>
      </c>
      <c r="N22" s="87">
        <v>20.172649900920316</v>
      </c>
      <c r="O22" s="87">
        <v>1.6139548838564399</v>
      </c>
      <c r="P22" s="87">
        <v>0.97598341828107293</v>
      </c>
      <c r="Q22" s="87">
        <v>3.1646758505395631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323</v>
      </c>
      <c r="B26" s="204">
        <v>330.28241019732474</v>
      </c>
      <c r="C26" s="204">
        <v>339.34501000338253</v>
      </c>
      <c r="D26" s="204">
        <v>347.87765721974733</v>
      </c>
      <c r="E26" s="204">
        <v>313.66013051329156</v>
      </c>
      <c r="F26" s="204">
        <v>213.48454612155925</v>
      </c>
      <c r="G26" s="204">
        <v>291.21062141938421</v>
      </c>
      <c r="H26" s="204">
        <v>325.21542341292729</v>
      </c>
      <c r="I26" s="204">
        <v>308.55609035385936</v>
      </c>
      <c r="J26" s="204">
        <v>314.19313468251431</v>
      </c>
      <c r="K26" s="204">
        <v>289.01383004939629</v>
      </c>
      <c r="L26" s="204">
        <v>219.11472194463209</v>
      </c>
      <c r="M26" s="204">
        <v>227.51564310556427</v>
      </c>
      <c r="N26" s="204">
        <v>218.14627706601729</v>
      </c>
      <c r="O26" s="204">
        <v>149.86841150081165</v>
      </c>
      <c r="P26" s="204">
        <v>174.3936485574188</v>
      </c>
      <c r="Q26" s="204">
        <v>197.79117999993505</v>
      </c>
    </row>
    <row r="27" spans="1:17" x14ac:dyDescent="0.25">
      <c r="A27" s="152" t="s">
        <v>332</v>
      </c>
      <c r="B27" s="151">
        <v>316.90923538254719</v>
      </c>
      <c r="C27" s="151">
        <v>324.99043241693442</v>
      </c>
      <c r="D27" s="151">
        <v>333.7214260373101</v>
      </c>
      <c r="E27" s="151">
        <v>299.67559319450345</v>
      </c>
      <c r="F27" s="151">
        <v>207.04097951787998</v>
      </c>
      <c r="G27" s="151">
        <v>278.15089416993607</v>
      </c>
      <c r="H27" s="151">
        <v>309.42403928331038</v>
      </c>
      <c r="I27" s="151">
        <v>293.45474622945636</v>
      </c>
      <c r="J27" s="151">
        <v>297.5835858659741</v>
      </c>
      <c r="K27" s="151">
        <v>274.59408630405306</v>
      </c>
      <c r="L27" s="151">
        <v>209.25500186077304</v>
      </c>
      <c r="M27" s="151">
        <v>213.67708111226409</v>
      </c>
      <c r="N27" s="151">
        <v>205.46332035031648</v>
      </c>
      <c r="O27" s="151">
        <v>145.39205195770364</v>
      </c>
      <c r="P27" s="151">
        <v>166.34300500447307</v>
      </c>
      <c r="Q27" s="151">
        <v>187.49426278573057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134.99903018833373</v>
      </c>
      <c r="C29" s="83">
        <v>136.93034124795818</v>
      </c>
      <c r="D29" s="83">
        <v>139.07626664162041</v>
      </c>
      <c r="E29" s="83">
        <v>136.22120921594254</v>
      </c>
      <c r="F29" s="83">
        <v>89.720036036792763</v>
      </c>
      <c r="G29" s="83">
        <v>121.46724806165318</v>
      </c>
      <c r="H29" s="83">
        <v>116.31127141130349</v>
      </c>
      <c r="I29" s="83">
        <v>110.18307385168245</v>
      </c>
      <c r="J29" s="83">
        <v>108.16996596210389</v>
      </c>
      <c r="K29" s="83">
        <v>94.321560960470435</v>
      </c>
      <c r="L29" s="83">
        <v>62.801952101242065</v>
      </c>
      <c r="M29" s="83">
        <v>12.085545406750651</v>
      </c>
      <c r="N29" s="83">
        <v>50.625181336252588</v>
      </c>
      <c r="O29" s="83">
        <v>19.37696203920272</v>
      </c>
      <c r="P29" s="83">
        <v>18.526031272317208</v>
      </c>
      <c r="Q29" s="83">
        <v>20.509257277316287</v>
      </c>
    </row>
    <row r="30" spans="1:17" x14ac:dyDescent="0.25">
      <c r="A30" s="154" t="s">
        <v>125</v>
      </c>
      <c r="B30" s="83">
        <v>111.51253493610072</v>
      </c>
      <c r="C30" s="83">
        <v>115.21564244243956</v>
      </c>
      <c r="D30" s="83">
        <v>116.64081257081182</v>
      </c>
      <c r="E30" s="83">
        <v>130.52031983219712</v>
      </c>
      <c r="F30" s="83">
        <v>90.519903481087198</v>
      </c>
      <c r="G30" s="83">
        <v>125.38823896330095</v>
      </c>
      <c r="H30" s="83">
        <v>156.3252080489363</v>
      </c>
      <c r="I30" s="83">
        <v>141.90645703283292</v>
      </c>
      <c r="J30" s="83">
        <v>156.08597650920618</v>
      </c>
      <c r="K30" s="83">
        <v>154.39179799851041</v>
      </c>
      <c r="L30" s="83">
        <v>123.20496547870337</v>
      </c>
      <c r="M30" s="83">
        <v>115.06845079109533</v>
      </c>
      <c r="N30" s="83">
        <v>97.464833603722468</v>
      </c>
      <c r="O30" s="83">
        <v>72.590054403949665</v>
      </c>
      <c r="P30" s="83">
        <v>75.356592097168345</v>
      </c>
      <c r="Q30" s="83">
        <v>88.294591846528036</v>
      </c>
    </row>
    <row r="31" spans="1:17" x14ac:dyDescent="0.25">
      <c r="A31" s="154" t="s">
        <v>29</v>
      </c>
      <c r="B31" s="83">
        <v>69.735484141950238</v>
      </c>
      <c r="C31" s="83">
        <v>69.785820000000001</v>
      </c>
      <c r="D31" s="83">
        <v>76.421089999999992</v>
      </c>
      <c r="E31" s="83">
        <v>31.581099999999999</v>
      </c>
      <c r="F31" s="83">
        <v>26.80104</v>
      </c>
      <c r="G31" s="83">
        <v>29.616858852641844</v>
      </c>
      <c r="H31" s="83">
        <v>34.395479999999999</v>
      </c>
      <c r="I31" s="83">
        <v>33.401699999999998</v>
      </c>
      <c r="J31" s="83">
        <v>28.692959999999999</v>
      </c>
      <c r="K31" s="83">
        <v>20.09206</v>
      </c>
      <c r="L31" s="83">
        <v>18.152283458882593</v>
      </c>
      <c r="M31" s="83">
        <v>15.286309438520053</v>
      </c>
      <c r="N31" s="83">
        <v>39.170066390189355</v>
      </c>
      <c r="O31" s="83">
        <v>45.867313228462962</v>
      </c>
      <c r="P31" s="83">
        <v>67.828246327583969</v>
      </c>
      <c r="Q31" s="83">
        <v>59.242292085894377</v>
      </c>
    </row>
    <row r="32" spans="1:17" x14ac:dyDescent="0.25">
      <c r="A32" s="154" t="s">
        <v>26</v>
      </c>
      <c r="B32" s="83">
        <v>0.66218611616252132</v>
      </c>
      <c r="C32" s="83">
        <v>3.05862872653671</v>
      </c>
      <c r="D32" s="83">
        <v>1.5832568248778911</v>
      </c>
      <c r="E32" s="83">
        <v>1.3529641463637836</v>
      </c>
      <c r="F32" s="83">
        <v>0</v>
      </c>
      <c r="G32" s="83">
        <v>1.6785482923401298</v>
      </c>
      <c r="H32" s="83">
        <v>2.3920798230705382</v>
      </c>
      <c r="I32" s="83">
        <v>7.9635153449410172</v>
      </c>
      <c r="J32" s="83">
        <v>4.634683394664064</v>
      </c>
      <c r="K32" s="83">
        <v>5.7886673450721986</v>
      </c>
      <c r="L32" s="83">
        <v>5.0958008219450175</v>
      </c>
      <c r="M32" s="83">
        <v>71.236775475898042</v>
      </c>
      <c r="N32" s="83">
        <v>18.203239020152068</v>
      </c>
      <c r="O32" s="83">
        <v>7.5577222860882856</v>
      </c>
      <c r="P32" s="83">
        <v>4.632135307403539</v>
      </c>
      <c r="Q32" s="83">
        <v>19.44812157599187</v>
      </c>
    </row>
    <row r="33" spans="1:17" x14ac:dyDescent="0.25">
      <c r="A33" s="152" t="s">
        <v>331</v>
      </c>
      <c r="B33" s="151">
        <v>13.373174814777549</v>
      </c>
      <c r="C33" s="151">
        <v>14.354577586448121</v>
      </c>
      <c r="D33" s="151">
        <v>14.156231182437223</v>
      </c>
      <c r="E33" s="151">
        <v>13.984537318788126</v>
      </c>
      <c r="F33" s="151">
        <v>6.4435666036792796</v>
      </c>
      <c r="G33" s="151">
        <v>13.059727249448146</v>
      </c>
      <c r="H33" s="151">
        <v>15.791384129616892</v>
      </c>
      <c r="I33" s="151">
        <v>15.101344124403026</v>
      </c>
      <c r="J33" s="151">
        <v>16.609548816540194</v>
      </c>
      <c r="K33" s="151">
        <v>14.419743745343199</v>
      </c>
      <c r="L33" s="151">
        <v>9.8597200838590471</v>
      </c>
      <c r="M33" s="151">
        <v>13.838561993300166</v>
      </c>
      <c r="N33" s="151">
        <v>12.682956715700808</v>
      </c>
      <c r="O33" s="151">
        <v>4.4763595431079928</v>
      </c>
      <c r="P33" s="151">
        <v>8.0506435529457416</v>
      </c>
      <c r="Q33" s="151">
        <v>10.296917214204484</v>
      </c>
    </row>
    <row r="34" spans="1:17" x14ac:dyDescent="0.25">
      <c r="A34" s="156" t="s">
        <v>322</v>
      </c>
      <c r="B34" s="204">
        <v>27.701576402039201</v>
      </c>
      <c r="C34" s="204">
        <v>29.734482143356818</v>
      </c>
      <c r="D34" s="204">
        <v>29.323621735048533</v>
      </c>
      <c r="E34" s="204">
        <v>28.96797016034683</v>
      </c>
      <c r="F34" s="204">
        <v>13.347387964764216</v>
      </c>
      <c r="G34" s="204">
        <v>27.052292159571152</v>
      </c>
      <c r="H34" s="204">
        <v>32.710724268492122</v>
      </c>
      <c r="I34" s="204">
        <v>31.281355686263407</v>
      </c>
      <c r="J34" s="204">
        <v>34.405493977118958</v>
      </c>
      <c r="K34" s="204">
        <v>29.869469186782336</v>
      </c>
      <c r="L34" s="204">
        <v>20.423705887993734</v>
      </c>
      <c r="M34" s="204">
        <v>28.66559270040748</v>
      </c>
      <c r="N34" s="204">
        <v>26.271838911094534</v>
      </c>
      <c r="O34" s="204">
        <v>9.2724590535808389</v>
      </c>
      <c r="P34" s="204">
        <v>16.676333073959032</v>
      </c>
      <c r="Q34" s="204">
        <v>21.32932851513786</v>
      </c>
    </row>
    <row r="35" spans="1:17" x14ac:dyDescent="0.25">
      <c r="A35" s="152" t="s">
        <v>330</v>
      </c>
      <c r="B35" s="151">
        <v>12.465709380917644</v>
      </c>
      <c r="C35" s="151">
        <v>13.380516964510569</v>
      </c>
      <c r="D35" s="151">
        <v>13.19562978077184</v>
      </c>
      <c r="E35" s="151">
        <v>13.035586572156076</v>
      </c>
      <c r="F35" s="151">
        <v>6.006324584143897</v>
      </c>
      <c r="G35" s="151">
        <v>12.173531471807015</v>
      </c>
      <c r="H35" s="151">
        <v>14.719825920821455</v>
      </c>
      <c r="I35" s="151">
        <v>14.076610058818531</v>
      </c>
      <c r="J35" s="151">
        <v>15.482472289703535</v>
      </c>
      <c r="K35" s="151">
        <v>13.441261134052052</v>
      </c>
      <c r="L35" s="151">
        <v>9.1906676495971809</v>
      </c>
      <c r="M35" s="151">
        <v>12.899516715183369</v>
      </c>
      <c r="N35" s="151">
        <v>11.822327509992542</v>
      </c>
      <c r="O35" s="151">
        <v>4.1726065741113771</v>
      </c>
      <c r="P35" s="151">
        <v>7.5043498832815656</v>
      </c>
      <c r="Q35" s="151">
        <v>9.5981978318120369</v>
      </c>
    </row>
    <row r="36" spans="1:17" x14ac:dyDescent="0.25">
      <c r="A36" s="154" t="s">
        <v>33</v>
      </c>
      <c r="B36" s="83">
        <v>0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10.023916273866698</v>
      </c>
      <c r="C37" s="83">
        <v>10.304408752041816</v>
      </c>
      <c r="D37" s="83">
        <v>10.299943358379615</v>
      </c>
      <c r="E37" s="83">
        <v>9.8317207840574987</v>
      </c>
      <c r="F37" s="83">
        <v>6.006324584143897</v>
      </c>
      <c r="G37" s="83">
        <v>9.2741491594996628</v>
      </c>
      <c r="H37" s="83">
        <v>8.8951485886965038</v>
      </c>
      <c r="I37" s="83">
        <v>8.4259761483175435</v>
      </c>
      <c r="J37" s="83">
        <v>8.2396540378961127</v>
      </c>
      <c r="K37" s="83">
        <v>6.7421390395295662</v>
      </c>
      <c r="L37" s="83">
        <v>4.2153908662775299</v>
      </c>
      <c r="M37" s="83">
        <v>0</v>
      </c>
      <c r="N37" s="83">
        <v>4.3093355770046839</v>
      </c>
      <c r="O37" s="83">
        <v>1.4989296026189356</v>
      </c>
      <c r="P37" s="83">
        <v>1.248839185271569</v>
      </c>
      <c r="Q37" s="83">
        <v>1.4653829162285201</v>
      </c>
    </row>
    <row r="38" spans="1:17" x14ac:dyDescent="0.25">
      <c r="A38" s="154" t="s">
        <v>125</v>
      </c>
      <c r="B38" s="83">
        <v>2.3800679012229402</v>
      </c>
      <c r="C38" s="83">
        <v>2.7910003204594394</v>
      </c>
      <c r="D38" s="83">
        <v>2.7481042683589658</v>
      </c>
      <c r="E38" s="83">
        <v>3.0777502015982385</v>
      </c>
      <c r="F38" s="83">
        <v>0</v>
      </c>
      <c r="G38" s="83">
        <v>2.742917632199934</v>
      </c>
      <c r="H38" s="83">
        <v>5.6017013200458772</v>
      </c>
      <c r="I38" s="83">
        <v>5.2752302894502296</v>
      </c>
      <c r="J38" s="83">
        <v>6.8107995496619518</v>
      </c>
      <c r="K38" s="83">
        <v>6.1595356027139703</v>
      </c>
      <c r="L38" s="83">
        <v>4.5002753495597769</v>
      </c>
      <c r="M38" s="83">
        <v>6.2592315726085879</v>
      </c>
      <c r="N38" s="83">
        <v>5.8161900100379675</v>
      </c>
      <c r="O38" s="83">
        <v>1.9691892869677838</v>
      </c>
      <c r="P38" s="83">
        <v>4.8926717386692271</v>
      </c>
      <c r="Q38" s="83">
        <v>4.2414215475522798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6.172520582800646E-2</v>
      </c>
      <c r="C40" s="83">
        <v>0.28510789200931475</v>
      </c>
      <c r="D40" s="83">
        <v>0.14758215403326055</v>
      </c>
      <c r="E40" s="83">
        <v>0.12611558650033838</v>
      </c>
      <c r="F40" s="83">
        <v>0</v>
      </c>
      <c r="G40" s="83">
        <v>0.15646468010741924</v>
      </c>
      <c r="H40" s="83">
        <v>0.22297601207907516</v>
      </c>
      <c r="I40" s="83">
        <v>0.37540362105075781</v>
      </c>
      <c r="J40" s="83">
        <v>0.43201870214547167</v>
      </c>
      <c r="K40" s="83">
        <v>0.53958649180851559</v>
      </c>
      <c r="L40" s="83">
        <v>0.47500143375987486</v>
      </c>
      <c r="M40" s="83">
        <v>6.6402851425747809</v>
      </c>
      <c r="N40" s="83">
        <v>1.6968019229498894</v>
      </c>
      <c r="O40" s="83">
        <v>0.70448768452465804</v>
      </c>
      <c r="P40" s="83">
        <v>1.3628389593407695</v>
      </c>
      <c r="Q40" s="83">
        <v>3.8913933680312374</v>
      </c>
    </row>
    <row r="41" spans="1:17" x14ac:dyDescent="0.25">
      <c r="A41" s="152" t="s">
        <v>329</v>
      </c>
      <c r="B41" s="151">
        <v>13.850788201019599</v>
      </c>
      <c r="C41" s="151">
        <v>14.867241071678407</v>
      </c>
      <c r="D41" s="151">
        <v>14.661810867524263</v>
      </c>
      <c r="E41" s="151">
        <v>14.483985080173413</v>
      </c>
      <c r="F41" s="151">
        <v>6.6736939823821082</v>
      </c>
      <c r="G41" s="151">
        <v>13.526146079785576</v>
      </c>
      <c r="H41" s="151">
        <v>16.355362134246061</v>
      </c>
      <c r="I41" s="151">
        <v>15.640677843131703</v>
      </c>
      <c r="J41" s="151">
        <v>17.202746988559479</v>
      </c>
      <c r="K41" s="151">
        <v>14.934734593391164</v>
      </c>
      <c r="L41" s="151">
        <v>10.211852943996869</v>
      </c>
      <c r="M41" s="151">
        <v>14.332796350203738</v>
      </c>
      <c r="N41" s="151">
        <v>13.135919455547263</v>
      </c>
      <c r="O41" s="151">
        <v>4.6362295267904203</v>
      </c>
      <c r="P41" s="151">
        <v>8.3381665369795144</v>
      </c>
      <c r="Q41" s="151">
        <v>10.664664257568928</v>
      </c>
    </row>
    <row r="42" spans="1:17" x14ac:dyDescent="0.25">
      <c r="A42" s="150" t="s">
        <v>33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9.1137523926184349E-2</v>
      </c>
      <c r="J42" s="87">
        <v>0.12183498127601625</v>
      </c>
      <c r="K42" s="87">
        <v>2.0561084779439214</v>
      </c>
      <c r="L42" s="87">
        <v>0.62893551585355223</v>
      </c>
      <c r="M42" s="87">
        <v>1.4082909861170063</v>
      </c>
      <c r="N42" s="87">
        <v>0</v>
      </c>
      <c r="O42" s="87">
        <v>0.25389315500157655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4.6788325312490793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1.0186013212288047E-15</v>
      </c>
      <c r="Q44" s="87">
        <v>0</v>
      </c>
    </row>
    <row r="45" spans="1:17" x14ac:dyDescent="0.25">
      <c r="A45" s="150" t="s">
        <v>125</v>
      </c>
      <c r="B45" s="87">
        <v>13.280967424260341</v>
      </c>
      <c r="C45" s="87">
        <v>13.252393570510554</v>
      </c>
      <c r="D45" s="87">
        <v>13.582116340141308</v>
      </c>
      <c r="E45" s="87">
        <v>13.438047543169718</v>
      </c>
      <c r="F45" s="87">
        <v>0</v>
      </c>
      <c r="G45" s="87">
        <v>12.369963143366011</v>
      </c>
      <c r="H45" s="87">
        <v>12.662348034133998</v>
      </c>
      <c r="I45" s="87">
        <v>11.451813357065841</v>
      </c>
      <c r="J45" s="87">
        <v>12.624740353157296</v>
      </c>
      <c r="K45" s="87">
        <v>8.6492449603208463</v>
      </c>
      <c r="L45" s="87">
        <v>6.4178621740620825</v>
      </c>
      <c r="M45" s="87">
        <v>1.9671967098224865</v>
      </c>
      <c r="N45" s="87">
        <v>5.620034944483673</v>
      </c>
      <c r="O45" s="87">
        <v>1.5751453653492771</v>
      </c>
      <c r="P45" s="87">
        <v>5.218444668662225</v>
      </c>
      <c r="Q45" s="87">
        <v>2.259318496829164</v>
      </c>
    </row>
    <row r="46" spans="1:17" x14ac:dyDescent="0.25">
      <c r="A46" s="150" t="s">
        <v>29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2.7508146418358135</v>
      </c>
      <c r="I46" s="87">
        <v>3.044762031336671</v>
      </c>
      <c r="J46" s="87">
        <v>3.4913670543372284</v>
      </c>
      <c r="K46" s="87">
        <v>3.4378151762246341</v>
      </c>
      <c r="L46" s="87">
        <v>2.4572317610824408</v>
      </c>
      <c r="M46" s="87">
        <v>8.8586279505110372</v>
      </c>
      <c r="N46" s="87">
        <v>4.727669352519877</v>
      </c>
      <c r="O46" s="87">
        <v>2.2264442301916838</v>
      </c>
      <c r="P46" s="87">
        <v>1.6435514609218569</v>
      </c>
      <c r="Q46" s="87">
        <v>5.4704765400363931</v>
      </c>
    </row>
    <row r="47" spans="1:17" x14ac:dyDescent="0.25">
      <c r="A47" s="150" t="s">
        <v>28</v>
      </c>
      <c r="B47" s="87">
        <v>0.11039686884174213</v>
      </c>
      <c r="C47" s="87">
        <v>0.11155699991515713</v>
      </c>
      <c r="D47" s="87">
        <v>0.22561228503767591</v>
      </c>
      <c r="E47" s="87">
        <v>0.38486407986411897</v>
      </c>
      <c r="F47" s="87">
        <v>0.48700465401581666</v>
      </c>
      <c r="G47" s="87">
        <v>0.30860339221880118</v>
      </c>
      <c r="H47" s="87">
        <v>0.36730506704429433</v>
      </c>
      <c r="I47" s="87">
        <v>0.15776933557652179</v>
      </c>
      <c r="J47" s="87">
        <v>0.10151527772492459</v>
      </c>
      <c r="K47" s="87">
        <v>0</v>
      </c>
      <c r="L47" s="87">
        <v>0</v>
      </c>
      <c r="M47" s="87">
        <v>0</v>
      </c>
      <c r="N47" s="87">
        <v>1.0859338441605073</v>
      </c>
      <c r="O47" s="87">
        <v>0</v>
      </c>
      <c r="P47" s="87">
        <v>0</v>
      </c>
      <c r="Q47" s="87">
        <v>0.87531496601866543</v>
      </c>
    </row>
    <row r="48" spans="1:17" x14ac:dyDescent="0.25">
      <c r="A48" s="150" t="s">
        <v>26</v>
      </c>
      <c r="B48" s="87">
        <v>0.45942390791751636</v>
      </c>
      <c r="C48" s="87">
        <v>1.503290501252696</v>
      </c>
      <c r="D48" s="87">
        <v>0.85408224234527952</v>
      </c>
      <c r="E48" s="87">
        <v>0.6610734571395761</v>
      </c>
      <c r="F48" s="87">
        <v>1.507856797117213</v>
      </c>
      <c r="G48" s="87">
        <v>0.84757954420076465</v>
      </c>
      <c r="H48" s="87">
        <v>0.57489439123195651</v>
      </c>
      <c r="I48" s="87">
        <v>0.89519559522648551</v>
      </c>
      <c r="J48" s="87">
        <v>0.86328932206401432</v>
      </c>
      <c r="K48" s="87">
        <v>0.79156597890176428</v>
      </c>
      <c r="L48" s="87">
        <v>0.70782349299879377</v>
      </c>
      <c r="M48" s="87">
        <v>2.0986807037532089</v>
      </c>
      <c r="N48" s="87">
        <v>1.7022813143832074</v>
      </c>
      <c r="O48" s="87">
        <v>0.58074677624788262</v>
      </c>
      <c r="P48" s="87">
        <v>1.4761704073954327</v>
      </c>
      <c r="Q48" s="87">
        <v>2.0595542546847061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1.3850788201019606</v>
      </c>
      <c r="C52" s="151">
        <v>1.4867241071678412</v>
      </c>
      <c r="D52" s="151">
        <v>1.466181086752427</v>
      </c>
      <c r="E52" s="151">
        <v>1.4483985080173418</v>
      </c>
      <c r="F52" s="151">
        <v>0.66736939823821118</v>
      </c>
      <c r="G52" s="151">
        <v>1.3526146079785581</v>
      </c>
      <c r="H52" s="151">
        <v>1.635536213424607</v>
      </c>
      <c r="I52" s="151">
        <v>1.5640677843131705</v>
      </c>
      <c r="J52" s="151">
        <v>1.7202746988559487</v>
      </c>
      <c r="K52" s="151">
        <v>1.4934734593391172</v>
      </c>
      <c r="L52" s="151">
        <v>1.0211852943996871</v>
      </c>
      <c r="M52" s="151">
        <v>1.4332796350203745</v>
      </c>
      <c r="N52" s="151">
        <v>1.3135919455547267</v>
      </c>
      <c r="O52" s="151">
        <v>0.46362295267904213</v>
      </c>
      <c r="P52" s="151">
        <v>0.83381665369795177</v>
      </c>
      <c r="Q52" s="151">
        <v>1.066466425756893</v>
      </c>
    </row>
    <row r="53" spans="1:17" x14ac:dyDescent="0.25">
      <c r="A53" s="156" t="s">
        <v>321</v>
      </c>
      <c r="B53" s="204">
        <v>14.328401587261659</v>
      </c>
      <c r="C53" s="204">
        <v>15.3799045569087</v>
      </c>
      <c r="D53" s="204">
        <v>15.167390552611311</v>
      </c>
      <c r="E53" s="204">
        <v>14.983432841558706</v>
      </c>
      <c r="F53" s="204">
        <v>6.9038213610849422</v>
      </c>
      <c r="G53" s="204">
        <v>13.992564910123013</v>
      </c>
      <c r="H53" s="204">
        <v>16.919340138875242</v>
      </c>
      <c r="I53" s="204">
        <v>16.180011561860383</v>
      </c>
      <c r="J53" s="204">
        <v>17.795945160578778</v>
      </c>
      <c r="K53" s="204">
        <v>15.449725441439142</v>
      </c>
      <c r="L53" s="204">
        <v>10.563985804134692</v>
      </c>
      <c r="M53" s="204">
        <v>14.827030707107319</v>
      </c>
      <c r="N53" s="204">
        <v>13.588882195393722</v>
      </c>
      <c r="O53" s="204">
        <v>4.7960995104728497</v>
      </c>
      <c r="P53" s="204">
        <v>8.6256895210132942</v>
      </c>
      <c r="Q53" s="204">
        <v>11.032411300933376</v>
      </c>
    </row>
    <row r="54" spans="1:17" x14ac:dyDescent="0.25">
      <c r="A54" s="152" t="s">
        <v>327</v>
      </c>
      <c r="B54" s="151">
        <v>0</v>
      </c>
      <c r="C54" s="151">
        <v>0</v>
      </c>
      <c r="D54" s="151">
        <v>0</v>
      </c>
      <c r="E54" s="151">
        <v>0</v>
      </c>
      <c r="F54" s="151">
        <v>0</v>
      </c>
      <c r="G54" s="151">
        <v>0</v>
      </c>
      <c r="H54" s="151">
        <v>0</v>
      </c>
      <c r="I54" s="151">
        <v>0</v>
      </c>
      <c r="J54" s="151">
        <v>0</v>
      </c>
      <c r="K54" s="151">
        <v>0</v>
      </c>
      <c r="L54" s="151">
        <v>0</v>
      </c>
      <c r="M54" s="151">
        <v>0</v>
      </c>
      <c r="N54" s="151">
        <v>0</v>
      </c>
      <c r="O54" s="151">
        <v>0</v>
      </c>
      <c r="P54" s="151">
        <v>0</v>
      </c>
      <c r="Q54" s="151">
        <v>0</v>
      </c>
    </row>
    <row r="55" spans="1:17" x14ac:dyDescent="0.25">
      <c r="A55" s="152" t="s">
        <v>326</v>
      </c>
      <c r="B55" s="151">
        <v>1.1462721269809331</v>
      </c>
      <c r="C55" s="151">
        <v>1.2303923645526962</v>
      </c>
      <c r="D55" s="151">
        <v>1.2133912442089048</v>
      </c>
      <c r="E55" s="151">
        <v>1.1986746273246967</v>
      </c>
      <c r="F55" s="151">
        <v>0.55230570888679553</v>
      </c>
      <c r="G55" s="151">
        <v>1.119405192809841</v>
      </c>
      <c r="H55" s="151">
        <v>1.3535472111100195</v>
      </c>
      <c r="I55" s="151">
        <v>1.2944009249488309</v>
      </c>
      <c r="J55" s="151">
        <v>1.4236756128463022</v>
      </c>
      <c r="K55" s="151">
        <v>1.2359780353151315</v>
      </c>
      <c r="L55" s="151">
        <v>0.84511886433077554</v>
      </c>
      <c r="M55" s="151">
        <v>1.1861624565685858</v>
      </c>
      <c r="N55" s="151">
        <v>1.087110575631498</v>
      </c>
      <c r="O55" s="151">
        <v>0.38368796083782797</v>
      </c>
      <c r="P55" s="151">
        <v>0.69005516168106351</v>
      </c>
      <c r="Q55" s="151">
        <v>0.88259290407467006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7.5424157732014649E-3</v>
      </c>
      <c r="J56" s="87">
        <v>1.0082895002153073E-2</v>
      </c>
      <c r="K56" s="87">
        <v>0.17016070162294528</v>
      </c>
      <c r="L56" s="87">
        <v>5.2049835794776747E-2</v>
      </c>
      <c r="M56" s="87">
        <v>0.11654821954071781</v>
      </c>
      <c r="N56" s="87">
        <v>0</v>
      </c>
      <c r="O56" s="87">
        <v>2.1011847310475309E-2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0.3872137267240619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8.4298040377556266E-17</v>
      </c>
      <c r="Q58" s="87">
        <v>0</v>
      </c>
    </row>
    <row r="59" spans="1:17" x14ac:dyDescent="0.25">
      <c r="A59" s="150" t="s">
        <v>125</v>
      </c>
      <c r="B59" s="87">
        <v>1.0991145454560287</v>
      </c>
      <c r="C59" s="87">
        <v>1.0967498127319082</v>
      </c>
      <c r="D59" s="87">
        <v>1.1240372143565223</v>
      </c>
      <c r="E59" s="87">
        <v>1.1121142794347356</v>
      </c>
      <c r="F59" s="87">
        <v>0</v>
      </c>
      <c r="G59" s="87">
        <v>1.0237210877268426</v>
      </c>
      <c r="H59" s="87">
        <v>1.0479184579972969</v>
      </c>
      <c r="I59" s="87">
        <v>0.94773627782613867</v>
      </c>
      <c r="J59" s="87">
        <v>1.0448060981923284</v>
      </c>
      <c r="K59" s="87">
        <v>0.71579958292310475</v>
      </c>
      <c r="L59" s="87">
        <v>0.53113342130168961</v>
      </c>
      <c r="M59" s="87">
        <v>0.16280248633013689</v>
      </c>
      <c r="N59" s="87">
        <v>0.46510634023313169</v>
      </c>
      <c r="O59" s="87">
        <v>0.13035685782200918</v>
      </c>
      <c r="P59" s="87">
        <v>0.43187128292377042</v>
      </c>
      <c r="Q59" s="87">
        <v>0.18697808249620668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0.22765362553123983</v>
      </c>
      <c r="I60" s="87">
        <v>0.25198030604165556</v>
      </c>
      <c r="J60" s="87">
        <v>0.28894072173825347</v>
      </c>
      <c r="K60" s="87">
        <v>0.28450884217031458</v>
      </c>
      <c r="L60" s="87">
        <v>0.20335711126199513</v>
      </c>
      <c r="M60" s="87">
        <v>0.73312783038712059</v>
      </c>
      <c r="N60" s="87">
        <v>0.39125539469130022</v>
      </c>
      <c r="O60" s="87">
        <v>0.18425745353310494</v>
      </c>
      <c r="P60" s="87">
        <v>0.13601805193836061</v>
      </c>
      <c r="Q60" s="87">
        <v>0.45272909296852915</v>
      </c>
    </row>
    <row r="61" spans="1:17" x14ac:dyDescent="0.25">
      <c r="A61" s="150" t="s">
        <v>28</v>
      </c>
      <c r="B61" s="87">
        <v>9.1362925937993524E-3</v>
      </c>
      <c r="C61" s="87">
        <v>9.2323034412543862E-3</v>
      </c>
      <c r="D61" s="87">
        <v>1.8671361520359392E-2</v>
      </c>
      <c r="E61" s="87">
        <v>3.1850820402547789E-2</v>
      </c>
      <c r="F61" s="87">
        <v>4.030383343579174E-2</v>
      </c>
      <c r="G61" s="87">
        <v>2.5539591080176657E-2</v>
      </c>
      <c r="H61" s="87">
        <v>3.0397660720907129E-2</v>
      </c>
      <c r="I61" s="87">
        <v>1.3056772599436287E-2</v>
      </c>
      <c r="J61" s="87">
        <v>8.4012643634420389E-3</v>
      </c>
      <c r="K61" s="87">
        <v>0</v>
      </c>
      <c r="L61" s="87">
        <v>0</v>
      </c>
      <c r="M61" s="87">
        <v>0</v>
      </c>
      <c r="N61" s="87">
        <v>8.987038710293857E-2</v>
      </c>
      <c r="O61" s="87">
        <v>0</v>
      </c>
      <c r="P61" s="87">
        <v>0</v>
      </c>
      <c r="Q61" s="87">
        <v>7.2439859256717143E-2</v>
      </c>
    </row>
    <row r="62" spans="1:17" x14ac:dyDescent="0.25">
      <c r="A62" s="150" t="s">
        <v>26</v>
      </c>
      <c r="B62" s="87">
        <v>3.8021288931104819E-2</v>
      </c>
      <c r="C62" s="87">
        <v>0.1244102483795335</v>
      </c>
      <c r="D62" s="87">
        <v>7.0682668332023149E-2</v>
      </c>
      <c r="E62" s="87">
        <v>5.4709527487413208E-2</v>
      </c>
      <c r="F62" s="87">
        <v>0.12478814872694183</v>
      </c>
      <c r="G62" s="87">
        <v>7.0144514002821914E-2</v>
      </c>
      <c r="H62" s="87">
        <v>4.7577466860575734E-2</v>
      </c>
      <c r="I62" s="87">
        <v>7.4085152708398813E-2</v>
      </c>
      <c r="J62" s="87">
        <v>7.1444633550125355E-2</v>
      </c>
      <c r="K62" s="87">
        <v>6.5508908598766721E-2</v>
      </c>
      <c r="L62" s="87">
        <v>5.8578495972313981E-2</v>
      </c>
      <c r="M62" s="87">
        <v>0.17368392031061047</v>
      </c>
      <c r="N62" s="87">
        <v>0.14087845360412754</v>
      </c>
      <c r="O62" s="87">
        <v>4.8061802172238571E-2</v>
      </c>
      <c r="P62" s="87">
        <v>0.12216582681893239</v>
      </c>
      <c r="Q62" s="87">
        <v>0.17044586935321707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13.182129460280725</v>
      </c>
      <c r="C66" s="151">
        <v>14.149512192356005</v>
      </c>
      <c r="D66" s="151">
        <v>13.953999308402405</v>
      </c>
      <c r="E66" s="151">
        <v>13.784758214234008</v>
      </c>
      <c r="F66" s="151">
        <v>6.3515156521981462</v>
      </c>
      <c r="G66" s="151">
        <v>12.873159717313172</v>
      </c>
      <c r="H66" s="151">
        <v>15.565792927765221</v>
      </c>
      <c r="I66" s="151">
        <v>14.885610636911553</v>
      </c>
      <c r="J66" s="151">
        <v>16.372269547732476</v>
      </c>
      <c r="K66" s="151">
        <v>14.213747406124011</v>
      </c>
      <c r="L66" s="151">
        <v>9.7188669398039167</v>
      </c>
      <c r="M66" s="151">
        <v>13.640868250538734</v>
      </c>
      <c r="N66" s="151">
        <v>12.501771619762225</v>
      </c>
      <c r="O66" s="151">
        <v>4.4124115496350216</v>
      </c>
      <c r="P66" s="151">
        <v>7.93563435933223</v>
      </c>
      <c r="Q66" s="151">
        <v>10.149818396858706</v>
      </c>
    </row>
    <row r="67" spans="1:17" x14ac:dyDescent="0.25">
      <c r="A67" s="156" t="s">
        <v>333</v>
      </c>
      <c r="B67" s="204">
        <v>88.931349715076323</v>
      </c>
      <c r="C67" s="204">
        <v>88.673051955724247</v>
      </c>
      <c r="D67" s="204">
        <v>91.957609830188275</v>
      </c>
      <c r="E67" s="204">
        <v>91.82257349999999</v>
      </c>
      <c r="F67" s="204">
        <v>82.576406455870099</v>
      </c>
      <c r="G67" s="204">
        <v>88.267607422198481</v>
      </c>
      <c r="H67" s="204">
        <v>91.06067363666341</v>
      </c>
      <c r="I67" s="204">
        <v>82.492557421151005</v>
      </c>
      <c r="J67" s="204">
        <v>78.663567968001828</v>
      </c>
      <c r="K67" s="204">
        <v>73.188777318115797</v>
      </c>
      <c r="L67" s="204">
        <v>63.31768833648384</v>
      </c>
      <c r="M67" s="204">
        <v>42.53809418002659</v>
      </c>
      <c r="N67" s="204">
        <v>38.362217275072936</v>
      </c>
      <c r="O67" s="204">
        <v>56.128416549940852</v>
      </c>
      <c r="P67" s="204">
        <v>78.080834992988684</v>
      </c>
      <c r="Q67" s="204">
        <v>72.729175155924935</v>
      </c>
    </row>
    <row r="68" spans="1:17" x14ac:dyDescent="0.25">
      <c r="A68" s="72" t="s">
        <v>319</v>
      </c>
      <c r="B68" s="306">
        <v>107.07687354817479</v>
      </c>
      <c r="C68" s="306">
        <v>118.85454044515461</v>
      </c>
      <c r="D68" s="306">
        <v>114.53500774091411</v>
      </c>
      <c r="E68" s="306">
        <v>73.05315523768094</v>
      </c>
      <c r="F68" s="306">
        <v>67.328770267564238</v>
      </c>
      <c r="G68" s="306">
        <v>45.279838555138994</v>
      </c>
      <c r="H68" s="306">
        <v>45.795100216502398</v>
      </c>
      <c r="I68" s="306">
        <v>60.054390202411462</v>
      </c>
      <c r="J68" s="306">
        <v>120.14784799686998</v>
      </c>
      <c r="K68" s="306">
        <v>148.12615456986435</v>
      </c>
      <c r="L68" s="306">
        <v>83.154633201416544</v>
      </c>
      <c r="M68" s="306">
        <v>189.15501392155846</v>
      </c>
      <c r="N68" s="306">
        <v>30.490904976888118</v>
      </c>
      <c r="O68" s="306">
        <v>53.266864854983389</v>
      </c>
      <c r="P68" s="306">
        <v>167.90018387435614</v>
      </c>
      <c r="Q68" s="306">
        <v>189.5339210351824</v>
      </c>
    </row>
    <row r="70" spans="1:17" ht="12.75" x14ac:dyDescent="0.25">
      <c r="A70" s="98" t="str">
        <f>FBT_fec!$A$81</f>
        <v>Market shares of energy uses (%)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0.99999999999999989</v>
      </c>
      <c r="C72" s="77">
        <f t="shared" si="0"/>
        <v>1</v>
      </c>
      <c r="D72" s="77">
        <f t="shared" si="0"/>
        <v>1</v>
      </c>
      <c r="E72" s="77">
        <f t="shared" si="0"/>
        <v>1</v>
      </c>
      <c r="F72" s="77">
        <f t="shared" si="0"/>
        <v>1</v>
      </c>
      <c r="G72" s="77">
        <f t="shared" si="0"/>
        <v>0.99999999999999989</v>
      </c>
      <c r="H72" s="77">
        <f t="shared" si="0"/>
        <v>0.99999999999999978</v>
      </c>
      <c r="I72" s="77">
        <f t="shared" si="0"/>
        <v>1</v>
      </c>
      <c r="J72" s="77">
        <f t="shared" si="0"/>
        <v>0.99999999999999978</v>
      </c>
      <c r="K72" s="77">
        <f t="shared" si="0"/>
        <v>1.0000000000000002</v>
      </c>
      <c r="L72" s="77">
        <f t="shared" si="0"/>
        <v>0.99999999999999989</v>
      </c>
      <c r="M72" s="77">
        <f t="shared" si="0"/>
        <v>0.99999999999999978</v>
      </c>
      <c r="N72" s="77">
        <f t="shared" si="0"/>
        <v>1.0000000000000002</v>
      </c>
      <c r="O72" s="77">
        <f t="shared" si="0"/>
        <v>1</v>
      </c>
      <c r="P72" s="77">
        <f t="shared" si="0"/>
        <v>1.0000000000000002</v>
      </c>
      <c r="Q72" s="77">
        <f t="shared" si="0"/>
        <v>1</v>
      </c>
    </row>
    <row r="73" spans="1:17" x14ac:dyDescent="0.25">
      <c r="A73" s="132" t="s">
        <v>83</v>
      </c>
      <c r="B73" s="203">
        <f t="shared" ref="B73:Q73" si="1">IF(B$6=0,0,B$6/B$5)</f>
        <v>6.854225203858047E-3</v>
      </c>
      <c r="C73" s="203">
        <f t="shared" si="1"/>
        <v>6.9348874478656645E-3</v>
      </c>
      <c r="D73" s="203">
        <f t="shared" si="1"/>
        <v>6.838769528424082E-3</v>
      </c>
      <c r="E73" s="203">
        <f t="shared" si="1"/>
        <v>6.7655543231281536E-3</v>
      </c>
      <c r="F73" s="203">
        <f t="shared" si="1"/>
        <v>5.7737797155950413E-3</v>
      </c>
      <c r="G73" s="203">
        <f t="shared" si="1"/>
        <v>6.7200377736944235E-3</v>
      </c>
      <c r="H73" s="203">
        <f t="shared" si="1"/>
        <v>6.9603239939090697E-3</v>
      </c>
      <c r="I73" s="203">
        <f t="shared" si="1"/>
        <v>7.0575871636180615E-3</v>
      </c>
      <c r="J73" s="203">
        <f t="shared" si="1"/>
        <v>7.2679335805797395E-3</v>
      </c>
      <c r="K73" s="203">
        <f t="shared" si="1"/>
        <v>7.0552660781957538E-3</v>
      </c>
      <c r="L73" s="203">
        <f t="shared" si="1"/>
        <v>6.7031180835331015E-3</v>
      </c>
      <c r="M73" s="203">
        <f t="shared" si="1"/>
        <v>7.7061805904301839E-3</v>
      </c>
      <c r="N73" s="203">
        <f t="shared" si="1"/>
        <v>8.1323635098840934E-3</v>
      </c>
      <c r="O73" s="203">
        <f t="shared" si="1"/>
        <v>6.3308720814567255E-3</v>
      </c>
      <c r="P73" s="203">
        <f t="shared" si="1"/>
        <v>6.1336838823271818E-3</v>
      </c>
      <c r="Q73" s="203">
        <f t="shared" si="1"/>
        <v>6.1670004557010712E-3</v>
      </c>
    </row>
    <row r="74" spans="1:17" x14ac:dyDescent="0.25">
      <c r="A74" s="76" t="s">
        <v>82</v>
      </c>
      <c r="B74" s="202">
        <f t="shared" ref="B74:Q74" si="2">IF(B$7=0,0,B$7/B$5)</f>
        <v>4.5982288276986425E-3</v>
      </c>
      <c r="C74" s="202">
        <f t="shared" si="2"/>
        <v>4.6503595548592772E-3</v>
      </c>
      <c r="D74" s="202">
        <f t="shared" si="2"/>
        <v>4.5871240040682437E-3</v>
      </c>
      <c r="E74" s="202">
        <f t="shared" si="2"/>
        <v>4.529760797883405E-3</v>
      </c>
      <c r="F74" s="202">
        <f t="shared" si="2"/>
        <v>3.8810585343260506E-3</v>
      </c>
      <c r="G74" s="202">
        <f t="shared" si="2"/>
        <v>4.5008593521623595E-3</v>
      </c>
      <c r="H74" s="202">
        <f t="shared" si="2"/>
        <v>4.65958154621866E-3</v>
      </c>
      <c r="I74" s="202">
        <f t="shared" si="2"/>
        <v>4.7259421940495788E-3</v>
      </c>
      <c r="J74" s="202">
        <f t="shared" si="2"/>
        <v>4.864039526259926E-3</v>
      </c>
      <c r="K74" s="202">
        <f t="shared" si="2"/>
        <v>4.7213615214969397E-3</v>
      </c>
      <c r="L74" s="202">
        <f t="shared" si="2"/>
        <v>4.4875836122992094E-3</v>
      </c>
      <c r="M74" s="202">
        <f t="shared" si="2"/>
        <v>5.1471240594053178E-3</v>
      </c>
      <c r="N74" s="202">
        <f t="shared" si="2"/>
        <v>5.4417151121725219E-3</v>
      </c>
      <c r="O74" s="202">
        <f t="shared" si="2"/>
        <v>4.2591724238764091E-3</v>
      </c>
      <c r="P74" s="202">
        <f t="shared" si="2"/>
        <v>4.1138139363111554E-3</v>
      </c>
      <c r="Q74" s="202">
        <f t="shared" si="2"/>
        <v>4.1240985199352811E-3</v>
      </c>
    </row>
    <row r="75" spans="1:17" x14ac:dyDescent="0.25">
      <c r="A75" s="76" t="s">
        <v>81</v>
      </c>
      <c r="B75" s="202">
        <f t="shared" ref="B75:Q75" si="3">IF(B$8=0,0,B$8/B$5)</f>
        <v>8.0682417531488127E-3</v>
      </c>
      <c r="C75" s="202">
        <f t="shared" si="3"/>
        <v>8.2370319634594291E-3</v>
      </c>
      <c r="D75" s="202">
        <f t="shared" si="3"/>
        <v>8.0774718277598339E-3</v>
      </c>
      <c r="E75" s="202">
        <f t="shared" si="3"/>
        <v>8.2984416577697416E-3</v>
      </c>
      <c r="F75" s="202">
        <f t="shared" si="3"/>
        <v>6.511182525906792E-3</v>
      </c>
      <c r="G75" s="202">
        <f t="shared" si="3"/>
        <v>8.1840061126458759E-3</v>
      </c>
      <c r="H75" s="202">
        <f t="shared" si="3"/>
        <v>8.5590917991423526E-3</v>
      </c>
      <c r="I75" s="202">
        <f t="shared" si="3"/>
        <v>8.6322126904622085E-3</v>
      </c>
      <c r="J75" s="202">
        <f t="shared" si="3"/>
        <v>8.9921487170574431E-3</v>
      </c>
      <c r="K75" s="202">
        <f t="shared" si="3"/>
        <v>8.7421035150849011E-3</v>
      </c>
      <c r="L75" s="202">
        <f t="shared" si="3"/>
        <v>8.2357927930360175E-3</v>
      </c>
      <c r="M75" s="202">
        <f t="shared" si="3"/>
        <v>9.9147008305963541E-3</v>
      </c>
      <c r="N75" s="202">
        <f t="shared" si="3"/>
        <v>1.0092984863241833E-2</v>
      </c>
      <c r="O75" s="202">
        <f t="shared" si="3"/>
        <v>7.0036995936573927E-3</v>
      </c>
      <c r="P75" s="202">
        <f t="shared" si="3"/>
        <v>7.2585263181806784E-3</v>
      </c>
      <c r="Q75" s="202">
        <f t="shared" si="3"/>
        <v>7.747192893870514E-3</v>
      </c>
    </row>
    <row r="76" spans="1:17" x14ac:dyDescent="0.25">
      <c r="A76" s="76" t="s">
        <v>80</v>
      </c>
      <c r="B76" s="202">
        <f t="shared" ref="B76:Q76" si="4">IF(B$9=0,0,B$9/B$5)</f>
        <v>3.156631718165207E-3</v>
      </c>
      <c r="C76" s="202">
        <f t="shared" si="4"/>
        <v>3.1336510394263514E-3</v>
      </c>
      <c r="D76" s="202">
        <f t="shared" si="4"/>
        <v>3.127183077362069E-3</v>
      </c>
      <c r="E76" s="202">
        <f t="shared" si="4"/>
        <v>2.8433505441501439E-3</v>
      </c>
      <c r="F76" s="202">
        <f t="shared" si="4"/>
        <v>2.8913207024129223E-3</v>
      </c>
      <c r="G76" s="202">
        <f t="shared" si="4"/>
        <v>2.8719443134162322E-3</v>
      </c>
      <c r="H76" s="202">
        <f t="shared" si="4"/>
        <v>2.9074942828854642E-3</v>
      </c>
      <c r="I76" s="202">
        <f t="shared" si="4"/>
        <v>2.9859747820294561E-3</v>
      </c>
      <c r="J76" s="202">
        <f t="shared" si="4"/>
        <v>2.9913745782609272E-3</v>
      </c>
      <c r="K76" s="202">
        <f t="shared" si="4"/>
        <v>2.8931970705489488E-3</v>
      </c>
      <c r="L76" s="202">
        <f t="shared" si="4"/>
        <v>2.8057643578304503E-3</v>
      </c>
      <c r="M76" s="202">
        <f t="shared" si="4"/>
        <v>2.862042600488157E-3</v>
      </c>
      <c r="N76" s="202">
        <f t="shared" si="4"/>
        <v>3.3216473286035281E-3</v>
      </c>
      <c r="O76" s="202">
        <f t="shared" si="4"/>
        <v>3.2808149020304585E-3</v>
      </c>
      <c r="P76" s="202">
        <f t="shared" si="4"/>
        <v>2.7934870419844817E-3</v>
      </c>
      <c r="Q76" s="202">
        <f t="shared" si="4"/>
        <v>2.4428449249399519E-3</v>
      </c>
    </row>
    <row r="77" spans="1:17" x14ac:dyDescent="0.25">
      <c r="A77" s="129" t="s">
        <v>79</v>
      </c>
      <c r="B77" s="201">
        <f t="shared" ref="B77:Q77" si="5">IF(B$10=0,0,B$10/B$5)</f>
        <v>7.4338969879306962E-3</v>
      </c>
      <c r="C77" s="201">
        <f t="shared" si="5"/>
        <v>7.481404674345403E-3</v>
      </c>
      <c r="D77" s="201">
        <f t="shared" si="5"/>
        <v>7.4022877379620487E-3</v>
      </c>
      <c r="E77" s="201">
        <f t="shared" si="5"/>
        <v>7.1565934536717132E-3</v>
      </c>
      <c r="F77" s="201">
        <f t="shared" si="5"/>
        <v>6.4165037338491104E-3</v>
      </c>
      <c r="G77" s="201">
        <f t="shared" si="5"/>
        <v>7.1401744832838548E-3</v>
      </c>
      <c r="H77" s="201">
        <f t="shared" si="5"/>
        <v>7.3508448877633616E-3</v>
      </c>
      <c r="I77" s="201">
        <f t="shared" si="5"/>
        <v>7.4787304522174677E-3</v>
      </c>
      <c r="J77" s="201">
        <f t="shared" si="5"/>
        <v>7.6460509689807443E-3</v>
      </c>
      <c r="K77" s="201">
        <f t="shared" si="5"/>
        <v>7.4152409472697843E-3</v>
      </c>
      <c r="L77" s="201">
        <f t="shared" si="5"/>
        <v>7.0830050315785183E-3</v>
      </c>
      <c r="M77" s="201">
        <f t="shared" si="5"/>
        <v>7.9011901211952056E-3</v>
      </c>
      <c r="N77" s="201">
        <f t="shared" si="5"/>
        <v>8.538490450454142E-3</v>
      </c>
      <c r="O77" s="201">
        <f t="shared" si="5"/>
        <v>7.1090893667554583E-3</v>
      </c>
      <c r="P77" s="201">
        <f t="shared" si="5"/>
        <v>6.6316034967300649E-3</v>
      </c>
      <c r="Q77" s="201">
        <f t="shared" si="5"/>
        <v>7.3774784948568255E-3</v>
      </c>
    </row>
    <row r="78" spans="1:17" x14ac:dyDescent="0.25">
      <c r="A78" s="127" t="s">
        <v>324</v>
      </c>
      <c r="B78" s="200">
        <f t="shared" ref="B78:Q78" si="6">IF(B$15=0,0,B$15/B$5)</f>
        <v>0.16187898280644347</v>
      </c>
      <c r="C78" s="200">
        <f t="shared" si="6"/>
        <v>0.16019998571325164</v>
      </c>
      <c r="D78" s="200">
        <f t="shared" si="6"/>
        <v>0.16134388867237331</v>
      </c>
      <c r="E78" s="200">
        <f t="shared" si="6"/>
        <v>0.20346229162135343</v>
      </c>
      <c r="F78" s="200">
        <f t="shared" si="6"/>
        <v>0.1102897378838285</v>
      </c>
      <c r="G78" s="200">
        <f t="shared" si="6"/>
        <v>0.25434866027234643</v>
      </c>
      <c r="H78" s="200">
        <f t="shared" si="6"/>
        <v>0.28153600852186395</v>
      </c>
      <c r="I78" s="200">
        <f t="shared" si="6"/>
        <v>0.26640281565345603</v>
      </c>
      <c r="J78" s="200">
        <f t="shared" si="6"/>
        <v>0.20396430722713249</v>
      </c>
      <c r="K78" s="200">
        <f t="shared" si="6"/>
        <v>0.12639544962790208</v>
      </c>
      <c r="L78" s="200">
        <f t="shared" si="6"/>
        <v>0.14970491515618636</v>
      </c>
      <c r="M78" s="200">
        <f t="shared" si="6"/>
        <v>2.8721082587411028E-2</v>
      </c>
      <c r="N78" s="200">
        <f t="shared" si="6"/>
        <v>0.31256408851976553</v>
      </c>
      <c r="O78" s="200">
        <f t="shared" si="6"/>
        <v>4.3757041062802066E-2</v>
      </c>
      <c r="P78" s="200">
        <f t="shared" si="6"/>
        <v>1.996002642036691E-2</v>
      </c>
      <c r="Q78" s="200">
        <f t="shared" si="6"/>
        <v>3.1309982019067255E-2</v>
      </c>
    </row>
    <row r="79" spans="1:17" x14ac:dyDescent="0.25">
      <c r="A79" s="127" t="s">
        <v>323</v>
      </c>
      <c r="B79" s="200">
        <f t="shared" ref="B79:Q79" si="7">IF(B$26=0,0,B$26/B$5)</f>
        <v>0.46957899541259818</v>
      </c>
      <c r="C79" s="200">
        <f t="shared" si="7"/>
        <v>0.46395139025434901</v>
      </c>
      <c r="D79" s="200">
        <f t="shared" si="7"/>
        <v>0.46972809330447879</v>
      </c>
      <c r="E79" s="200">
        <f t="shared" si="7"/>
        <v>0.46041267395417484</v>
      </c>
      <c r="F79" s="200">
        <f t="shared" si="7"/>
        <v>0.48092136092070753</v>
      </c>
      <c r="G79" s="200">
        <f t="shared" si="7"/>
        <v>0.44777529247166714</v>
      </c>
      <c r="H79" s="200">
        <f t="shared" si="7"/>
        <v>0.43728029745929781</v>
      </c>
      <c r="I79" s="200">
        <f t="shared" si="7"/>
        <v>0.43490374912876056</v>
      </c>
      <c r="J79" s="200">
        <f t="shared" si="7"/>
        <v>0.42485340537858896</v>
      </c>
      <c r="K79" s="200">
        <f t="shared" si="7"/>
        <v>0.43836086491982451</v>
      </c>
      <c r="L79" s="200">
        <f t="shared" si="7"/>
        <v>0.45360621652761129</v>
      </c>
      <c r="M79" s="200">
        <f t="shared" si="7"/>
        <v>0.42441154347322463</v>
      </c>
      <c r="N79" s="200">
        <f t="shared" si="7"/>
        <v>0.43508353951477646</v>
      </c>
      <c r="O79" s="200">
        <f t="shared" si="7"/>
        <v>0.50896572792930672</v>
      </c>
      <c r="P79" s="200">
        <f t="shared" si="7"/>
        <v>0.37295226584393149</v>
      </c>
      <c r="Q79" s="200">
        <f t="shared" si="7"/>
        <v>0.3779084092924449</v>
      </c>
    </row>
    <row r="80" spans="1:17" x14ac:dyDescent="0.25">
      <c r="A80" s="142" t="s">
        <v>332</v>
      </c>
      <c r="B80" s="199">
        <f t="shared" ref="B80:Q80" si="8">IF(B$27=0,0,B$27/B$5)</f>
        <v>0.45056568498153859</v>
      </c>
      <c r="C80" s="199">
        <f t="shared" si="8"/>
        <v>0.44432585862304513</v>
      </c>
      <c r="D80" s="199">
        <f t="shared" si="8"/>
        <v>0.4506133863271829</v>
      </c>
      <c r="E80" s="199">
        <f t="shared" si="8"/>
        <v>0.43988517429899526</v>
      </c>
      <c r="F80" s="199">
        <f t="shared" si="8"/>
        <v>0.46640579585277908</v>
      </c>
      <c r="G80" s="199">
        <f t="shared" si="8"/>
        <v>0.42769421452121642</v>
      </c>
      <c r="H80" s="199">
        <f t="shared" si="8"/>
        <v>0.41604741410762081</v>
      </c>
      <c r="I80" s="199">
        <f t="shared" si="8"/>
        <v>0.41361870118478861</v>
      </c>
      <c r="J80" s="199">
        <f t="shared" si="8"/>
        <v>0.40239389688665583</v>
      </c>
      <c r="K80" s="199">
        <f t="shared" si="8"/>
        <v>0.41648976159217221</v>
      </c>
      <c r="L80" s="199">
        <f t="shared" si="8"/>
        <v>0.43319485263764523</v>
      </c>
      <c r="M80" s="199">
        <f t="shared" si="8"/>
        <v>0.3985968549759536</v>
      </c>
      <c r="N80" s="199">
        <f t="shared" si="8"/>
        <v>0.40978791781727725</v>
      </c>
      <c r="O80" s="199">
        <f t="shared" si="8"/>
        <v>0.49376363450270816</v>
      </c>
      <c r="P80" s="199">
        <f t="shared" si="8"/>
        <v>0.35573543610609631</v>
      </c>
      <c r="Q80" s="199">
        <f t="shared" si="8"/>
        <v>0.35823467255131575</v>
      </c>
    </row>
    <row r="81" spans="1:17" x14ac:dyDescent="0.25">
      <c r="A81" s="142" t="s">
        <v>331</v>
      </c>
      <c r="B81" s="199">
        <f t="shared" ref="B81:Q81" si="9">IF(B$33=0,0,B$33/B$5)</f>
        <v>1.90133104310596E-2</v>
      </c>
      <c r="C81" s="199">
        <f t="shared" si="9"/>
        <v>1.9625531631303903E-2</v>
      </c>
      <c r="D81" s="199">
        <f t="shared" si="9"/>
        <v>1.9114706977295864E-2</v>
      </c>
      <c r="E81" s="199">
        <f t="shared" si="9"/>
        <v>2.0527499655179623E-2</v>
      </c>
      <c r="F81" s="199">
        <f t="shared" si="9"/>
        <v>1.4515565067928426E-2</v>
      </c>
      <c r="G81" s="199">
        <f t="shared" si="9"/>
        <v>2.0081077950450707E-2</v>
      </c>
      <c r="H81" s="199">
        <f t="shared" si="9"/>
        <v>2.1232883351676935E-2</v>
      </c>
      <c r="I81" s="199">
        <f t="shared" si="9"/>
        <v>2.128504794397201E-2</v>
      </c>
      <c r="J81" s="199">
        <f t="shared" si="9"/>
        <v>2.2459508491933112E-2</v>
      </c>
      <c r="K81" s="199">
        <f t="shared" si="9"/>
        <v>2.1871103327652252E-2</v>
      </c>
      <c r="L81" s="199">
        <f t="shared" si="9"/>
        <v>2.0411363889966002E-2</v>
      </c>
      <c r="M81" s="199">
        <f t="shared" si="9"/>
        <v>2.5814688497271018E-2</v>
      </c>
      <c r="N81" s="199">
        <f t="shared" si="9"/>
        <v>2.5295621697499167E-2</v>
      </c>
      <c r="O81" s="199">
        <f t="shared" si="9"/>
        <v>1.5202093426598572E-2</v>
      </c>
      <c r="P81" s="199">
        <f t="shared" si="9"/>
        <v>1.7216829737835226E-2</v>
      </c>
      <c r="Q81" s="199">
        <f t="shared" si="9"/>
        <v>1.9673736741129141E-2</v>
      </c>
    </row>
    <row r="82" spans="1:17" x14ac:dyDescent="0.25">
      <c r="A82" s="127" t="s">
        <v>322</v>
      </c>
      <c r="B82" s="200">
        <f t="shared" ref="B82:Q82" si="10">IF(B$34=0,0,B$34/B$5)</f>
        <v>3.9384714464337729E-2</v>
      </c>
      <c r="C82" s="200">
        <f t="shared" si="10"/>
        <v>4.0652886950558083E-2</v>
      </c>
      <c r="D82" s="200">
        <f t="shared" si="10"/>
        <v>3.9594750167255721E-2</v>
      </c>
      <c r="E82" s="200">
        <f t="shared" si="10"/>
        <v>4.2521249285729215E-2</v>
      </c>
      <c r="F82" s="200">
        <f t="shared" si="10"/>
        <v>3.0067956212137439E-2</v>
      </c>
      <c r="G82" s="200">
        <f t="shared" si="10"/>
        <v>4.1596518611647877E-2</v>
      </c>
      <c r="H82" s="200">
        <f t="shared" si="10"/>
        <v>4.3982401228473633E-2</v>
      </c>
      <c r="I82" s="200">
        <f t="shared" si="10"/>
        <v>4.4090456455370589E-2</v>
      </c>
      <c r="J82" s="200">
        <f t="shared" si="10"/>
        <v>4.6523267590432855E-2</v>
      </c>
      <c r="K82" s="200">
        <f t="shared" si="10"/>
        <v>4.5304428321565372E-2</v>
      </c>
      <c r="L82" s="200">
        <f t="shared" si="10"/>
        <v>4.2280682343500992E-2</v>
      </c>
      <c r="M82" s="200">
        <f t="shared" si="10"/>
        <v>5.3473283315775666E-2</v>
      </c>
      <c r="N82" s="200">
        <f t="shared" si="10"/>
        <v>5.2398073516248277E-2</v>
      </c>
      <c r="O82" s="200">
        <f t="shared" si="10"/>
        <v>3.1490050669382742E-2</v>
      </c>
      <c r="P82" s="200">
        <f t="shared" si="10"/>
        <v>3.5663433028372965E-2</v>
      </c>
      <c r="Q82" s="200">
        <f t="shared" si="10"/>
        <v>4.0752740392338935E-2</v>
      </c>
    </row>
    <row r="83" spans="1:17" x14ac:dyDescent="0.25">
      <c r="A83" s="142" t="s">
        <v>330</v>
      </c>
      <c r="B83" s="199">
        <f t="shared" ref="B83:Q83" si="11">IF(B$35=0,0,B$35/B$5)</f>
        <v>1.7723121508951986E-2</v>
      </c>
      <c r="C83" s="199">
        <f t="shared" si="11"/>
        <v>1.8293799127751139E-2</v>
      </c>
      <c r="D83" s="199">
        <f t="shared" si="11"/>
        <v>1.7817637575265076E-2</v>
      </c>
      <c r="E83" s="199">
        <f t="shared" si="11"/>
        <v>1.913456217857815E-2</v>
      </c>
      <c r="F83" s="199">
        <f t="shared" si="11"/>
        <v>1.3530580295461848E-2</v>
      </c>
      <c r="G83" s="199">
        <f t="shared" si="11"/>
        <v>1.8718433375241542E-2</v>
      </c>
      <c r="H83" s="199">
        <f t="shared" si="11"/>
        <v>1.9792080552813136E-2</v>
      </c>
      <c r="I83" s="199">
        <f t="shared" si="11"/>
        <v>1.984070540491676E-2</v>
      </c>
      <c r="J83" s="199">
        <f t="shared" si="11"/>
        <v>2.0935470415694789E-2</v>
      </c>
      <c r="K83" s="199">
        <f t="shared" si="11"/>
        <v>2.0386992744704419E-2</v>
      </c>
      <c r="L83" s="199">
        <f t="shared" si="11"/>
        <v>1.9026307054575448E-2</v>
      </c>
      <c r="M83" s="199">
        <f t="shared" si="11"/>
        <v>2.4062977492099055E-2</v>
      </c>
      <c r="N83" s="199">
        <f t="shared" si="11"/>
        <v>2.3579133082311729E-2</v>
      </c>
      <c r="O83" s="199">
        <f t="shared" si="11"/>
        <v>1.4170522801222234E-2</v>
      </c>
      <c r="P83" s="199">
        <f t="shared" si="11"/>
        <v>1.6048544862767834E-2</v>
      </c>
      <c r="Q83" s="199">
        <f t="shared" si="11"/>
        <v>1.8338733176552522E-2</v>
      </c>
    </row>
    <row r="84" spans="1:17" x14ac:dyDescent="0.25">
      <c r="A84" s="142" t="s">
        <v>329</v>
      </c>
      <c r="B84" s="199">
        <f t="shared" ref="B84:Q84" si="12">IF(B$41=0,0,B$41/B$5)</f>
        <v>1.9692357232168865E-2</v>
      </c>
      <c r="C84" s="199">
        <f t="shared" si="12"/>
        <v>2.0326443475279038E-2</v>
      </c>
      <c r="D84" s="199">
        <f t="shared" si="12"/>
        <v>1.9797375083627857E-2</v>
      </c>
      <c r="E84" s="199">
        <f t="shared" si="12"/>
        <v>2.1260624642864604E-2</v>
      </c>
      <c r="F84" s="199">
        <f t="shared" si="12"/>
        <v>1.503397810606872E-2</v>
      </c>
      <c r="G84" s="199">
        <f t="shared" si="12"/>
        <v>2.0798259305823939E-2</v>
      </c>
      <c r="H84" s="199">
        <f t="shared" si="12"/>
        <v>2.1991200614236817E-2</v>
      </c>
      <c r="I84" s="199">
        <f t="shared" si="12"/>
        <v>2.2045228227685294E-2</v>
      </c>
      <c r="J84" s="199">
        <f t="shared" si="12"/>
        <v>2.3261633795216428E-2</v>
      </c>
      <c r="K84" s="199">
        <f t="shared" si="12"/>
        <v>2.2652214160782683E-2</v>
      </c>
      <c r="L84" s="199">
        <f t="shared" si="12"/>
        <v>2.1140341171750499E-2</v>
      </c>
      <c r="M84" s="199">
        <f t="shared" si="12"/>
        <v>2.673664165788783E-2</v>
      </c>
      <c r="N84" s="199">
        <f t="shared" si="12"/>
        <v>2.6199036758124131E-2</v>
      </c>
      <c r="O84" s="199">
        <f t="shared" si="12"/>
        <v>1.5745025334691375E-2</v>
      </c>
      <c r="P84" s="199">
        <f t="shared" si="12"/>
        <v>1.7831716514186476E-2</v>
      </c>
      <c r="Q84" s="199">
        <f t="shared" si="12"/>
        <v>2.0376370196169464E-2</v>
      </c>
    </row>
    <row r="85" spans="1:17" x14ac:dyDescent="0.25">
      <c r="A85" s="142" t="s">
        <v>328</v>
      </c>
      <c r="B85" s="199">
        <f t="shared" ref="B85:Q85" si="13">IF(B$52=0,0,B$52/B$5)</f>
        <v>1.9692357232168872E-3</v>
      </c>
      <c r="C85" s="199">
        <f t="shared" si="13"/>
        <v>2.0326443475279046E-3</v>
      </c>
      <c r="D85" s="199">
        <f t="shared" si="13"/>
        <v>1.9797375083627864E-3</v>
      </c>
      <c r="E85" s="199">
        <f t="shared" si="13"/>
        <v>2.1260624642864615E-3</v>
      </c>
      <c r="F85" s="199">
        <f t="shared" si="13"/>
        <v>1.5033978106068729E-3</v>
      </c>
      <c r="G85" s="199">
        <f t="shared" si="13"/>
        <v>2.079825930582395E-3</v>
      </c>
      <c r="H85" s="199">
        <f t="shared" si="13"/>
        <v>2.1991200614236827E-3</v>
      </c>
      <c r="I85" s="199">
        <f t="shared" si="13"/>
        <v>2.2045228227685295E-3</v>
      </c>
      <c r="J85" s="199">
        <f t="shared" si="13"/>
        <v>2.3261633795216437E-3</v>
      </c>
      <c r="K85" s="199">
        <f t="shared" si="13"/>
        <v>2.2652214160782695E-3</v>
      </c>
      <c r="L85" s="199">
        <f t="shared" si="13"/>
        <v>2.1140341171750504E-3</v>
      </c>
      <c r="M85" s="199">
        <f t="shared" si="13"/>
        <v>2.6736641657887843E-3</v>
      </c>
      <c r="N85" s="199">
        <f t="shared" si="13"/>
        <v>2.6199036758124141E-3</v>
      </c>
      <c r="O85" s="199">
        <f t="shared" si="13"/>
        <v>1.574502533469138E-3</v>
      </c>
      <c r="P85" s="199">
        <f t="shared" si="13"/>
        <v>1.7831716514186485E-3</v>
      </c>
      <c r="Q85" s="199">
        <f t="shared" si="13"/>
        <v>2.0376370196169467E-3</v>
      </c>
    </row>
    <row r="86" spans="1:17" x14ac:dyDescent="0.25">
      <c r="A86" s="127" t="s">
        <v>321</v>
      </c>
      <c r="B86" s="200">
        <f t="shared" ref="B86:Q86" si="14">IF(B$53=0,0,B$53/B$5)</f>
        <v>2.0371404033278143E-2</v>
      </c>
      <c r="C86" s="200">
        <f t="shared" si="14"/>
        <v>2.1027355319254183E-2</v>
      </c>
      <c r="D86" s="200">
        <f t="shared" si="14"/>
        <v>2.0480043189959857E-2</v>
      </c>
      <c r="E86" s="200">
        <f t="shared" si="14"/>
        <v>2.1993749630549595E-2</v>
      </c>
      <c r="F86" s="200">
        <f t="shared" si="14"/>
        <v>1.5552391144209027E-2</v>
      </c>
      <c r="G86" s="200">
        <f t="shared" si="14"/>
        <v>2.1515440661197184E-2</v>
      </c>
      <c r="H86" s="200">
        <f t="shared" si="14"/>
        <v>2.2749517876796715E-2</v>
      </c>
      <c r="I86" s="200">
        <f t="shared" si="14"/>
        <v>2.2805408511398579E-2</v>
      </c>
      <c r="J86" s="200">
        <f t="shared" si="14"/>
        <v>2.4063759098499761E-2</v>
      </c>
      <c r="K86" s="200">
        <f t="shared" si="14"/>
        <v>2.3433324993913131E-2</v>
      </c>
      <c r="L86" s="200">
        <f t="shared" si="14"/>
        <v>2.1869318453535E-2</v>
      </c>
      <c r="M86" s="200">
        <f t="shared" si="14"/>
        <v>2.7658594818504658E-2</v>
      </c>
      <c r="N86" s="200">
        <f t="shared" si="14"/>
        <v>2.7102451818749106E-2</v>
      </c>
      <c r="O86" s="200">
        <f t="shared" si="14"/>
        <v>1.6287957242784184E-2</v>
      </c>
      <c r="P86" s="200">
        <f t="shared" si="14"/>
        <v>1.8446603290537742E-2</v>
      </c>
      <c r="Q86" s="200">
        <f t="shared" si="14"/>
        <v>2.1079003651209793E-2</v>
      </c>
    </row>
    <row r="87" spans="1:17" x14ac:dyDescent="0.25">
      <c r="A87" s="142" t="s">
        <v>327</v>
      </c>
      <c r="B87" s="199">
        <f t="shared" ref="B87:Q87" si="15">IF(B$54=0,0,B$54/B$5)</f>
        <v>0</v>
      </c>
      <c r="C87" s="199">
        <f t="shared" si="15"/>
        <v>0</v>
      </c>
      <c r="D87" s="199">
        <f t="shared" si="15"/>
        <v>0</v>
      </c>
      <c r="E87" s="199">
        <f t="shared" si="15"/>
        <v>0</v>
      </c>
      <c r="F87" s="199">
        <f t="shared" si="15"/>
        <v>0</v>
      </c>
      <c r="G87" s="199">
        <f t="shared" si="15"/>
        <v>0</v>
      </c>
      <c r="H87" s="199">
        <f t="shared" si="15"/>
        <v>0</v>
      </c>
      <c r="I87" s="199">
        <f t="shared" si="15"/>
        <v>0</v>
      </c>
      <c r="J87" s="199">
        <f t="shared" si="15"/>
        <v>0</v>
      </c>
      <c r="K87" s="199">
        <f t="shared" si="15"/>
        <v>0</v>
      </c>
      <c r="L87" s="199">
        <f t="shared" si="15"/>
        <v>0</v>
      </c>
      <c r="M87" s="199">
        <f t="shared" si="15"/>
        <v>0</v>
      </c>
      <c r="N87" s="199">
        <f t="shared" si="15"/>
        <v>0</v>
      </c>
      <c r="O87" s="199">
        <f t="shared" si="15"/>
        <v>0</v>
      </c>
      <c r="P87" s="199">
        <f t="shared" si="15"/>
        <v>0</v>
      </c>
      <c r="Q87" s="199">
        <f t="shared" si="15"/>
        <v>0</v>
      </c>
    </row>
    <row r="88" spans="1:17" x14ac:dyDescent="0.25">
      <c r="A88" s="142" t="s">
        <v>326</v>
      </c>
      <c r="B88" s="199">
        <f t="shared" ref="B88:Q88" si="16">IF(B$55=0,0,B$55/B$5)</f>
        <v>1.6297123226622519E-3</v>
      </c>
      <c r="C88" s="199">
        <f t="shared" si="16"/>
        <v>1.6821884255403348E-3</v>
      </c>
      <c r="D88" s="199">
        <f t="shared" si="16"/>
        <v>1.6384034551967883E-3</v>
      </c>
      <c r="E88" s="199">
        <f t="shared" si="16"/>
        <v>1.7594999704439679E-3</v>
      </c>
      <c r="F88" s="199">
        <f t="shared" si="16"/>
        <v>1.2441912915367225E-3</v>
      </c>
      <c r="G88" s="199">
        <f t="shared" si="16"/>
        <v>1.7212352528957746E-3</v>
      </c>
      <c r="H88" s="199">
        <f t="shared" si="16"/>
        <v>1.8199614301437374E-3</v>
      </c>
      <c r="I88" s="199">
        <f t="shared" si="16"/>
        <v>1.8244326809118865E-3</v>
      </c>
      <c r="J88" s="199">
        <f t="shared" si="16"/>
        <v>1.9251007278799808E-3</v>
      </c>
      <c r="K88" s="199">
        <f t="shared" si="16"/>
        <v>1.8746659995130506E-3</v>
      </c>
      <c r="L88" s="199">
        <f t="shared" si="16"/>
        <v>1.7495454762828002E-3</v>
      </c>
      <c r="M88" s="199">
        <f t="shared" si="16"/>
        <v>2.212687585480373E-3</v>
      </c>
      <c r="N88" s="199">
        <f t="shared" si="16"/>
        <v>2.1681961454999288E-3</v>
      </c>
      <c r="O88" s="199">
        <f t="shared" si="16"/>
        <v>1.3030365794227349E-3</v>
      </c>
      <c r="P88" s="199">
        <f t="shared" si="16"/>
        <v>1.4757282632430193E-3</v>
      </c>
      <c r="Q88" s="199">
        <f t="shared" si="16"/>
        <v>1.6863202920967834E-3</v>
      </c>
    </row>
    <row r="89" spans="1:17" x14ac:dyDescent="0.25">
      <c r="A89" s="142" t="s">
        <v>325</v>
      </c>
      <c r="B89" s="199">
        <f t="shared" ref="B89:Q89" si="17">IF(B$66=0,0,B$66/B$5)</f>
        <v>1.874169171061589E-2</v>
      </c>
      <c r="C89" s="199">
        <f t="shared" si="17"/>
        <v>1.9345166893713846E-2</v>
      </c>
      <c r="D89" s="199">
        <f t="shared" si="17"/>
        <v>1.8841639734763067E-2</v>
      </c>
      <c r="E89" s="199">
        <f t="shared" si="17"/>
        <v>2.0234249660105626E-2</v>
      </c>
      <c r="F89" s="199">
        <f t="shared" si="17"/>
        <v>1.4308199852672303E-2</v>
      </c>
      <c r="G89" s="199">
        <f t="shared" si="17"/>
        <v>1.9794205408301409E-2</v>
      </c>
      <c r="H89" s="199">
        <f t="shared" si="17"/>
        <v>2.0929556446652977E-2</v>
      </c>
      <c r="I89" s="199">
        <f t="shared" si="17"/>
        <v>2.0980975830486692E-2</v>
      </c>
      <c r="J89" s="199">
        <f t="shared" si="17"/>
        <v>2.213865837061978E-2</v>
      </c>
      <c r="K89" s="199">
        <f t="shared" si="17"/>
        <v>2.1558658994400078E-2</v>
      </c>
      <c r="L89" s="199">
        <f t="shared" si="17"/>
        <v>2.01197729772522E-2</v>
      </c>
      <c r="M89" s="199">
        <f t="shared" si="17"/>
        <v>2.5445907233024288E-2</v>
      </c>
      <c r="N89" s="199">
        <f t="shared" si="17"/>
        <v>2.4934255673249178E-2</v>
      </c>
      <c r="O89" s="199">
        <f t="shared" si="17"/>
        <v>1.498492066336145E-2</v>
      </c>
      <c r="P89" s="199">
        <f t="shared" si="17"/>
        <v>1.6970875027294722E-2</v>
      </c>
      <c r="Q89" s="199">
        <f t="shared" si="17"/>
        <v>1.9392683359113011E-2</v>
      </c>
    </row>
    <row r="90" spans="1:17" x14ac:dyDescent="0.25">
      <c r="A90" s="127" t="s">
        <v>320</v>
      </c>
      <c r="B90" s="200">
        <f t="shared" ref="B90:Q90" si="18">IF(B$67=0,0,B$67/B$5)</f>
        <v>0.12643814072612167</v>
      </c>
      <c r="C90" s="200">
        <f t="shared" si="18"/>
        <v>0.12123350725724333</v>
      </c>
      <c r="D90" s="200">
        <f t="shared" si="18"/>
        <v>0.1241674244778706</v>
      </c>
      <c r="E90" s="200">
        <f t="shared" si="18"/>
        <v>0.13478371167322226</v>
      </c>
      <c r="F90" s="200">
        <f t="shared" si="18"/>
        <v>0.18602169803001051</v>
      </c>
      <c r="G90" s="200">
        <f t="shared" si="18"/>
        <v>0.13572325602893801</v>
      </c>
      <c r="H90" s="200">
        <f t="shared" si="18"/>
        <v>0.12243896072581349</v>
      </c>
      <c r="I90" s="200">
        <f t="shared" si="18"/>
        <v>0.11627163948225532</v>
      </c>
      <c r="J90" s="200">
        <f t="shared" si="18"/>
        <v>0.10636923930310055</v>
      </c>
      <c r="K90" s="200">
        <f t="shared" si="18"/>
        <v>0.11100885975633154</v>
      </c>
      <c r="L90" s="200">
        <f t="shared" si="18"/>
        <v>0.13107881018074383</v>
      </c>
      <c r="M90" s="200">
        <f t="shared" si="18"/>
        <v>7.9351283107060119E-2</v>
      </c>
      <c r="N90" s="200">
        <f t="shared" si="18"/>
        <v>7.6511822709779881E-2</v>
      </c>
      <c r="O90" s="200">
        <f t="shared" si="18"/>
        <v>0.19061682245631384</v>
      </c>
      <c r="P90" s="200">
        <f t="shared" si="18"/>
        <v>0.1669809913979374</v>
      </c>
      <c r="Q90" s="200">
        <f t="shared" si="18"/>
        <v>0.13895951726632208</v>
      </c>
    </row>
    <row r="91" spans="1:17" x14ac:dyDescent="0.25">
      <c r="A91" s="72" t="s">
        <v>319</v>
      </c>
      <c r="B91" s="71">
        <f t="shared" ref="B91:Q91" si="19">IF(B$68=0,0,B$68/B$5)</f>
        <v>0.15223653806641924</v>
      </c>
      <c r="C91" s="71">
        <f t="shared" si="19"/>
        <v>0.1624975398253877</v>
      </c>
      <c r="D91" s="71">
        <f t="shared" si="19"/>
        <v>0.15465296401248535</v>
      </c>
      <c r="E91" s="71">
        <f t="shared" si="19"/>
        <v>0.10723262305836739</v>
      </c>
      <c r="F91" s="71">
        <f t="shared" si="19"/>
        <v>0.15167301059701718</v>
      </c>
      <c r="G91" s="71">
        <f t="shared" si="19"/>
        <v>6.9623809919000537E-2</v>
      </c>
      <c r="H91" s="71">
        <f t="shared" si="19"/>
        <v>6.1575477677835486E-2</v>
      </c>
      <c r="I91" s="71">
        <f t="shared" si="19"/>
        <v>8.4645483486382178E-2</v>
      </c>
      <c r="J91" s="71">
        <f t="shared" si="19"/>
        <v>0.1624644740311065</v>
      </c>
      <c r="K91" s="71">
        <f t="shared" si="19"/>
        <v>0.22466990324786704</v>
      </c>
      <c r="L91" s="71">
        <f t="shared" si="19"/>
        <v>0.17214479346014525</v>
      </c>
      <c r="M91" s="71">
        <f t="shared" si="19"/>
        <v>0.35285297449590863</v>
      </c>
      <c r="N91" s="71">
        <f t="shared" si="19"/>
        <v>6.0812822656324761E-2</v>
      </c>
      <c r="O91" s="71">
        <f t="shared" si="19"/>
        <v>0.18089875227163399</v>
      </c>
      <c r="P91" s="71">
        <f t="shared" si="19"/>
        <v>0.35906556534332007</v>
      </c>
      <c r="Q91" s="71">
        <f t="shared" si="19"/>
        <v>0.36213173208931337</v>
      </c>
    </row>
    <row r="93" spans="1:17" ht="12.75" x14ac:dyDescent="0.25">
      <c r="A93" s="98" t="str">
        <f>FBT_fec!$A$110</f>
        <v>Energy intensity (toe/physical output index)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 t="shared" ref="B95:Q95" si="20">SUM(B$96:B$106)</f>
        <v>267.24692067604042</v>
      </c>
      <c r="C95" s="230">
        <f t="shared" si="20"/>
        <v>265.06563661960138</v>
      </c>
      <c r="D95" s="230">
        <f t="shared" si="20"/>
        <v>266.93132325075737</v>
      </c>
      <c r="E95" s="230">
        <f t="shared" si="20"/>
        <v>268.49187048145689</v>
      </c>
      <c r="F95" s="230">
        <f t="shared" si="20"/>
        <v>268.0903188964374</v>
      </c>
      <c r="G95" s="230">
        <f t="shared" si="20"/>
        <v>267.59746866926986</v>
      </c>
      <c r="H95" s="230">
        <f t="shared" si="20"/>
        <v>261.0227102605686</v>
      </c>
      <c r="I95" s="230">
        <f t="shared" si="20"/>
        <v>258.72984870125583</v>
      </c>
      <c r="J95" s="230">
        <f t="shared" si="20"/>
        <v>250.94727639672715</v>
      </c>
      <c r="K95" s="230">
        <f t="shared" si="20"/>
        <v>248.80053542078889</v>
      </c>
      <c r="L95" s="230">
        <f t="shared" si="20"/>
        <v>255.25393047389869</v>
      </c>
      <c r="M95" s="230">
        <f t="shared" si="20"/>
        <v>234.65188106901394</v>
      </c>
      <c r="N95" s="230">
        <f t="shared" si="20"/>
        <v>259.415055669894</v>
      </c>
      <c r="O95" s="230">
        <f t="shared" si="20"/>
        <v>265.40083047642406</v>
      </c>
      <c r="P95" s="230">
        <f t="shared" si="20"/>
        <v>236.07162326469958</v>
      </c>
      <c r="Q95" s="230">
        <f t="shared" si="20"/>
        <v>234.44335735128874</v>
      </c>
    </row>
    <row r="96" spans="1:17" x14ac:dyDescent="0.25">
      <c r="A96" s="132" t="s">
        <v>83</v>
      </c>
      <c r="B96" s="275">
        <f>IF(B$6=0,0,B$6/OIS!B$5*1000)</f>
        <v>1.8317705793511685</v>
      </c>
      <c r="C96" s="275">
        <f>IF(C$6=0,0,C$6/OIS!C$5*1000)</f>
        <v>1.838200356253795</v>
      </c>
      <c r="D96" s="275">
        <f>IF(D$6=0,0,D$6/OIS!D$5*1000)</f>
        <v>1.8254817996291985</v>
      </c>
      <c r="E96" s="275">
        <f>IF(E$6=0,0,E$6/OIS!E$5*1000)</f>
        <v>1.8164963350605852</v>
      </c>
      <c r="F96" s="275">
        <f>IF(F$6=0,0,F$6/OIS!F$5*1000)</f>
        <v>1.5478944451916561</v>
      </c>
      <c r="G96" s="275">
        <f>IF(G$6=0,0,G$6/OIS!G$5*1000)</f>
        <v>1.7982650976025036</v>
      </c>
      <c r="H96" s="275">
        <f>IF(H$6=0,0,H$6/OIS!H$5*1000)</f>
        <v>1.8168026331818106</v>
      </c>
      <c r="I96" s="275">
        <f>IF(I$6=0,0,I$6/OIS!I$5*1000)</f>
        <v>1.8260084590388264</v>
      </c>
      <c r="J96" s="275">
        <f>IF(J$6=0,0,J$6/OIS!J$5*1000)</f>
        <v>1.8238681370787988</v>
      </c>
      <c r="K96" s="275">
        <f>IF(K$6=0,0,K$6/OIS!K$5*1000)</f>
        <v>1.7553539777912333</v>
      </c>
      <c r="L96" s="275">
        <f>IF(L$6=0,0,L$6/OIS!L$5*1000)</f>
        <v>1.7109972372524915</v>
      </c>
      <c r="M96" s="275">
        <f>IF(M$6=0,0,M$6/OIS!M$5*1000)</f>
        <v>1.8082697714019669</v>
      </c>
      <c r="N96" s="275">
        <f>IF(N$6=0,0,N$6/OIS!N$5*1000)</f>
        <v>2.1096575326443965</v>
      </c>
      <c r="O96" s="275">
        <f>IF(O$6=0,0,O$6/OIS!O$5*1000)</f>
        <v>1.6802187080586226</v>
      </c>
      <c r="P96" s="275">
        <f>IF(P$6=0,0,P$6/OIS!P$5*1000)</f>
        <v>1.4479887106935021</v>
      </c>
      <c r="Q96" s="275">
        <f>IF(Q$6=0,0,Q$6/OIS!Q$5*1000)</f>
        <v>1.4458122916214866</v>
      </c>
    </row>
    <row r="97" spans="1:17" x14ac:dyDescent="0.25">
      <c r="A97" s="76" t="s">
        <v>82</v>
      </c>
      <c r="B97" s="274">
        <f>IF(B$7=0,0,B$7/OIS!B$5*1000)</f>
        <v>1.2288624947662614</v>
      </c>
      <c r="C97" s="274">
        <f>IF(C$7=0,0,C$7/OIS!C$5*1000)</f>
        <v>1.2326505159188206</v>
      </c>
      <c r="D97" s="274">
        <f>IF(D$7=0,0,D$7/OIS!D$5*1000)</f>
        <v>1.224447080321249</v>
      </c>
      <c r="E97" s="274">
        <f>IF(E$7=0,0,E$7/OIS!E$5*1000)</f>
        <v>1.2162039494572923</v>
      </c>
      <c r="F97" s="274">
        <f>IF(F$7=0,0,F$7/OIS!F$5*1000)</f>
        <v>1.0404742201232107</v>
      </c>
      <c r="G97" s="274">
        <f>IF(G$7=0,0,G$7/OIS!G$5*1000)</f>
        <v>1.2044185694750575</v>
      </c>
      <c r="H97" s="274">
        <f>IF(H$7=0,0,H$7/OIS!H$5*1000)</f>
        <v>1.2162566038741256</v>
      </c>
      <c r="I97" s="274">
        <f>IF(I$7=0,0,I$7/OIS!I$5*1000)</f>
        <v>1.2227423088373288</v>
      </c>
      <c r="J97" s="274">
        <f>IF(J$7=0,0,J$7/OIS!J$5*1000)</f>
        <v>1.2206174714009557</v>
      </c>
      <c r="K97" s="274">
        <f>IF(K$7=0,0,K$7/OIS!K$5*1000)</f>
        <v>1.1746772744635492</v>
      </c>
      <c r="L97" s="274">
        <f>IF(L$7=0,0,L$7/OIS!L$5*1000)</f>
        <v>1.1454733553696295</v>
      </c>
      <c r="M97" s="274">
        <f>IF(M$7=0,0,M$7/OIS!M$5*1000)</f>
        <v>1.2077823426350367</v>
      </c>
      <c r="N97" s="274">
        <f>IF(N$7=0,0,N$7/OIS!N$5*1000)</f>
        <v>1.4116628287639383</v>
      </c>
      <c r="O97" s="274">
        <f>IF(O$7=0,0,O$7/OIS!O$5*1000)</f>
        <v>1.1303878984390832</v>
      </c>
      <c r="P97" s="274">
        <f>IF(P$7=0,0,P$7/OIS!P$5*1000)</f>
        <v>0.97115473375391792</v>
      </c>
      <c r="Q97" s="274">
        <f>IF(Q$7=0,0,Q$7/OIS!Q$5*1000)</f>
        <v>0.96686750306110802</v>
      </c>
    </row>
    <row r="98" spans="1:17" x14ac:dyDescent="0.25">
      <c r="A98" s="76" t="s">
        <v>81</v>
      </c>
      <c r="B98" s="274">
        <f>IF(B$8=0,0,B$8/OIS!B$5*1000)</f>
        <v>2.1562127637988775</v>
      </c>
      <c r="C98" s="274">
        <f>IF(C$8=0,0,C$8/OIS!C$5*1000)</f>
        <v>2.1833541212503786</v>
      </c>
      <c r="D98" s="274">
        <f>IF(D$8=0,0,D$8/OIS!D$5*1000)</f>
        <v>2.1561302435046468</v>
      </c>
      <c r="E98" s="274">
        <f>IF(E$8=0,0,E$8/OIS!E$5*1000)</f>
        <v>2.2280641227758404</v>
      </c>
      <c r="F98" s="274">
        <f>IF(F$8=0,0,F$8/OIS!F$5*1000)</f>
        <v>1.7455849997632622</v>
      </c>
      <c r="G98" s="274">
        <f>IF(G$8=0,0,G$8/OIS!G$5*1000)</f>
        <v>2.1900193193178676</v>
      </c>
      <c r="H98" s="274">
        <f>IF(H$8=0,0,H$8/OIS!H$5*1000)</f>
        <v>2.234117338781143</v>
      </c>
      <c r="I98" s="274">
        <f>IF(I$8=0,0,I$8/OIS!I$5*1000)</f>
        <v>2.2334110833603473</v>
      </c>
      <c r="J98" s="274">
        <f>IF(J$8=0,0,J$8/OIS!J$5*1000)</f>
        <v>2.2565552294998898</v>
      </c>
      <c r="K98" s="274">
        <f>IF(K$8=0,0,K$8/OIS!K$5*1000)</f>
        <v>2.175040035257084</v>
      </c>
      <c r="L98" s="274">
        <f>IF(L$8=0,0,L$8/OIS!L$5*1000)</f>
        <v>2.1022184809910516</v>
      </c>
      <c r="M98" s="274">
        <f>IF(M$8=0,0,M$8/OIS!M$5*1000)</f>
        <v>2.3265032001359494</v>
      </c>
      <c r="N98" s="274">
        <f>IF(N$8=0,0,N$8/OIS!N$5*1000)</f>
        <v>2.6182722301732775</v>
      </c>
      <c r="O98" s="274">
        <f>IF(O$8=0,0,O$8/OIS!O$5*1000)</f>
        <v>1.858787688564066</v>
      </c>
      <c r="P98" s="274">
        <f>IF(P$8=0,0,P$8/OIS!P$5*1000)</f>
        <v>1.7135320904424558</v>
      </c>
      <c r="Q98" s="274">
        <f>IF(Q$8=0,0,Q$8/OIS!Q$5*1000)</f>
        <v>1.8162779120870496</v>
      </c>
    </row>
    <row r="99" spans="1:17" x14ac:dyDescent="0.25">
      <c r="A99" s="76" t="s">
        <v>80</v>
      </c>
      <c r="B99" s="274">
        <f>IF(B$9=0,0,B$9/OIS!B$5*1000)</f>
        <v>0.84360010638797012</v>
      </c>
      <c r="C99" s="274">
        <f>IF(C$9=0,0,C$9/OIS!C$5*1000)</f>
        <v>0.83062320770922138</v>
      </c>
      <c r="D99" s="274">
        <f>IF(D$9=0,0,D$9/OIS!D$5*1000)</f>
        <v>0.83474311688763281</v>
      </c>
      <c r="E99" s="274">
        <f>IF(E$9=0,0,E$9/OIS!E$5*1000)</f>
        <v>0.76341650603334055</v>
      </c>
      <c r="F99" s="274">
        <f>IF(F$9=0,0,F$9/OIS!F$5*1000)</f>
        <v>0.77513508914175167</v>
      </c>
      <c r="G99" s="274">
        <f>IF(G$9=0,0,G$9/OIS!G$5*1000)</f>
        <v>0.76852502842928794</v>
      </c>
      <c r="H99" s="274">
        <f>IF(H$9=0,0,H$9/OIS!H$5*1000)</f>
        <v>0.75892203778587208</v>
      </c>
      <c r="I99" s="274">
        <f>IF(I$9=0,0,I$9/OIS!I$5*1000)</f>
        <v>0.77256080358024659</v>
      </c>
      <c r="J99" s="274">
        <f>IF(J$9=0,0,J$9/OIS!J$5*1000)</f>
        <v>0.7506773030969881</v>
      </c>
      <c r="K99" s="274">
        <f>IF(K$9=0,0,K$9/OIS!K$5*1000)</f>
        <v>0.71982898023043651</v>
      </c>
      <c r="L99" s="274">
        <f>IF(L$9=0,0,L$9/OIS!L$5*1000)</f>
        <v>0.71618238031979675</v>
      </c>
      <c r="M99" s="274">
        <f>IF(M$9=0,0,M$9/OIS!M$5*1000)</f>
        <v>0.67158367990419843</v>
      </c>
      <c r="N99" s="274">
        <f>IF(N$9=0,0,N$9/OIS!N$5*1000)</f>
        <v>0.86168532666543884</v>
      </c>
      <c r="O99" s="274">
        <f>IF(O$9=0,0,O$9/OIS!O$5*1000)</f>
        <v>0.87073099963831169</v>
      </c>
      <c r="P99" s="274">
        <f>IF(P$9=0,0,P$9/OIS!P$5*1000)</f>
        <v>0.65946302057018058</v>
      </c>
      <c r="Q99" s="274">
        <f>IF(Q$9=0,0,Q$9/OIS!Q$5*1000)</f>
        <v>0.57270876569147922</v>
      </c>
    </row>
    <row r="100" spans="1:17" x14ac:dyDescent="0.25">
      <c r="A100" s="129" t="s">
        <v>79</v>
      </c>
      <c r="B100" s="273">
        <f>IF(B$10=0,0,B$10/OIS!B$5*1000)</f>
        <v>1.9866860786473703</v>
      </c>
      <c r="C100" s="273">
        <f>IF(C$10=0,0,C$10/OIS!C$5*1000)</f>
        <v>1.9830632928142258</v>
      </c>
      <c r="D100" s="273">
        <f>IF(D$10=0,0,D$10/OIS!D$5*1000)</f>
        <v>1.9759024609770655</v>
      </c>
      <c r="E100" s="273">
        <f>IF(E$10=0,0,E$10/OIS!E$5*1000)</f>
        <v>1.9214871626516681</v>
      </c>
      <c r="F100" s="273">
        <f>IF(F$10=0,0,F$10/OIS!F$5*1000)</f>
        <v>1.720202532207789</v>
      </c>
      <c r="G100" s="273">
        <f>IF(G$10=0,0,G$10/OIS!G$5*1000)</f>
        <v>1.9106926175836716</v>
      </c>
      <c r="H100" s="273">
        <f>IF(H$10=0,0,H$10/OIS!H$5*1000)</f>
        <v>1.9187374553090377</v>
      </c>
      <c r="I100" s="273">
        <f>IF(I$10=0,0,I$10/OIS!I$5*1000)</f>
        <v>1.9349707983797</v>
      </c>
      <c r="J100" s="273">
        <f>IF(J$10=0,0,J$10/OIS!J$5*1000)</f>
        <v>1.9187556658562746</v>
      </c>
      <c r="K100" s="273">
        <f>IF(K$10=0,0,K$10/OIS!K$5*1000)</f>
        <v>1.8449159179548804</v>
      </c>
      <c r="L100" s="273">
        <f>IF(L$10=0,0,L$10/OIS!L$5*1000)</f>
        <v>1.8079648738768177</v>
      </c>
      <c r="M100" s="273">
        <f>IF(M$10=0,0,M$10/OIS!M$5*1000)</f>
        <v>1.8540291246223648</v>
      </c>
      <c r="N100" s="273">
        <f>IF(N$10=0,0,N$10/OIS!N$5*1000)</f>
        <v>2.2150129755414194</v>
      </c>
      <c r="O100" s="273">
        <f>IF(O$10=0,0,O$10/OIS!O$5*1000)</f>
        <v>1.8867582218680146</v>
      </c>
      <c r="P100" s="273">
        <f>IF(P$10=0,0,P$10/OIS!P$5*1000)</f>
        <v>1.565533402320924</v>
      </c>
      <c r="Q100" s="273">
        <f>IF(Q$10=0,0,Q$10/OIS!Q$5*1000)</f>
        <v>1.7296008271211665</v>
      </c>
    </row>
    <row r="101" spans="1:17" x14ac:dyDescent="0.25">
      <c r="A101" s="127" t="s">
        <v>324</v>
      </c>
      <c r="B101" s="296">
        <f>IF(B$15=0,0,B$15/OIS!B$5*1000)</f>
        <v>43.261659677191716</v>
      </c>
      <c r="C101" s="296">
        <f>IF(C$15=0,0,C$15/OIS!C$5*1000)</f>
        <v>42.463511199534096</v>
      </c>
      <c r="D101" s="296">
        <f>IF(D$15=0,0,D$15/OIS!D$5*1000)</f>
        <v>43.067737701739503</v>
      </c>
      <c r="E101" s="296">
        <f>IF(E$15=0,0,E$15/OIS!E$5*1000)</f>
        <v>54.627971249860842</v>
      </c>
      <c r="F101" s="296">
        <f>IF(F$15=0,0,F$15/OIS!F$5*1000)</f>
        <v>29.56761100028007</v>
      </c>
      <c r="G101" s="296">
        <f>IF(G$15=0,0,G$15/OIS!G$5*1000)</f>
        <v>68.063057648299989</v>
      </c>
      <c r="H101" s="296">
        <f>IF(H$15=0,0,H$15/OIS!H$5*1000)</f>
        <v>73.487291980319455</v>
      </c>
      <c r="I101" s="296">
        <f>IF(I$15=0,0,I$15/OIS!I$5*1000)</f>
        <v>68.926360187607216</v>
      </c>
      <c r="J101" s="296">
        <f>IF(J$15=0,0,J$15/OIS!J$5*1000)</f>
        <v>51.184287380794196</v>
      </c>
      <c r="K101" s="296">
        <f>IF(K$15=0,0,K$15/OIS!K$5*1000)</f>
        <v>31.447255542173391</v>
      </c>
      <c r="L101" s="296">
        <f>IF(L$15=0,0,L$15/OIS!L$5*1000)</f>
        <v>38.212768004878093</v>
      </c>
      <c r="M101" s="296">
        <f>IF(M$15=0,0,M$15/OIS!M$5*1000)</f>
        <v>6.7394560554744984</v>
      </c>
      <c r="N101" s="296">
        <f>IF(N$15=0,0,N$15/OIS!N$5*1000)</f>
        <v>81.083830423764638</v>
      </c>
      <c r="O101" s="296">
        <f>IF(O$15=0,0,O$15/OIS!O$5*1000)</f>
        <v>11.613155037258659</v>
      </c>
      <c r="P101" s="296">
        <f>IF(P$15=0,0,P$15/OIS!P$5*1000)</f>
        <v>4.7119958374623074</v>
      </c>
      <c r="Q101" s="296">
        <f>IF(Q$15=0,0,Q$15/OIS!Q$5*1000)</f>
        <v>7.3404173031586089</v>
      </c>
    </row>
    <row r="102" spans="1:17" x14ac:dyDescent="0.25">
      <c r="A102" s="127" t="s">
        <v>323</v>
      </c>
      <c r="B102" s="296">
        <f>IF(B$26=0,0,B$26/OIS!B$5*1000)</f>
        <v>125.49354053816536</v>
      </c>
      <c r="C102" s="296">
        <f>IF(C$26=0,0,C$26/OIS!C$5*1000)</f>
        <v>122.97757061831815</v>
      </c>
      <c r="D102" s="296">
        <f>IF(D$26=0,0,D$26/OIS!D$5*1000)</f>
        <v>125.38514151381978</v>
      </c>
      <c r="E102" s="296">
        <f>IF(E$26=0,0,E$26/OIS!E$5*1000)</f>
        <v>123.61706002332556</v>
      </c>
      <c r="F102" s="296">
        <f>IF(F$26=0,0,F$26/OIS!F$5*1000)</f>
        <v>128.93036101334113</v>
      </c>
      <c r="G102" s="296">
        <f>IF(G$26=0,0,G$26/OIS!G$5*1000)</f>
        <v>119.82353479806009</v>
      </c>
      <c r="H102" s="296">
        <f>IF(H$26=0,0,H$26/OIS!H$5*1000)</f>
        <v>114.14008838637353</v>
      </c>
      <c r="I102" s="296">
        <f>IF(I$26=0,0,I$26/OIS!I$5*1000)</f>
        <v>112.52258121169314</v>
      </c>
      <c r="J102" s="296">
        <f>IF(J$26=0,0,J$26/OIS!J$5*1000)</f>
        <v>106.61580494763155</v>
      </c>
      <c r="K102" s="296">
        <f>IF(K$26=0,0,K$26/OIS!K$5*1000)</f>
        <v>109.06441789957246</v>
      </c>
      <c r="L102" s="296">
        <f>IF(L$26=0,0,L$26/OIS!L$5*1000)</f>
        <v>115.78476965606713</v>
      </c>
      <c r="M102" s="296">
        <f>IF(M$26=0,0,M$26/OIS!M$5*1000)</f>
        <v>99.588967023395739</v>
      </c>
      <c r="N102" s="296">
        <f>IF(N$26=0,0,N$26/OIS!N$5*1000)</f>
        <v>112.86722062428025</v>
      </c>
      <c r="O102" s="296">
        <f>IF(O$26=0,0,O$26/OIS!O$5*1000)</f>
        <v>135.07992687647575</v>
      </c>
      <c r="P102" s="296">
        <f>IF(P$26=0,0,P$26/OIS!P$5*1000)</f>
        <v>88.043446798024675</v>
      </c>
      <c r="Q102" s="296">
        <f>IF(Q$26=0,0,Q$26/OIS!Q$5*1000)</f>
        <v>88.598116245805741</v>
      </c>
    </row>
    <row r="103" spans="1:17" x14ac:dyDescent="0.25">
      <c r="A103" s="127" t="s">
        <v>322</v>
      </c>
      <c r="B103" s="296">
        <f>IF(B$34=0,0,B$34/OIS!B$5*1000)</f>
        <v>10.525443662299367</v>
      </c>
      <c r="C103" s="296">
        <f>IF(C$34=0,0,C$34/OIS!C$5*1000)</f>
        <v>10.775683359974364</v>
      </c>
      <c r="D103" s="296">
        <f>IF(D$34=0,0,D$34/OIS!D$5*1000)</f>
        <v>10.569079055928718</v>
      </c>
      <c r="E103" s="296">
        <f>IF(E$34=0,0,E$34/OIS!E$5*1000)</f>
        <v>11.41660975593375</v>
      </c>
      <c r="F103" s="296">
        <f>IF(F$34=0,0,F$34/OIS!F$5*1000)</f>
        <v>8.0609279694760421</v>
      </c>
      <c r="G103" s="296">
        <f>IF(G$34=0,0,G$34/OIS!G$5*1000)</f>
        <v>11.131123085931145</v>
      </c>
      <c r="H103" s="296">
        <f>IF(H$34=0,0,H$34/OIS!H$5*1000)</f>
        <v>11.480405572423948</v>
      </c>
      <c r="I103" s="296">
        <f>IF(I$34=0,0,I$34/OIS!I$5*1000)</f>
        <v>11.407517127867338</v>
      </c>
      <c r="J103" s="296">
        <f>IF(J$34=0,0,J$34/OIS!J$5*1000)</f>
        <v>11.674887290895253</v>
      </c>
      <c r="K103" s="296">
        <f>IF(K$34=0,0,K$34/OIS!K$5*1000)</f>
        <v>11.27176602333822</v>
      </c>
      <c r="L103" s="296">
        <f>IF(L$34=0,0,L$34/OIS!L$5*1000)</f>
        <v>10.792310351296997</v>
      </c>
      <c r="M103" s="296">
        <f>IF(M$34=0,0,M$34/OIS!M$5*1000)</f>
        <v>12.547606516983077</v>
      </c>
      <c r="N103" s="296">
        <f>IF(N$34=0,0,N$34/OIS!N$5*1000)</f>
        <v>13.592849158212745</v>
      </c>
      <c r="O103" s="296">
        <f>IF(O$34=0,0,O$34/OIS!O$5*1000)</f>
        <v>8.3574855993988546</v>
      </c>
      <c r="P103" s="296">
        <f>IF(P$34=0,0,P$34/OIS!P$5*1000)</f>
        <v>8.419124526199905</v>
      </c>
      <c r="Q103" s="296">
        <f>IF(Q$34=0,0,Q$34/OIS!Q$5*1000)</f>
        <v>9.5542092788454145</v>
      </c>
    </row>
    <row r="104" spans="1:17" x14ac:dyDescent="0.25">
      <c r="A104" s="127" t="s">
        <v>321</v>
      </c>
      <c r="B104" s="296">
        <f>IF(B$53=0,0,B$53/OIS!B$5*1000)</f>
        <v>5.4441949977410529</v>
      </c>
      <c r="C104" s="296">
        <f>IF(C$53=0,0,C$53/OIS!C$5*1000)</f>
        <v>5.5736293241246715</v>
      </c>
      <c r="D104" s="296">
        <f>IF(D$53=0,0,D$53/OIS!D$5*1000)</f>
        <v>5.4667650289286476</v>
      </c>
      <c r="E104" s="296">
        <f>IF(E$53=0,0,E$53/OIS!E$5*1000)</f>
        <v>5.9051429772071131</v>
      </c>
      <c r="F104" s="296">
        <f>IF(F$53=0,0,F$53/OIS!F$5*1000)</f>
        <v>4.1694455014531266</v>
      </c>
      <c r="G104" s="296">
        <f>IF(G$53=0,0,G$53/OIS!G$5*1000)</f>
        <v>5.757477458240249</v>
      </c>
      <c r="H104" s="296">
        <f>IF(H$53=0,0,H$53/OIS!H$5*1000)</f>
        <v>5.9381408133227342</v>
      </c>
      <c r="I104" s="296">
        <f>IF(I$53=0,0,I$53/OIS!I$5*1000)</f>
        <v>5.900439893724486</v>
      </c>
      <c r="J104" s="296">
        <f>IF(J$53=0,0,J$53/OIS!J$5*1000)</f>
        <v>6.0387348056354782</v>
      </c>
      <c r="K104" s="296">
        <f>IF(K$53=0,0,K$53/OIS!K$5*1000)</f>
        <v>5.830223805174942</v>
      </c>
      <c r="L104" s="296">
        <f>IF(L$53=0,0,L$53/OIS!L$5*1000)</f>
        <v>5.5822294920501729</v>
      </c>
      <c r="M104" s="296">
        <f>IF(M$53=0,0,M$53/OIS!M$5*1000)</f>
        <v>6.4901413018877996</v>
      </c>
      <c r="N104" s="296">
        <f>IF(N$53=0,0,N$53/OIS!N$5*1000)</f>
        <v>7.0307840473514185</v>
      </c>
      <c r="O104" s="296">
        <f>IF(O$53=0,0,O$53/OIS!O$5*1000)</f>
        <v>4.3228373789994095</v>
      </c>
      <c r="P104" s="296">
        <f>IF(P$53=0,0,P$53/OIS!P$5*1000)</f>
        <v>4.3547195825171929</v>
      </c>
      <c r="Q104" s="296">
        <f>IF(Q$53=0,0,Q$53/OIS!Q$5*1000)</f>
        <v>4.9418323856096968</v>
      </c>
    </row>
    <row r="105" spans="1:17" x14ac:dyDescent="0.25">
      <c r="A105" s="127" t="s">
        <v>320</v>
      </c>
      <c r="B105" s="296">
        <f>IF(B$67=0,0,B$67/OIS!B$5*1000)</f>
        <v>33.790203765059871</v>
      </c>
      <c r="C105" s="296">
        <f>IF(C$67=0,0,C$67/OIS!C$5*1000)</f>
        <v>32.134836780768268</v>
      </c>
      <c r="D105" s="296">
        <f>IF(D$67=0,0,D$67/OIS!D$5*1000)</f>
        <v>33.144174920516491</v>
      </c>
      <c r="E105" s="296">
        <f>IF(E$67=0,0,E$67/OIS!E$5*1000)</f>
        <v>36.188330857576823</v>
      </c>
      <c r="F105" s="296">
        <f>IF(F$67=0,0,F$67/OIS!F$5*1000)</f>
        <v>49.87061634652229</v>
      </c>
      <c r="G105" s="296">
        <f>IF(G$67=0,0,G$67/OIS!G$5*1000)</f>
        <v>36.319199752895031</v>
      </c>
      <c r="H105" s="296">
        <f>IF(H$67=0,0,H$67/OIS!H$5*1000)</f>
        <v>31.959349370139154</v>
      </c>
      <c r="I105" s="296">
        <f>IF(I$67=0,0,I$67/OIS!I$5*1000)</f>
        <v>30.082943691490879</v>
      </c>
      <c r="J105" s="296">
        <f>IF(J$67=0,0,J$67/OIS!J$5*1000)</f>
        <v>26.693070895504793</v>
      </c>
      <c r="K105" s="296">
        <f>IF(K$67=0,0,K$67/OIS!K$5*1000)</f>
        <v>27.619063743826555</v>
      </c>
      <c r="L105" s="296">
        <f>IF(L$67=0,0,L$67/OIS!L$5*1000)</f>
        <v>33.458381500476953</v>
      </c>
      <c r="M105" s="296">
        <f>IF(M$67=0,0,M$67/OIS!M$5*1000)</f>
        <v>18.619927846311523</v>
      </c>
      <c r="N105" s="296">
        <f>IF(N$67=0,0,N$67/OIS!N$5*1000)</f>
        <v>19.848318747662606</v>
      </c>
      <c r="O105" s="296">
        <f>IF(O$67=0,0,O$67/OIS!O$5*1000)</f>
        <v>50.589862982682774</v>
      </c>
      <c r="P105" s="296">
        <f>IF(P$67=0,0,P$67/OIS!P$5*1000)</f>
        <v>39.41947369365991</v>
      </c>
      <c r="Q105" s="296">
        <f>IF(Q$67=0,0,Q$67/OIS!Q$5*1000)</f>
        <v>32.578135763830922</v>
      </c>
    </row>
    <row r="106" spans="1:17" x14ac:dyDescent="0.25">
      <c r="A106" s="72" t="s">
        <v>319</v>
      </c>
      <c r="B106" s="295">
        <f>IF(B$68=0,0,B$68/OIS!B$5*1000)</f>
        <v>40.684746012631351</v>
      </c>
      <c r="C106" s="295">
        <f>IF(C$68=0,0,C$68/OIS!C$5*1000)</f>
        <v>43.072513842935422</v>
      </c>
      <c r="D106" s="295">
        <f>IF(D$68=0,0,D$68/OIS!D$5*1000)</f>
        <v>41.281720328504484</v>
      </c>
      <c r="E106" s="295">
        <f>IF(E$68=0,0,E$68/OIS!E$5*1000)</f>
        <v>28.791087541574072</v>
      </c>
      <c r="F106" s="295">
        <f>IF(F$68=0,0,F$68/OIS!F$5*1000)</f>
        <v>40.662065778937063</v>
      </c>
      <c r="G106" s="295">
        <f>IF(G$68=0,0,G$68/OIS!G$5*1000)</f>
        <v>18.631155293434947</v>
      </c>
      <c r="H106" s="295">
        <f>IF(H$68=0,0,H$68/OIS!H$5*1000)</f>
        <v>16.072598069057761</v>
      </c>
      <c r="I106" s="295">
        <f>IF(I$68=0,0,I$68/OIS!I$5*1000)</f>
        <v>21.900313135676306</v>
      </c>
      <c r="J106" s="295">
        <f>IF(J$68=0,0,J$68/OIS!J$5*1000)</f>
        <v>40.770017269332989</v>
      </c>
      <c r="K106" s="295">
        <f>IF(K$68=0,0,K$68/OIS!K$5*1000)</f>
        <v>55.897992221006156</v>
      </c>
      <c r="L106" s="295">
        <f>IF(L$68=0,0,L$68/OIS!L$5*1000)</f>
        <v>43.940635141319568</v>
      </c>
      <c r="M106" s="295">
        <f>IF(M$68=0,0,M$68/OIS!M$5*1000)</f>
        <v>82.79761420626177</v>
      </c>
      <c r="N106" s="295">
        <f>IF(N$68=0,0,N$68/OIS!N$5*1000)</f>
        <v>15.775761774833876</v>
      </c>
      <c r="O106" s="295">
        <f>IF(O$68=0,0,O$68/OIS!O$5*1000)</f>
        <v>48.010679085040572</v>
      </c>
      <c r="P106" s="295">
        <f>IF(P$68=0,0,P$68/OIS!P$5*1000)</f>
        <v>84.765190869054607</v>
      </c>
      <c r="Q106" s="295">
        <f>IF(Q$68=0,0,Q$68/OIS!Q$5*1000)</f>
        <v>84.89937907445605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127.31582203873599</v>
      </c>
      <c r="C5" s="96">
        <v>133.48542957448848</v>
      </c>
      <c r="D5" s="96">
        <v>134.21429292109991</v>
      </c>
      <c r="E5" s="96">
        <v>122.74370090781329</v>
      </c>
      <c r="F5" s="96">
        <v>80.099452812791512</v>
      </c>
      <c r="G5" s="96">
        <v>117.56644591352253</v>
      </c>
      <c r="H5" s="96">
        <v>137.83237352654487</v>
      </c>
      <c r="I5" s="96">
        <v>132.6516762994724</v>
      </c>
      <c r="J5" s="96">
        <v>142.55859502343253</v>
      </c>
      <c r="K5" s="96">
        <v>128.1899107305473</v>
      </c>
      <c r="L5" s="96">
        <v>91.545800704609647</v>
      </c>
      <c r="M5" s="96">
        <v>110.51426515283561</v>
      </c>
      <c r="N5" s="96">
        <v>93.497130136461763</v>
      </c>
      <c r="O5" s="96">
        <v>53.670741174247866</v>
      </c>
      <c r="P5" s="96">
        <v>95.819065948980381</v>
      </c>
      <c r="Q5" s="96">
        <v>107.99427639158472</v>
      </c>
    </row>
    <row r="6" spans="1:17" x14ac:dyDescent="0.25">
      <c r="A6" s="132" t="s">
        <v>83</v>
      </c>
      <c r="B6" s="160">
        <v>1.2081797297990204</v>
      </c>
      <c r="C6" s="160">
        <v>1.2711734004122874</v>
      </c>
      <c r="D6" s="160">
        <v>1.2692710138856484</v>
      </c>
      <c r="E6" s="160">
        <v>1.157497493912421</v>
      </c>
      <c r="F6" s="160">
        <v>0.64874833592864189</v>
      </c>
      <c r="G6" s="160">
        <v>1.1062224566173497</v>
      </c>
      <c r="H6" s="160">
        <v>1.3435943598020521</v>
      </c>
      <c r="I6" s="160">
        <v>1.2996449213696335</v>
      </c>
      <c r="J6" s="160">
        <v>1.3950700954315811</v>
      </c>
      <c r="K6" s="160">
        <v>1.2073348569845506</v>
      </c>
      <c r="L6" s="160">
        <v>0.84042105139276246</v>
      </c>
      <c r="M6" s="160">
        <v>1.0722369002137546</v>
      </c>
      <c r="N6" s="160">
        <v>1.0583259075140163</v>
      </c>
      <c r="O6" s="160">
        <v>0.48385206092669475</v>
      </c>
      <c r="P6" s="160">
        <v>0.74443416324973644</v>
      </c>
      <c r="Q6" s="160">
        <v>0.8377642773810402</v>
      </c>
    </row>
    <row r="7" spans="1:17" x14ac:dyDescent="0.25">
      <c r="A7" s="76" t="s">
        <v>82</v>
      </c>
      <c r="B7" s="159">
        <v>0.21221050742090353</v>
      </c>
      <c r="C7" s="159">
        <v>0.22317988062596289</v>
      </c>
      <c r="D7" s="159">
        <v>0.22290509912618425</v>
      </c>
      <c r="E7" s="159">
        <v>0.20290608496096185</v>
      </c>
      <c r="F7" s="159">
        <v>0.11417456556223927</v>
      </c>
      <c r="G7" s="159">
        <v>0.19398552591758059</v>
      </c>
      <c r="H7" s="159">
        <v>0.2354988340363266</v>
      </c>
      <c r="I7" s="159">
        <v>0.22785575240913875</v>
      </c>
      <c r="J7" s="159">
        <v>0.2444473330913057</v>
      </c>
      <c r="K7" s="159">
        <v>0.21153621386253427</v>
      </c>
      <c r="L7" s="159">
        <v>0.14731118875717922</v>
      </c>
      <c r="M7" s="159">
        <v>0.18750779696481282</v>
      </c>
      <c r="N7" s="159">
        <v>0.18541359507942987</v>
      </c>
      <c r="O7" s="159">
        <v>8.5227040368275039E-2</v>
      </c>
      <c r="P7" s="159">
        <v>0.13072320267538851</v>
      </c>
      <c r="Q7" s="159">
        <v>0.14668307894249913</v>
      </c>
    </row>
    <row r="8" spans="1:17" x14ac:dyDescent="0.25">
      <c r="A8" s="76" t="s">
        <v>81</v>
      </c>
      <c r="B8" s="159">
        <v>2.0418776368067069</v>
      </c>
      <c r="C8" s="159">
        <v>2.1677728130628746</v>
      </c>
      <c r="D8" s="159">
        <v>2.1524322016499471</v>
      </c>
      <c r="E8" s="159">
        <v>2.0384067714317196</v>
      </c>
      <c r="F8" s="159">
        <v>1.0503971889365193</v>
      </c>
      <c r="G8" s="159">
        <v>1.9342577060955259</v>
      </c>
      <c r="H8" s="159">
        <v>2.3721603085619676</v>
      </c>
      <c r="I8" s="159">
        <v>2.2822763523814937</v>
      </c>
      <c r="J8" s="159">
        <v>2.4781420376665744</v>
      </c>
      <c r="K8" s="159">
        <v>2.1478696496982241</v>
      </c>
      <c r="L8" s="159">
        <v>1.4825286613262993</v>
      </c>
      <c r="M8" s="159">
        <v>1.9806549123502357</v>
      </c>
      <c r="N8" s="159">
        <v>1.8858185396416054</v>
      </c>
      <c r="O8" s="159">
        <v>0.76851827806978557</v>
      </c>
      <c r="P8" s="159">
        <v>1.264826616308401</v>
      </c>
      <c r="Q8" s="159">
        <v>1.5110187770069115</v>
      </c>
    </row>
    <row r="9" spans="1:17" x14ac:dyDescent="0.25">
      <c r="A9" s="76" t="s">
        <v>80</v>
      </c>
      <c r="B9" s="159">
        <v>0.5592146492097434</v>
      </c>
      <c r="C9" s="159">
        <v>0.57729455326839674</v>
      </c>
      <c r="D9" s="159">
        <v>0.58332575219561345</v>
      </c>
      <c r="E9" s="159">
        <v>0.48890955760817179</v>
      </c>
      <c r="F9" s="159">
        <v>0.32650795020219398</v>
      </c>
      <c r="G9" s="159">
        <v>0.47514724902705513</v>
      </c>
      <c r="H9" s="159">
        <v>0.5640778336268587</v>
      </c>
      <c r="I9" s="159">
        <v>0.55263202318721882</v>
      </c>
      <c r="J9" s="159">
        <v>0.5770817315776986</v>
      </c>
      <c r="K9" s="159">
        <v>0.49759247851902794</v>
      </c>
      <c r="L9" s="159">
        <v>0.35355150835444582</v>
      </c>
      <c r="M9" s="159">
        <v>0.40022951142971758</v>
      </c>
      <c r="N9" s="159">
        <v>0.43444781040851249</v>
      </c>
      <c r="O9" s="159">
        <v>0.2520067850057181</v>
      </c>
      <c r="P9" s="159">
        <v>0.34074776435981591</v>
      </c>
      <c r="Q9" s="159">
        <v>0.33352255092959904</v>
      </c>
    </row>
    <row r="10" spans="1:17" x14ac:dyDescent="0.25">
      <c r="A10" s="129" t="s">
        <v>79</v>
      </c>
      <c r="B10" s="158">
        <v>2.0011850529444937</v>
      </c>
      <c r="C10" s="158">
        <v>2.101641513503143</v>
      </c>
      <c r="D10" s="158">
        <v>2.1088208216550006</v>
      </c>
      <c r="E10" s="158">
        <v>1.8599213029992856</v>
      </c>
      <c r="F10" s="158">
        <v>1.2409492217399265</v>
      </c>
      <c r="G10" s="158">
        <v>1.7945230514214372</v>
      </c>
      <c r="H10" s="158">
        <v>2.1565884506294015</v>
      </c>
      <c r="I10" s="158">
        <v>2.019117273002963</v>
      </c>
      <c r="J10" s="158">
        <v>2.2081921847096222</v>
      </c>
      <c r="K10" s="158">
        <v>1.9082988469032838</v>
      </c>
      <c r="L10" s="158">
        <v>1.3390861430108507</v>
      </c>
      <c r="M10" s="158">
        <v>1.6763456766017009</v>
      </c>
      <c r="N10" s="158">
        <v>1.7192724419154681</v>
      </c>
      <c r="O10" s="158">
        <v>0.89347550621749905</v>
      </c>
      <c r="P10" s="158">
        <v>1.278519531582778</v>
      </c>
      <c r="Q10" s="158">
        <v>1.5710508265737775</v>
      </c>
    </row>
    <row r="11" spans="1:17" x14ac:dyDescent="0.25">
      <c r="A11" s="92" t="s">
        <v>125</v>
      </c>
      <c r="B11" s="91">
        <v>0.81659040900235802</v>
      </c>
      <c r="C11" s="91">
        <v>0.80944276140351179</v>
      </c>
      <c r="D11" s="91">
        <v>0.80296065367475244</v>
      </c>
      <c r="E11" s="91">
        <v>0.75936700974054094</v>
      </c>
      <c r="F11" s="91">
        <v>6.8780740144376754E-2</v>
      </c>
      <c r="G11" s="91">
        <v>0.69600661002926467</v>
      </c>
      <c r="H11" s="91">
        <v>0.87133065221142425</v>
      </c>
      <c r="I11" s="91">
        <v>0.91507787589995171</v>
      </c>
      <c r="J11" s="91">
        <v>0.99435475852036082</v>
      </c>
      <c r="K11" s="91">
        <v>0.86191650767490846</v>
      </c>
      <c r="L11" s="91">
        <v>0.59459526335185564</v>
      </c>
      <c r="M11" s="91">
        <v>0.59578197978404035</v>
      </c>
      <c r="N11" s="91">
        <v>0.53198304876638447</v>
      </c>
      <c r="O11" s="91">
        <v>7.6365337610144482E-2</v>
      </c>
      <c r="P11" s="91">
        <v>0.27159172424938716</v>
      </c>
      <c r="Q11" s="91">
        <v>0.42491043482448443</v>
      </c>
    </row>
    <row r="12" spans="1:17" x14ac:dyDescent="0.25">
      <c r="A12" s="92" t="s">
        <v>26</v>
      </c>
      <c r="B12" s="91">
        <v>6.6498044431457334E-2</v>
      </c>
      <c r="C12" s="91">
        <v>6.6013358867705804E-2</v>
      </c>
      <c r="D12" s="91">
        <v>6.5025651974930182E-2</v>
      </c>
      <c r="E12" s="91">
        <v>6.4313772417390336E-2</v>
      </c>
      <c r="F12" s="91">
        <v>0</v>
      </c>
      <c r="G12" s="91">
        <v>5.8257067590422928E-2</v>
      </c>
      <c r="H12" s="91">
        <v>7.3918030877146546E-2</v>
      </c>
      <c r="I12" s="91">
        <v>0.32360508131759469</v>
      </c>
      <c r="J12" s="91">
        <v>8.553882626314864E-2</v>
      </c>
      <c r="K12" s="91">
        <v>7.4261376309255223E-2</v>
      </c>
      <c r="L12" s="91">
        <v>5.0777350581409489E-2</v>
      </c>
      <c r="M12" s="91">
        <v>5.2691757872182166E-2</v>
      </c>
      <c r="N12" s="91">
        <v>4.4528857809586916E-2</v>
      </c>
      <c r="O12" s="91">
        <v>1.8229982971296572E-3</v>
      </c>
      <c r="P12" s="91">
        <v>1.9787923654457661E-2</v>
      </c>
      <c r="Q12" s="91">
        <v>3.3125465872871025E-2</v>
      </c>
    </row>
    <row r="13" spans="1:17" x14ac:dyDescent="0.25">
      <c r="A13" s="92" t="s">
        <v>126</v>
      </c>
      <c r="B13" s="91">
        <v>0</v>
      </c>
      <c r="C13" s="91">
        <v>0.12285005367843417</v>
      </c>
      <c r="D13" s="91">
        <v>0.12288280932533342</v>
      </c>
      <c r="E13" s="91">
        <v>0.12296773373903438</v>
      </c>
      <c r="F13" s="91">
        <v>0.16549270413167386</v>
      </c>
      <c r="G13" s="91">
        <v>0.16791526467135789</v>
      </c>
      <c r="H13" s="91">
        <v>0.16962399377322476</v>
      </c>
      <c r="I13" s="91">
        <v>0</v>
      </c>
      <c r="J13" s="91">
        <v>0</v>
      </c>
      <c r="K13" s="91">
        <v>0</v>
      </c>
      <c r="L13" s="91">
        <v>0</v>
      </c>
      <c r="M13" s="91">
        <v>0.42539694626417657</v>
      </c>
      <c r="N13" s="91">
        <v>0.47604090158593881</v>
      </c>
      <c r="O13" s="91">
        <v>0.48616386757070573</v>
      </c>
      <c r="P13" s="91">
        <v>0.49629839491093214</v>
      </c>
      <c r="Q13" s="91">
        <v>0.4557824424259041</v>
      </c>
    </row>
    <row r="14" spans="1:17" x14ac:dyDescent="0.25">
      <c r="A14" s="92" t="s">
        <v>21</v>
      </c>
      <c r="B14" s="157">
        <v>1.1180965995106784</v>
      </c>
      <c r="C14" s="157">
        <v>1.1033353395534915</v>
      </c>
      <c r="D14" s="157">
        <v>1.1179517066799844</v>
      </c>
      <c r="E14" s="157">
        <v>0.91327278710232007</v>
      </c>
      <c r="F14" s="157">
        <v>1.0066757774638759</v>
      </c>
      <c r="G14" s="157">
        <v>0.87234410913039184</v>
      </c>
      <c r="H14" s="157">
        <v>1.0417157737676059</v>
      </c>
      <c r="I14" s="157">
        <v>0.78043431578541633</v>
      </c>
      <c r="J14" s="157">
        <v>1.1282985999261126</v>
      </c>
      <c r="K14" s="157">
        <v>0.9721209629191202</v>
      </c>
      <c r="L14" s="157">
        <v>0.69371352907758566</v>
      </c>
      <c r="M14" s="157">
        <v>0.60247499268130189</v>
      </c>
      <c r="N14" s="157">
        <v>0.66671963375355792</v>
      </c>
      <c r="O14" s="157">
        <v>0.32912330273951923</v>
      </c>
      <c r="P14" s="157">
        <v>0.4908414887680011</v>
      </c>
      <c r="Q14" s="157">
        <v>0.65723248345051788</v>
      </c>
    </row>
    <row r="15" spans="1:17" x14ac:dyDescent="0.25">
      <c r="A15" s="156" t="s">
        <v>324</v>
      </c>
      <c r="B15" s="204">
        <v>24.451230699854687</v>
      </c>
      <c r="C15" s="204">
        <v>25.266704581852977</v>
      </c>
      <c r="D15" s="204">
        <v>25.683665262535076</v>
      </c>
      <c r="E15" s="204">
        <v>29.806036228552717</v>
      </c>
      <c r="F15" s="204">
        <v>10.883408183131696</v>
      </c>
      <c r="G15" s="204">
        <v>35.898842578800519</v>
      </c>
      <c r="H15" s="204">
        <v>45.767927607417811</v>
      </c>
      <c r="I15" s="204">
        <v>41.274563954614521</v>
      </c>
      <c r="J15" s="204">
        <v>32.904611408313954</v>
      </c>
      <c r="K15" s="204">
        <v>17.841944011681143</v>
      </c>
      <c r="L15" s="204">
        <v>15.634339558608053</v>
      </c>
      <c r="M15" s="204">
        <v>3.2047195451360224</v>
      </c>
      <c r="N15" s="204">
        <v>33.628379426893858</v>
      </c>
      <c r="O15" s="204">
        <v>2.7316498588310809</v>
      </c>
      <c r="P15" s="204">
        <v>1.9936388743838549</v>
      </c>
      <c r="Q15" s="204">
        <v>3.47798911973018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0.21423563854812822</v>
      </c>
      <c r="J16" s="87">
        <v>0.20780511957644365</v>
      </c>
      <c r="K16" s="87">
        <v>2.2317065380654544</v>
      </c>
      <c r="L16" s="87">
        <v>0.86636414259864603</v>
      </c>
      <c r="M16" s="87">
        <v>0.29427721119048972</v>
      </c>
      <c r="N16" s="87">
        <v>0</v>
      </c>
      <c r="O16" s="87">
        <v>0.13725426762515772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7.632633398801759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1.535641045063408E-16</v>
      </c>
      <c r="Q18" s="87">
        <v>0</v>
      </c>
    </row>
    <row r="19" spans="1:17" x14ac:dyDescent="0.25">
      <c r="A19" s="88" t="s">
        <v>125</v>
      </c>
      <c r="B19" s="87">
        <v>23.413869200209408</v>
      </c>
      <c r="C19" s="87">
        <v>22.399901917947734</v>
      </c>
      <c r="D19" s="87">
        <v>23.739035506368737</v>
      </c>
      <c r="E19" s="87">
        <v>27.637772178429785</v>
      </c>
      <c r="F19" s="87">
        <v>0</v>
      </c>
      <c r="G19" s="87">
        <v>32.767919299683577</v>
      </c>
      <c r="H19" s="87">
        <v>36.006513387595817</v>
      </c>
      <c r="I19" s="87">
        <v>30.738331293883569</v>
      </c>
      <c r="J19" s="87">
        <v>24.587718349854978</v>
      </c>
      <c r="K19" s="87">
        <v>10.719654595427512</v>
      </c>
      <c r="L19" s="87">
        <v>10.094766279238808</v>
      </c>
      <c r="M19" s="87">
        <v>0.46937889070856198</v>
      </c>
      <c r="N19" s="87">
        <v>14.792870310038964</v>
      </c>
      <c r="O19" s="87">
        <v>0.97231511453081332</v>
      </c>
      <c r="P19" s="87">
        <v>0.76635296465150182</v>
      </c>
      <c r="Q19" s="87">
        <v>0.77110810562721466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7.0691884030683951</v>
      </c>
      <c r="I20" s="87">
        <v>7.3858551640004917</v>
      </c>
      <c r="J20" s="87">
        <v>6.1451528545639711</v>
      </c>
      <c r="K20" s="87">
        <v>3.8505833181183697</v>
      </c>
      <c r="L20" s="87">
        <v>3.492958357750874</v>
      </c>
      <c r="M20" s="87">
        <v>1.9102210786794178</v>
      </c>
      <c r="N20" s="87">
        <v>11.246099835437427</v>
      </c>
      <c r="O20" s="87">
        <v>1.2420515583404277</v>
      </c>
      <c r="P20" s="87">
        <v>0.21812852939978003</v>
      </c>
      <c r="Q20" s="87">
        <v>1.6873468931817861</v>
      </c>
    </row>
    <row r="21" spans="1:17" x14ac:dyDescent="0.25">
      <c r="A21" s="88" t="s">
        <v>28</v>
      </c>
      <c r="B21" s="87">
        <v>0.17874247158136697</v>
      </c>
      <c r="C21" s="87">
        <v>0.17317139067699691</v>
      </c>
      <c r="D21" s="87">
        <v>0.36214783621436364</v>
      </c>
      <c r="E21" s="87">
        <v>0.72694535423463302</v>
      </c>
      <c r="F21" s="87">
        <v>0.71072210511325906</v>
      </c>
      <c r="G21" s="87">
        <v>0.7507730627637994</v>
      </c>
      <c r="H21" s="87">
        <v>0.95922672348499671</v>
      </c>
      <c r="I21" s="87">
        <v>0.38891630331561228</v>
      </c>
      <c r="J21" s="87">
        <v>0.18157443794869552</v>
      </c>
      <c r="K21" s="87">
        <v>0</v>
      </c>
      <c r="L21" s="87">
        <v>0</v>
      </c>
      <c r="M21" s="87">
        <v>0</v>
      </c>
      <c r="N21" s="87">
        <v>2.8394683763327295</v>
      </c>
      <c r="O21" s="87">
        <v>0</v>
      </c>
      <c r="P21" s="87">
        <v>0.77934803034895006</v>
      </c>
      <c r="Q21" s="87">
        <v>0.27436562061790942</v>
      </c>
    </row>
    <row r="22" spans="1:17" x14ac:dyDescent="0.25">
      <c r="A22" s="88" t="s">
        <v>26</v>
      </c>
      <c r="B22" s="87">
        <v>0.85861902806391399</v>
      </c>
      <c r="C22" s="87">
        <v>2.6936312732282439</v>
      </c>
      <c r="D22" s="87">
        <v>1.5824819199519762</v>
      </c>
      <c r="E22" s="87">
        <v>1.4413186958882973</v>
      </c>
      <c r="F22" s="87">
        <v>2.5400526792166782</v>
      </c>
      <c r="G22" s="87">
        <v>2.3801502163531469</v>
      </c>
      <c r="H22" s="87">
        <v>1.7329990932686061</v>
      </c>
      <c r="I22" s="87">
        <v>2.5472255548667238</v>
      </c>
      <c r="J22" s="87">
        <v>1.7823606463698607</v>
      </c>
      <c r="K22" s="87">
        <v>1.039999560069804</v>
      </c>
      <c r="L22" s="87">
        <v>1.1802507790197239</v>
      </c>
      <c r="M22" s="87">
        <v>0.53084236455755296</v>
      </c>
      <c r="N22" s="87">
        <v>4.7499409050847357</v>
      </c>
      <c r="O22" s="87">
        <v>0.3800289183346825</v>
      </c>
      <c r="P22" s="87">
        <v>0.22980934998362296</v>
      </c>
      <c r="Q22" s="87">
        <v>0.74516850030326987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323</v>
      </c>
      <c r="B26" s="204">
        <v>42.410812682065739</v>
      </c>
      <c r="C26" s="204">
        <v>43.643220741193282</v>
      </c>
      <c r="D26" s="204">
        <v>44.656855005626966</v>
      </c>
      <c r="E26" s="204">
        <v>40.727689961150318</v>
      </c>
      <c r="F26" s="204">
        <v>27.745458979187212</v>
      </c>
      <c r="G26" s="204">
        <v>38.116892786222856</v>
      </c>
      <c r="H26" s="204">
        <v>43.699146450727767</v>
      </c>
      <c r="I26" s="204">
        <v>41.521902523554701</v>
      </c>
      <c r="J26" s="204">
        <v>42.346585014230364</v>
      </c>
      <c r="K26" s="204">
        <v>38.987278965103542</v>
      </c>
      <c r="L26" s="204">
        <v>29.490402299836639</v>
      </c>
      <c r="M26" s="204">
        <v>31.544869068630106</v>
      </c>
      <c r="N26" s="204">
        <v>29.445728095846732</v>
      </c>
      <c r="O26" s="204">
        <v>19.809937990233408</v>
      </c>
      <c r="P26" s="204">
        <v>23.005600231880077</v>
      </c>
      <c r="Q26" s="204">
        <v>26.461515195137896</v>
      </c>
    </row>
    <row r="27" spans="1:17" x14ac:dyDescent="0.25">
      <c r="A27" s="152" t="s">
        <v>332</v>
      </c>
      <c r="B27" s="151">
        <v>40.101980942427858</v>
      </c>
      <c r="C27" s="151">
        <v>41.164953254248957</v>
      </c>
      <c r="D27" s="151">
        <v>42.212831329846864</v>
      </c>
      <c r="E27" s="151">
        <v>38.308254192176435</v>
      </c>
      <c r="F27" s="151">
        <v>26.621859930281516</v>
      </c>
      <c r="G27" s="151">
        <v>35.839598545472874</v>
      </c>
      <c r="H27" s="151">
        <v>40.875508179887731</v>
      </c>
      <c r="I27" s="151">
        <v>38.821649470320651</v>
      </c>
      <c r="J27" s="151">
        <v>39.376651706623178</v>
      </c>
      <c r="K27" s="151">
        <v>36.408902050144341</v>
      </c>
      <c r="L27" s="151">
        <v>27.727397693018176</v>
      </c>
      <c r="M27" s="151">
        <v>29.070412558868618</v>
      </c>
      <c r="N27" s="151">
        <v>27.17790396618766</v>
      </c>
      <c r="O27" s="151">
        <v>19.009525561771611</v>
      </c>
      <c r="P27" s="151">
        <v>21.566074408532209</v>
      </c>
      <c r="Q27" s="151">
        <v>24.620335898943754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17.338619333040377</v>
      </c>
      <c r="C29" s="83">
        <v>17.586667539237144</v>
      </c>
      <c r="D29" s="83">
        <v>17.86227976745765</v>
      </c>
      <c r="E29" s="83">
        <v>17.532216573690036</v>
      </c>
      <c r="F29" s="83">
        <v>11.638595680075399</v>
      </c>
      <c r="G29" s="83">
        <v>15.7568838690754</v>
      </c>
      <c r="H29" s="83">
        <v>15.471654750585445</v>
      </c>
      <c r="I29" s="83">
        <v>14.656485629524466</v>
      </c>
      <c r="J29" s="83">
        <v>14.388703239517747</v>
      </c>
      <c r="K29" s="83">
        <v>12.54659680880143</v>
      </c>
      <c r="L29" s="83">
        <v>8.3538775630544215</v>
      </c>
      <c r="M29" s="83">
        <v>1.6076119170304091</v>
      </c>
      <c r="N29" s="83">
        <v>6.7341309042226039</v>
      </c>
      <c r="O29" s="83">
        <v>2.5775117333693744</v>
      </c>
      <c r="P29" s="83">
        <v>2.4643214390654973</v>
      </c>
      <c r="Q29" s="83">
        <v>2.7281289589164639</v>
      </c>
    </row>
    <row r="30" spans="1:17" x14ac:dyDescent="0.25">
      <c r="A30" s="154" t="s">
        <v>125</v>
      </c>
      <c r="B30" s="83">
        <v>14.322128028787144</v>
      </c>
      <c r="C30" s="83">
        <v>14.797737159550236</v>
      </c>
      <c r="D30" s="83">
        <v>14.980779084415872</v>
      </c>
      <c r="E30" s="83">
        <v>16.798489220117421</v>
      </c>
      <c r="F30" s="83">
        <v>11.742355488842982</v>
      </c>
      <c r="G30" s="83">
        <v>16.265519729975171</v>
      </c>
      <c r="H30" s="83">
        <v>20.794284323432606</v>
      </c>
      <c r="I30" s="83">
        <v>18.876310811932285</v>
      </c>
      <c r="J30" s="83">
        <v>20.762461889172844</v>
      </c>
      <c r="K30" s="83">
        <v>20.537103291632842</v>
      </c>
      <c r="L30" s="83">
        <v>16.388649752641665</v>
      </c>
      <c r="M30" s="83">
        <v>15.306335505774056</v>
      </c>
      <c r="N30" s="83">
        <v>12.964713028607699</v>
      </c>
      <c r="O30" s="83">
        <v>9.6558849923721031</v>
      </c>
      <c r="P30" s="83">
        <v>10.023888157711079</v>
      </c>
      <c r="Q30" s="83">
        <v>11.74489303416367</v>
      </c>
    </row>
    <row r="31" spans="1:17" x14ac:dyDescent="0.25">
      <c r="A31" s="154" t="s">
        <v>29</v>
      </c>
      <c r="B31" s="83">
        <v>8.349139157814399</v>
      </c>
      <c r="C31" s="83">
        <v>8.3551656605146611</v>
      </c>
      <c r="D31" s="83">
        <v>9.1495789102585618</v>
      </c>
      <c r="E31" s="83">
        <v>3.7889891754180938</v>
      </c>
      <c r="F31" s="83">
        <v>3.2409087613631389</v>
      </c>
      <c r="G31" s="83">
        <v>3.5814109206054092</v>
      </c>
      <c r="H31" s="83">
        <v>4.2650129396071677</v>
      </c>
      <c r="I31" s="83">
        <v>4.1417849875878083</v>
      </c>
      <c r="J31" s="83">
        <v>3.5579048664426511</v>
      </c>
      <c r="K31" s="83">
        <v>2.4913999131096176</v>
      </c>
      <c r="L31" s="83">
        <v>2.2508691210458878</v>
      </c>
      <c r="M31" s="83">
        <v>1.8954905573094838</v>
      </c>
      <c r="N31" s="83">
        <v>4.8570579622505461</v>
      </c>
      <c r="O31" s="83">
        <v>5.6875113946486433</v>
      </c>
      <c r="P31" s="83">
        <v>8.4106501278077221</v>
      </c>
      <c r="Q31" s="83">
        <v>7.3459984369552878</v>
      </c>
    </row>
    <row r="32" spans="1:17" x14ac:dyDescent="0.25">
      <c r="A32" s="154" t="s">
        <v>26</v>
      </c>
      <c r="B32" s="83">
        <v>9.2094422785933133E-2</v>
      </c>
      <c r="C32" s="83">
        <v>0.42538289494692183</v>
      </c>
      <c r="D32" s="83">
        <v>0.22019356771477888</v>
      </c>
      <c r="E32" s="83">
        <v>0.18855922295088637</v>
      </c>
      <c r="F32" s="83">
        <v>0</v>
      </c>
      <c r="G32" s="83">
        <v>0.23578402581689958</v>
      </c>
      <c r="H32" s="83">
        <v>0.34455616626251195</v>
      </c>
      <c r="I32" s="83">
        <v>1.1470680412760834</v>
      </c>
      <c r="J32" s="83">
        <v>0.66758171148993661</v>
      </c>
      <c r="K32" s="83">
        <v>0.83380203660045471</v>
      </c>
      <c r="L32" s="83">
        <v>0.73400125627620305</v>
      </c>
      <c r="M32" s="83">
        <v>10.260974578754668</v>
      </c>
      <c r="N32" s="83">
        <v>2.6220020711068091</v>
      </c>
      <c r="O32" s="83">
        <v>1.088617441381486</v>
      </c>
      <c r="P32" s="83">
        <v>0.66721468394791172</v>
      </c>
      <c r="Q32" s="83">
        <v>2.8013154689083306</v>
      </c>
    </row>
    <row r="33" spans="1:17" x14ac:dyDescent="0.25">
      <c r="A33" s="152" t="s">
        <v>331</v>
      </c>
      <c r="B33" s="151">
        <v>2.3088317396378795</v>
      </c>
      <c r="C33" s="151">
        <v>2.4782674869443277</v>
      </c>
      <c r="D33" s="151">
        <v>2.4440236757801035</v>
      </c>
      <c r="E33" s="151">
        <v>2.4194357689738859</v>
      </c>
      <c r="F33" s="151">
        <v>1.1235990489056946</v>
      </c>
      <c r="G33" s="151">
        <v>2.2772942407499781</v>
      </c>
      <c r="H33" s="151">
        <v>2.8236382708400378</v>
      </c>
      <c r="I33" s="151">
        <v>2.7002530532340496</v>
      </c>
      <c r="J33" s="151">
        <v>2.9699333076071883</v>
      </c>
      <c r="K33" s="151">
        <v>2.5783769149592035</v>
      </c>
      <c r="L33" s="151">
        <v>1.7630046068184637</v>
      </c>
      <c r="M33" s="151">
        <v>2.4744565097614872</v>
      </c>
      <c r="N33" s="151">
        <v>2.2678241296590702</v>
      </c>
      <c r="O33" s="151">
        <v>0.80041242846179816</v>
      </c>
      <c r="P33" s="151">
        <v>1.439525823347868</v>
      </c>
      <c r="Q33" s="151">
        <v>1.841179296194142</v>
      </c>
    </row>
    <row r="34" spans="1:17" x14ac:dyDescent="0.25">
      <c r="A34" s="156" t="s">
        <v>322</v>
      </c>
      <c r="B34" s="204">
        <v>3.8735089041847717</v>
      </c>
      <c r="C34" s="204">
        <v>4.1679645732383594</v>
      </c>
      <c r="D34" s="204">
        <v>4.1029632109445746</v>
      </c>
      <c r="E34" s="204">
        <v>4.0584986466036543</v>
      </c>
      <c r="F34" s="204">
        <v>1.9050232687372739</v>
      </c>
      <c r="G34" s="204">
        <v>3.8227575022676934</v>
      </c>
      <c r="H34" s="204">
        <v>4.703758854425204</v>
      </c>
      <c r="I34" s="204">
        <v>4.4985080620785975</v>
      </c>
      <c r="J34" s="204">
        <v>4.9457996944272207</v>
      </c>
      <c r="K34" s="204">
        <v>4.2618103458148493</v>
      </c>
      <c r="L34" s="204">
        <v>2.9275486518274754</v>
      </c>
      <c r="M34" s="204">
        <v>4.1221234866646705</v>
      </c>
      <c r="N34" s="204">
        <v>3.7686067830240799</v>
      </c>
      <c r="O34" s="204">
        <v>1.324566734767932</v>
      </c>
      <c r="P34" s="204">
        <v>2.4223485609267463</v>
      </c>
      <c r="Q34" s="204">
        <v>3.0780611702288643</v>
      </c>
    </row>
    <row r="35" spans="1:17" x14ac:dyDescent="0.25">
      <c r="A35" s="152" t="s">
        <v>330</v>
      </c>
      <c r="B35" s="151">
        <v>1.9067761417750027</v>
      </c>
      <c r="C35" s="151">
        <v>2.0494791183481258</v>
      </c>
      <c r="D35" s="151">
        <v>2.0194678677670646</v>
      </c>
      <c r="E35" s="151">
        <v>1.9989013839341816</v>
      </c>
      <c r="F35" s="151">
        <v>0.92755709933754382</v>
      </c>
      <c r="G35" s="151">
        <v>1.8819612215355512</v>
      </c>
      <c r="H35" s="151">
        <v>2.3339044473081088</v>
      </c>
      <c r="I35" s="151">
        <v>2.2340469759278636</v>
      </c>
      <c r="J35" s="151">
        <v>2.4574170912600435</v>
      </c>
      <c r="K35" s="151">
        <v>2.1355895166824999</v>
      </c>
      <c r="L35" s="151">
        <v>1.4616333744836376</v>
      </c>
      <c r="M35" s="151">
        <v>2.1298435738737913</v>
      </c>
      <c r="N35" s="151">
        <v>1.8944039524594904</v>
      </c>
      <c r="O35" s="151">
        <v>0.67000210429266149</v>
      </c>
      <c r="P35" s="151">
        <v>1.2062427900156207</v>
      </c>
      <c r="Q35" s="151">
        <v>1.5709923524021767</v>
      </c>
    </row>
    <row r="36" spans="1:17" x14ac:dyDescent="0.25">
      <c r="A36" s="154" t="s">
        <v>33</v>
      </c>
      <c r="B36" s="83">
        <v>0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1.5326465348921923</v>
      </c>
      <c r="C37" s="83">
        <v>1.5755335476118812</v>
      </c>
      <c r="D37" s="83">
        <v>1.5748507934930001</v>
      </c>
      <c r="E37" s="83">
        <v>1.506407072226734</v>
      </c>
      <c r="F37" s="83">
        <v>0.92755709933754382</v>
      </c>
      <c r="G37" s="83">
        <v>1.432207462766574</v>
      </c>
      <c r="H37" s="83">
        <v>1.4086038905771769</v>
      </c>
      <c r="I37" s="83">
        <v>1.3343074223080353</v>
      </c>
      <c r="J37" s="83">
        <v>1.3048021198363382</v>
      </c>
      <c r="K37" s="83">
        <v>1.0676610050069226</v>
      </c>
      <c r="L37" s="83">
        <v>0.66753420871321878</v>
      </c>
      <c r="M37" s="83">
        <v>0</v>
      </c>
      <c r="N37" s="83">
        <v>0.68241095683157804</v>
      </c>
      <c r="O37" s="83">
        <v>0.23736512649528874</v>
      </c>
      <c r="P37" s="83">
        <v>0.19776170319562317</v>
      </c>
      <c r="Q37" s="83">
        <v>0.23205279331790257</v>
      </c>
    </row>
    <row r="38" spans="1:17" x14ac:dyDescent="0.25">
      <c r="A38" s="154" t="s">
        <v>125</v>
      </c>
      <c r="B38" s="83">
        <v>0.36390994517059572</v>
      </c>
      <c r="C38" s="83">
        <v>0.42674109132249155</v>
      </c>
      <c r="D38" s="83">
        <v>0.42018232887714391</v>
      </c>
      <c r="E38" s="83">
        <v>0.47157001018101014</v>
      </c>
      <c r="F38" s="83">
        <v>0</v>
      </c>
      <c r="G38" s="83">
        <v>0.42358894978164269</v>
      </c>
      <c r="H38" s="83">
        <v>0.88706536991353602</v>
      </c>
      <c r="I38" s="83">
        <v>0.83536658610208325</v>
      </c>
      <c r="J38" s="83">
        <v>1.0785338376231639</v>
      </c>
      <c r="K38" s="83">
        <v>0.97540201016506789</v>
      </c>
      <c r="L38" s="83">
        <v>0.71264749574997277</v>
      </c>
      <c r="M38" s="83">
        <v>0.99118950709871967</v>
      </c>
      <c r="N38" s="83">
        <v>0.92103103110458029</v>
      </c>
      <c r="O38" s="83">
        <v>0.31183376682774355</v>
      </c>
      <c r="P38" s="83">
        <v>0.77478598335774473</v>
      </c>
      <c r="Q38" s="83">
        <v>0.67165633422381255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1.0219661712214518E-2</v>
      </c>
      <c r="C40" s="83">
        <v>4.7204479413752803E-2</v>
      </c>
      <c r="D40" s="83">
        <v>2.4434745396920615E-2</v>
      </c>
      <c r="E40" s="83">
        <v>2.0924301526437636E-2</v>
      </c>
      <c r="F40" s="83">
        <v>0</v>
      </c>
      <c r="G40" s="83">
        <v>2.6164808987334517E-2</v>
      </c>
      <c r="H40" s="83">
        <v>3.8235186817396086E-2</v>
      </c>
      <c r="I40" s="83">
        <v>6.4372967517745308E-2</v>
      </c>
      <c r="J40" s="83">
        <v>7.4081133800541418E-2</v>
      </c>
      <c r="K40" s="83">
        <v>9.2526501510509618E-2</v>
      </c>
      <c r="L40" s="83">
        <v>8.1451670020445982E-2</v>
      </c>
      <c r="M40" s="83">
        <v>1.1386540667750715</v>
      </c>
      <c r="N40" s="83">
        <v>0.29096196452333217</v>
      </c>
      <c r="O40" s="83">
        <v>0.12080321096962918</v>
      </c>
      <c r="P40" s="83">
        <v>0.23369510346225278</v>
      </c>
      <c r="Q40" s="83">
        <v>0.66728322486046177</v>
      </c>
    </row>
    <row r="41" spans="1:17" x14ac:dyDescent="0.25">
      <c r="A41" s="152" t="s">
        <v>329</v>
      </c>
      <c r="B41" s="151">
        <v>1.6801743341174247</v>
      </c>
      <c r="C41" s="151">
        <v>1.8108976719631993</v>
      </c>
      <c r="D41" s="151">
        <v>1.7801576979012597</v>
      </c>
      <c r="E41" s="151">
        <v>1.7593113217718592</v>
      </c>
      <c r="F41" s="151">
        <v>0.83801175530904037</v>
      </c>
      <c r="G41" s="151">
        <v>1.6581520987481957</v>
      </c>
      <c r="H41" s="151">
        <v>2.0194012618892234</v>
      </c>
      <c r="I41" s="151">
        <v>1.9293217784038152</v>
      </c>
      <c r="J41" s="151">
        <v>2.119772190312025</v>
      </c>
      <c r="K41" s="151">
        <v>1.8062080609382263</v>
      </c>
      <c r="L41" s="151">
        <v>1.2471016580883707</v>
      </c>
      <c r="M41" s="151">
        <v>1.6851651256274705</v>
      </c>
      <c r="N41" s="151">
        <v>1.592734022300337</v>
      </c>
      <c r="O41" s="151">
        <v>0.55522221259875393</v>
      </c>
      <c r="P41" s="151">
        <v>1.0374404094025791</v>
      </c>
      <c r="Q41" s="151">
        <v>1.2785526222703378</v>
      </c>
    </row>
    <row r="42" spans="1:17" x14ac:dyDescent="0.25">
      <c r="A42" s="150" t="s">
        <v>33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1.0014145361187785E-2</v>
      </c>
      <c r="J42" s="87">
        <v>1.338716655901033E-2</v>
      </c>
      <c r="K42" s="87">
        <v>0.22592416701135901</v>
      </c>
      <c r="L42" s="87">
        <v>6.9107118640531484E-2</v>
      </c>
      <c r="M42" s="87">
        <v>0.15474230633310376</v>
      </c>
      <c r="N42" s="87">
        <v>0</v>
      </c>
      <c r="O42" s="87">
        <v>2.7897652370451196E-2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0.58770528537869782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1.3119888717864626E-16</v>
      </c>
      <c r="Q44" s="87">
        <v>0</v>
      </c>
    </row>
    <row r="45" spans="1:17" x14ac:dyDescent="0.25">
      <c r="A45" s="150" t="s">
        <v>125</v>
      </c>
      <c r="B45" s="87">
        <v>1.6088916985601103</v>
      </c>
      <c r="C45" s="87">
        <v>1.6054301859590085</v>
      </c>
      <c r="D45" s="87">
        <v>1.6453736787738562</v>
      </c>
      <c r="E45" s="87">
        <v>1.6313288063269531</v>
      </c>
      <c r="F45" s="87">
        <v>0</v>
      </c>
      <c r="G45" s="87">
        <v>1.5135360990849327</v>
      </c>
      <c r="H45" s="87">
        <v>1.5887020097313194</v>
      </c>
      <c r="I45" s="87">
        <v>1.4368203153470469</v>
      </c>
      <c r="J45" s="87">
        <v>1.5839835011112786</v>
      </c>
      <c r="K45" s="87">
        <v>1.0851915311503275</v>
      </c>
      <c r="L45" s="87">
        <v>0.8052274749221402</v>
      </c>
      <c r="M45" s="87">
        <v>0.24681752215362859</v>
      </c>
      <c r="N45" s="87">
        <v>0.70512678904360071</v>
      </c>
      <c r="O45" s="87">
        <v>0.19762816507677172</v>
      </c>
      <c r="P45" s="87">
        <v>0.65474061449159748</v>
      </c>
      <c r="Q45" s="87">
        <v>0.28346905541213241</v>
      </c>
    </row>
    <row r="46" spans="1:17" x14ac:dyDescent="0.25">
      <c r="A46" s="150" t="s">
        <v>29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0.31191117290998521</v>
      </c>
      <c r="I46" s="87">
        <v>0.34524147210159212</v>
      </c>
      <c r="J46" s="87">
        <v>0.39588141505995489</v>
      </c>
      <c r="K46" s="87">
        <v>0.38980923961796132</v>
      </c>
      <c r="L46" s="87">
        <v>0.2786222048750599</v>
      </c>
      <c r="M46" s="87">
        <v>1.0044679101217304</v>
      </c>
      <c r="N46" s="87">
        <v>0.53606407005706191</v>
      </c>
      <c r="O46" s="87">
        <v>0.25245351711313402</v>
      </c>
      <c r="P46" s="87">
        <v>0.18636008988665761</v>
      </c>
      <c r="Q46" s="87">
        <v>0.62028997811374609</v>
      </c>
    </row>
    <row r="47" spans="1:17" x14ac:dyDescent="0.25">
      <c r="A47" s="150" t="s">
        <v>28</v>
      </c>
      <c r="B47" s="87">
        <v>1.2282347537194142E-2</v>
      </c>
      <c r="C47" s="87">
        <v>1.2411419431912533E-2</v>
      </c>
      <c r="D47" s="87">
        <v>2.5100788840901264E-2</v>
      </c>
      <c r="E47" s="87">
        <v>4.2908194239839881E-2</v>
      </c>
      <c r="F47" s="87">
        <v>5.4724904994927492E-2</v>
      </c>
      <c r="G47" s="87">
        <v>3.4677884864192182E-2</v>
      </c>
      <c r="H47" s="87">
        <v>4.2323604259711316E-2</v>
      </c>
      <c r="I47" s="87">
        <v>1.8179348782174733E-2</v>
      </c>
      <c r="J47" s="87">
        <v>1.1697340511303837E-2</v>
      </c>
      <c r="K47" s="87">
        <v>0</v>
      </c>
      <c r="L47" s="87">
        <v>0</v>
      </c>
      <c r="M47" s="87">
        <v>0</v>
      </c>
      <c r="N47" s="87">
        <v>0.12512932272435492</v>
      </c>
      <c r="O47" s="87">
        <v>0</v>
      </c>
      <c r="P47" s="87">
        <v>0</v>
      </c>
      <c r="Q47" s="87">
        <v>0.10086025908242949</v>
      </c>
    </row>
    <row r="48" spans="1:17" x14ac:dyDescent="0.25">
      <c r="A48" s="150" t="s">
        <v>26</v>
      </c>
      <c r="B48" s="87">
        <v>5.9000288020120417E-2</v>
      </c>
      <c r="C48" s="87">
        <v>0.1930560665722782</v>
      </c>
      <c r="D48" s="87">
        <v>0.1096832302865023</v>
      </c>
      <c r="E48" s="87">
        <v>8.5074321205066139E-2</v>
      </c>
      <c r="F48" s="87">
        <v>0.19558156493541504</v>
      </c>
      <c r="G48" s="87">
        <v>0.10993811479907079</v>
      </c>
      <c r="H48" s="87">
        <v>7.6464474988207728E-2</v>
      </c>
      <c r="I48" s="87">
        <v>0.11906649681181374</v>
      </c>
      <c r="J48" s="87">
        <v>0.11482276707047703</v>
      </c>
      <c r="K48" s="87">
        <v>0.10528312315857857</v>
      </c>
      <c r="L48" s="87">
        <v>9.4144859650639012E-2</v>
      </c>
      <c r="M48" s="87">
        <v>0.27913738701900764</v>
      </c>
      <c r="N48" s="87">
        <v>0.22641384047531959</v>
      </c>
      <c r="O48" s="87">
        <v>7.7242878038396981E-2</v>
      </c>
      <c r="P48" s="87">
        <v>0.19633970502432374</v>
      </c>
      <c r="Q48" s="87">
        <v>0.27393332966202993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0.28655842829234396</v>
      </c>
      <c r="C52" s="151">
        <v>0.30758778292703443</v>
      </c>
      <c r="D52" s="151">
        <v>0.30333764527625057</v>
      </c>
      <c r="E52" s="151">
        <v>0.30028594089761385</v>
      </c>
      <c r="F52" s="151">
        <v>0.13945441409068968</v>
      </c>
      <c r="G52" s="151">
        <v>0.28264418198394631</v>
      </c>
      <c r="H52" s="151">
        <v>0.35045314522787152</v>
      </c>
      <c r="I52" s="151">
        <v>0.3351393077469183</v>
      </c>
      <c r="J52" s="151">
        <v>0.36861041285515223</v>
      </c>
      <c r="K52" s="151">
        <v>0.3200127681941235</v>
      </c>
      <c r="L52" s="151">
        <v>0.21881361925546708</v>
      </c>
      <c r="M52" s="151">
        <v>0.30711478716340895</v>
      </c>
      <c r="N52" s="151">
        <v>0.28146880826425286</v>
      </c>
      <c r="O52" s="151">
        <v>9.9342417876516612E-2</v>
      </c>
      <c r="P52" s="151">
        <v>0.17866536150854617</v>
      </c>
      <c r="Q52" s="151">
        <v>0.22851619555634986</v>
      </c>
    </row>
    <row r="53" spans="1:17" x14ac:dyDescent="0.25">
      <c r="A53" s="156" t="s">
        <v>321</v>
      </c>
      <c r="B53" s="204">
        <v>5.8116041918112549</v>
      </c>
      <c r="C53" s="204">
        <v>6.2392897041654587</v>
      </c>
      <c r="D53" s="204">
        <v>6.152156432019555</v>
      </c>
      <c r="E53" s="204">
        <v>6.0897900143772894</v>
      </c>
      <c r="F53" s="204">
        <v>2.8315105752798653</v>
      </c>
      <c r="G53" s="204">
        <v>5.7323700567332949</v>
      </c>
      <c r="H53" s="204">
        <v>7.1017302132352951</v>
      </c>
      <c r="I53" s="204">
        <v>6.791108217330212</v>
      </c>
      <c r="J53" s="204">
        <v>7.4689911859632776</v>
      </c>
      <c r="K53" s="204">
        <v>6.4787866582054612</v>
      </c>
      <c r="L53" s="204">
        <v>4.4319151076017382</v>
      </c>
      <c r="M53" s="204">
        <v>6.2098905818209271</v>
      </c>
      <c r="N53" s="204">
        <v>5.6991051292638444</v>
      </c>
      <c r="O53" s="204">
        <v>2.0103437026330573</v>
      </c>
      <c r="P53" s="204">
        <v>3.6218266777078636</v>
      </c>
      <c r="Q53" s="204">
        <v>4.6245925104161891</v>
      </c>
    </row>
    <row r="54" spans="1:17" x14ac:dyDescent="0.25">
      <c r="A54" s="152" t="s">
        <v>327</v>
      </c>
      <c r="B54" s="151">
        <v>0</v>
      </c>
      <c r="C54" s="151">
        <v>0</v>
      </c>
      <c r="D54" s="151">
        <v>0</v>
      </c>
      <c r="E54" s="151">
        <v>0</v>
      </c>
      <c r="F54" s="151">
        <v>0</v>
      </c>
      <c r="G54" s="151">
        <v>0</v>
      </c>
      <c r="H54" s="151">
        <v>0</v>
      </c>
      <c r="I54" s="151">
        <v>0</v>
      </c>
      <c r="J54" s="151">
        <v>0</v>
      </c>
      <c r="K54" s="151">
        <v>0</v>
      </c>
      <c r="L54" s="151">
        <v>0</v>
      </c>
      <c r="M54" s="151">
        <v>0</v>
      </c>
      <c r="N54" s="151">
        <v>0</v>
      </c>
      <c r="O54" s="151">
        <v>0</v>
      </c>
      <c r="P54" s="151">
        <v>0</v>
      </c>
      <c r="Q54" s="151">
        <v>0</v>
      </c>
    </row>
    <row r="55" spans="1:17" x14ac:dyDescent="0.25">
      <c r="A55" s="152" t="s">
        <v>326</v>
      </c>
      <c r="B55" s="151">
        <v>0.2706447439215392</v>
      </c>
      <c r="C55" s="151">
        <v>0.29170183518726361</v>
      </c>
      <c r="D55" s="151">
        <v>0.28675019877715352</v>
      </c>
      <c r="E55" s="151">
        <v>0.28339223644272865</v>
      </c>
      <c r="F55" s="151">
        <v>0.13498806184180406</v>
      </c>
      <c r="G55" s="151">
        <v>0.2670973725975892</v>
      </c>
      <c r="H55" s="151">
        <v>0.32528787418118321</v>
      </c>
      <c r="I55" s="151">
        <v>0.31077774969859528</v>
      </c>
      <c r="J55" s="151">
        <v>0.34145575847065812</v>
      </c>
      <c r="K55" s="151">
        <v>0.29094642632928225</v>
      </c>
      <c r="L55" s="151">
        <v>0.20088481417897025</v>
      </c>
      <c r="M55" s="151">
        <v>0.27144866733756473</v>
      </c>
      <c r="N55" s="151">
        <v>0.25655974076465765</v>
      </c>
      <c r="O55" s="151">
        <v>8.9435941555001869E-2</v>
      </c>
      <c r="P55" s="151">
        <v>0.16711229795335911</v>
      </c>
      <c r="Q55" s="151">
        <v>0.2059509778348895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1.6130920177967207E-3</v>
      </c>
      <c r="J56" s="87">
        <v>2.1564228137680428E-3</v>
      </c>
      <c r="K56" s="87">
        <v>3.6392169005840191E-2</v>
      </c>
      <c r="L56" s="87">
        <v>1.1131867716243136E-2</v>
      </c>
      <c r="M56" s="87">
        <v>2.4926099048733781E-2</v>
      </c>
      <c r="N56" s="87">
        <v>0</v>
      </c>
      <c r="O56" s="87">
        <v>4.4937914051514163E-3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9.4668358653511281E-2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2.1133693392541737E-17</v>
      </c>
      <c r="Q58" s="87">
        <v>0</v>
      </c>
    </row>
    <row r="59" spans="1:17" x14ac:dyDescent="0.25">
      <c r="A59" s="150" t="s">
        <v>125</v>
      </c>
      <c r="B59" s="87">
        <v>0.25916244101123093</v>
      </c>
      <c r="C59" s="87">
        <v>0.25860485590087473</v>
      </c>
      <c r="D59" s="87">
        <v>0.26503900750329457</v>
      </c>
      <c r="E59" s="87">
        <v>0.26277664053957145</v>
      </c>
      <c r="F59" s="87">
        <v>0</v>
      </c>
      <c r="G59" s="87">
        <v>0.24380243266126364</v>
      </c>
      <c r="H59" s="87">
        <v>0.25591025875135021</v>
      </c>
      <c r="I59" s="87">
        <v>0.23144495092685377</v>
      </c>
      <c r="J59" s="87">
        <v>0.25515019502984748</v>
      </c>
      <c r="K59" s="87">
        <v>0.17480411293645981</v>
      </c>
      <c r="L59" s="87">
        <v>0.12970712581642102</v>
      </c>
      <c r="M59" s="87">
        <v>3.9757698782910404E-2</v>
      </c>
      <c r="N59" s="87">
        <v>0.11358277255982953</v>
      </c>
      <c r="O59" s="87">
        <v>3.1834210916561016E-2</v>
      </c>
      <c r="P59" s="87">
        <v>0.10546649972319197</v>
      </c>
      <c r="Q59" s="87">
        <v>4.566157710770944E-2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5.0243071688649013E-2</v>
      </c>
      <c r="I60" s="87">
        <v>5.5611961158252281E-2</v>
      </c>
      <c r="J60" s="87">
        <v>6.3769111351459323E-2</v>
      </c>
      <c r="K60" s="87">
        <v>6.2790997155703382E-2</v>
      </c>
      <c r="L60" s="87">
        <v>4.4880839897412157E-2</v>
      </c>
      <c r="M60" s="87">
        <v>0.16180104337512152</v>
      </c>
      <c r="N60" s="87">
        <v>8.6349922159917922E-2</v>
      </c>
      <c r="O60" s="87">
        <v>4.0665552439274992E-2</v>
      </c>
      <c r="P60" s="87">
        <v>3.0019134193633321E-2</v>
      </c>
      <c r="Q60" s="87">
        <v>9.9917144831209628E-2</v>
      </c>
    </row>
    <row r="61" spans="1:17" x14ac:dyDescent="0.25">
      <c r="A61" s="150" t="s">
        <v>28</v>
      </c>
      <c r="B61" s="87">
        <v>1.9784570782087289E-3</v>
      </c>
      <c r="C61" s="87">
        <v>1.9992481527919955E-3</v>
      </c>
      <c r="D61" s="87">
        <v>4.0432688621224776E-3</v>
      </c>
      <c r="E61" s="87">
        <v>6.9117096996230655E-3</v>
      </c>
      <c r="F61" s="87">
        <v>8.8151613780380455E-3</v>
      </c>
      <c r="G61" s="87">
        <v>5.5859603841287974E-3</v>
      </c>
      <c r="H61" s="87">
        <v>6.8175431585336841E-3</v>
      </c>
      <c r="I61" s="87">
        <v>2.9283539784557646E-3</v>
      </c>
      <c r="J61" s="87">
        <v>1.884223358826537E-3</v>
      </c>
      <c r="K61" s="87">
        <v>0</v>
      </c>
      <c r="L61" s="87">
        <v>0</v>
      </c>
      <c r="M61" s="87">
        <v>0</v>
      </c>
      <c r="N61" s="87">
        <v>2.0155999778200321E-2</v>
      </c>
      <c r="O61" s="87">
        <v>0</v>
      </c>
      <c r="P61" s="87">
        <v>0</v>
      </c>
      <c r="Q61" s="87">
        <v>1.6246706330961279E-2</v>
      </c>
    </row>
    <row r="62" spans="1:17" x14ac:dyDescent="0.25">
      <c r="A62" s="150" t="s">
        <v>26</v>
      </c>
      <c r="B62" s="87">
        <v>9.5038458320995667E-3</v>
      </c>
      <c r="C62" s="87">
        <v>3.1097731133596894E-2</v>
      </c>
      <c r="D62" s="87">
        <v>1.7667922411736457E-2</v>
      </c>
      <c r="E62" s="87">
        <v>1.3703886203534115E-2</v>
      </c>
      <c r="F62" s="87">
        <v>3.1504541810254735E-2</v>
      </c>
      <c r="G62" s="87">
        <v>1.7708979552196767E-2</v>
      </c>
      <c r="H62" s="87">
        <v>1.2317000582650318E-2</v>
      </c>
      <c r="I62" s="87">
        <v>1.9179391617236759E-2</v>
      </c>
      <c r="J62" s="87">
        <v>1.8495805916756699E-2</v>
      </c>
      <c r="K62" s="87">
        <v>1.6959147231278889E-2</v>
      </c>
      <c r="L62" s="87">
        <v>1.5164980748893945E-2</v>
      </c>
      <c r="M62" s="87">
        <v>4.4963826130799044E-2</v>
      </c>
      <c r="N62" s="87">
        <v>3.6471046266709904E-2</v>
      </c>
      <c r="O62" s="87">
        <v>1.2442386794014434E-2</v>
      </c>
      <c r="P62" s="87">
        <v>3.1626664036533775E-2</v>
      </c>
      <c r="Q62" s="87">
        <v>4.4125549565009144E-2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5.5409594478897155</v>
      </c>
      <c r="C66" s="151">
        <v>5.9475878689781947</v>
      </c>
      <c r="D66" s="151">
        <v>5.8654062332424015</v>
      </c>
      <c r="E66" s="151">
        <v>5.8063977779345608</v>
      </c>
      <c r="F66" s="151">
        <v>2.6965225134380613</v>
      </c>
      <c r="G66" s="151">
        <v>5.465272684135706</v>
      </c>
      <c r="H66" s="151">
        <v>6.7764423390541122</v>
      </c>
      <c r="I66" s="151">
        <v>6.4803304676316165</v>
      </c>
      <c r="J66" s="151">
        <v>7.127535427492619</v>
      </c>
      <c r="K66" s="151">
        <v>6.1878402318761792</v>
      </c>
      <c r="L66" s="151">
        <v>4.2310302934227684</v>
      </c>
      <c r="M66" s="151">
        <v>5.938441914483362</v>
      </c>
      <c r="N66" s="151">
        <v>5.4425453884991866</v>
      </c>
      <c r="O66" s="151">
        <v>1.9209077610780556</v>
      </c>
      <c r="P66" s="151">
        <v>3.4547143797545043</v>
      </c>
      <c r="Q66" s="151">
        <v>4.4186415325813</v>
      </c>
    </row>
    <row r="67" spans="1:17" x14ac:dyDescent="0.25">
      <c r="A67" s="156" t="s">
        <v>333</v>
      </c>
      <c r="B67" s="204">
        <v>16.30281279408457</v>
      </c>
      <c r="C67" s="204">
        <v>16.255461887690597</v>
      </c>
      <c r="D67" s="204">
        <v>16.857583999974757</v>
      </c>
      <c r="E67" s="204">
        <v>16.868068300649202</v>
      </c>
      <c r="F67" s="204">
        <v>15.289416658129122</v>
      </c>
      <c r="G67" s="204">
        <v>16.343169740807088</v>
      </c>
      <c r="H67" s="204">
        <v>17.288989713776974</v>
      </c>
      <c r="I67" s="204">
        <v>15.66222738926901</v>
      </c>
      <c r="J67" s="204">
        <v>14.935246612322473</v>
      </c>
      <c r="K67" s="204">
        <v>13.895790220767163</v>
      </c>
      <c r="L67" s="204">
        <v>12.02164247892024</v>
      </c>
      <c r="M67" s="204">
        <v>8.0763807618709311</v>
      </c>
      <c r="N67" s="204">
        <v>7.2835391325215717</v>
      </c>
      <c r="O67" s="204">
        <v>10.656670740812606</v>
      </c>
      <c r="P67" s="204">
        <v>14.824607584424655</v>
      </c>
      <c r="Q67" s="204">
        <v>13.80852909324407</v>
      </c>
    </row>
    <row r="68" spans="1:17" x14ac:dyDescent="0.25">
      <c r="A68" s="72" t="s">
        <v>319</v>
      </c>
      <c r="B68" s="306">
        <v>28.443185190554093</v>
      </c>
      <c r="C68" s="306">
        <v>31.57172592547515</v>
      </c>
      <c r="D68" s="306">
        <v>30.424314121486582</v>
      </c>
      <c r="E68" s="306">
        <v>19.445976545567561</v>
      </c>
      <c r="F68" s="306">
        <v>18.063857885956825</v>
      </c>
      <c r="G68" s="306">
        <v>12.148277259612122</v>
      </c>
      <c r="H68" s="306">
        <v>12.598900900305198</v>
      </c>
      <c r="I68" s="306">
        <v>16.521839830274928</v>
      </c>
      <c r="J68" s="306">
        <v>33.054427725698474</v>
      </c>
      <c r="K68" s="306">
        <v>40.751668483007499</v>
      </c>
      <c r="L68" s="306">
        <v>22.877054054973964</v>
      </c>
      <c r="M68" s="306">
        <v>52.039306911152735</v>
      </c>
      <c r="N68" s="306">
        <v>8.3884932743526495</v>
      </c>
      <c r="O68" s="306">
        <v>14.654492476381812</v>
      </c>
      <c r="P68" s="306">
        <v>46.191792741481073</v>
      </c>
      <c r="Q68" s="306">
        <v>52.143549791993678</v>
      </c>
    </row>
    <row r="70" spans="1:17" ht="12.75" x14ac:dyDescent="0.25">
      <c r="A70" s="98" t="s">
        <v>90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0.99999999999999978</v>
      </c>
      <c r="C72" s="77">
        <f t="shared" si="0"/>
        <v>1</v>
      </c>
      <c r="D72" s="77">
        <f t="shared" si="0"/>
        <v>1</v>
      </c>
      <c r="E72" s="77">
        <f t="shared" si="0"/>
        <v>1.0000000000000002</v>
      </c>
      <c r="F72" s="77">
        <f t="shared" si="0"/>
        <v>1</v>
      </c>
      <c r="G72" s="77">
        <f t="shared" si="0"/>
        <v>0.99999999999999978</v>
      </c>
      <c r="H72" s="77">
        <f t="shared" si="0"/>
        <v>0.99999999999999967</v>
      </c>
      <c r="I72" s="77">
        <f t="shared" si="0"/>
        <v>1</v>
      </c>
      <c r="J72" s="77">
        <f t="shared" si="0"/>
        <v>1</v>
      </c>
      <c r="K72" s="77">
        <f t="shared" si="0"/>
        <v>0.99999999999999978</v>
      </c>
      <c r="L72" s="77">
        <f t="shared" si="0"/>
        <v>1</v>
      </c>
      <c r="M72" s="77">
        <f t="shared" si="0"/>
        <v>1</v>
      </c>
      <c r="N72" s="77">
        <f t="shared" si="0"/>
        <v>0.99999999999999989</v>
      </c>
      <c r="O72" s="77">
        <f t="shared" si="0"/>
        <v>1</v>
      </c>
      <c r="P72" s="77">
        <f t="shared" si="0"/>
        <v>1</v>
      </c>
      <c r="Q72" s="77">
        <f t="shared" si="0"/>
        <v>0.99999999999999978</v>
      </c>
    </row>
    <row r="73" spans="1:17" x14ac:dyDescent="0.25">
      <c r="A73" s="132" t="s">
        <v>83</v>
      </c>
      <c r="B73" s="203">
        <f t="shared" ref="B73:Q73" si="1">IF(B$6=0,0,B$6/B$5)</f>
        <v>9.4896275298087494E-3</v>
      </c>
      <c r="C73" s="203">
        <f t="shared" si="1"/>
        <v>9.5229374806254669E-3</v>
      </c>
      <c r="D73" s="203">
        <f t="shared" si="1"/>
        <v>9.4570480256660171E-3</v>
      </c>
      <c r="E73" s="203">
        <f t="shared" si="1"/>
        <v>9.4301987421884885E-3</v>
      </c>
      <c r="F73" s="203">
        <f t="shared" si="1"/>
        <v>8.0992854900631701E-3</v>
      </c>
      <c r="G73" s="203">
        <f t="shared" si="1"/>
        <v>9.409338251417803E-3</v>
      </c>
      <c r="H73" s="203">
        <f t="shared" si="1"/>
        <v>9.7480317970675585E-3</v>
      </c>
      <c r="I73" s="203">
        <f t="shared" si="1"/>
        <v>9.7974255405229478E-3</v>
      </c>
      <c r="J73" s="203">
        <f t="shared" si="1"/>
        <v>9.7859416698254618E-3</v>
      </c>
      <c r="K73" s="203">
        <f t="shared" si="1"/>
        <v>9.4183298053958781E-3</v>
      </c>
      <c r="L73" s="203">
        <f t="shared" si="1"/>
        <v>9.1803342690130012E-3</v>
      </c>
      <c r="M73" s="203">
        <f t="shared" si="1"/>
        <v>9.7022488339483185E-3</v>
      </c>
      <c r="N73" s="203">
        <f t="shared" si="1"/>
        <v>1.1319341096024648E-2</v>
      </c>
      <c r="O73" s="203">
        <f t="shared" si="1"/>
        <v>9.015192455714683E-3</v>
      </c>
      <c r="P73" s="203">
        <f t="shared" si="1"/>
        <v>7.7691653104416227E-3</v>
      </c>
      <c r="Q73" s="203">
        <f t="shared" si="1"/>
        <v>7.7574877611414012E-3</v>
      </c>
    </row>
    <row r="74" spans="1:17" x14ac:dyDescent="0.25">
      <c r="A74" s="76" t="s">
        <v>82</v>
      </c>
      <c r="B74" s="202">
        <f t="shared" ref="B74:Q74" si="2">IF(B$7=0,0,B$7/B$5)</f>
        <v>1.6668038899072437E-3</v>
      </c>
      <c r="C74" s="202">
        <f t="shared" si="2"/>
        <v>1.6719418841246825E-3</v>
      </c>
      <c r="D74" s="202">
        <f t="shared" si="2"/>
        <v>1.6608149122927071E-3</v>
      </c>
      <c r="E74" s="202">
        <f t="shared" si="2"/>
        <v>1.653087559363674E-3</v>
      </c>
      <c r="F74" s="202">
        <f t="shared" si="2"/>
        <v>1.4254100565341955E-3</v>
      </c>
      <c r="G74" s="202">
        <f t="shared" si="2"/>
        <v>1.6500075715503815E-3</v>
      </c>
      <c r="H74" s="202">
        <f t="shared" si="2"/>
        <v>1.7085886864668433E-3</v>
      </c>
      <c r="I74" s="202">
        <f t="shared" si="2"/>
        <v>1.7176997589893632E-3</v>
      </c>
      <c r="J74" s="202">
        <f t="shared" si="2"/>
        <v>1.7147148023668836E-3</v>
      </c>
      <c r="K74" s="202">
        <f t="shared" si="2"/>
        <v>1.6501783381937076E-3</v>
      </c>
      <c r="L74" s="202">
        <f t="shared" si="2"/>
        <v>1.609152878923496E-3</v>
      </c>
      <c r="M74" s="202">
        <f t="shared" si="2"/>
        <v>1.6966841041335169E-3</v>
      </c>
      <c r="N74" s="202">
        <f t="shared" si="2"/>
        <v>1.9830939710001085E-3</v>
      </c>
      <c r="O74" s="202">
        <f t="shared" si="2"/>
        <v>1.5879609355789635E-3</v>
      </c>
      <c r="P74" s="202">
        <f t="shared" si="2"/>
        <v>1.364271310523869E-3</v>
      </c>
      <c r="Q74" s="202">
        <f t="shared" si="2"/>
        <v>1.3582486391281489E-3</v>
      </c>
    </row>
    <row r="75" spans="1:17" x14ac:dyDescent="0.25">
      <c r="A75" s="76" t="s">
        <v>81</v>
      </c>
      <c r="B75" s="202">
        <f t="shared" ref="B75:Q75" si="3">IF(B$8=0,0,B$8/B$5)</f>
        <v>1.6037893830552052E-2</v>
      </c>
      <c r="C75" s="202">
        <f t="shared" si="3"/>
        <v>1.623977103698197E-2</v>
      </c>
      <c r="D75" s="202">
        <f t="shared" si="3"/>
        <v>1.6037280045242946E-2</v>
      </c>
      <c r="E75" s="202">
        <f t="shared" si="3"/>
        <v>1.6607017356944989E-2</v>
      </c>
      <c r="F75" s="202">
        <f t="shared" si="3"/>
        <v>1.3113662478962351E-2</v>
      </c>
      <c r="G75" s="202">
        <f t="shared" si="3"/>
        <v>1.6452463890235258E-2</v>
      </c>
      <c r="H75" s="202">
        <f t="shared" si="3"/>
        <v>1.7210472749387268E-2</v>
      </c>
      <c r="I75" s="202">
        <f t="shared" si="3"/>
        <v>1.7205032126613021E-2</v>
      </c>
      <c r="J75" s="202">
        <f t="shared" si="3"/>
        <v>1.7383322536668092E-2</v>
      </c>
      <c r="K75" s="202">
        <f t="shared" si="3"/>
        <v>1.6755372068344789E-2</v>
      </c>
      <c r="L75" s="202">
        <f t="shared" si="3"/>
        <v>1.6194392860355952E-2</v>
      </c>
      <c r="M75" s="202">
        <f t="shared" si="3"/>
        <v>1.7922165157693359E-2</v>
      </c>
      <c r="N75" s="202">
        <f t="shared" si="3"/>
        <v>2.0169801328545581E-2</v>
      </c>
      <c r="O75" s="202">
        <f t="shared" si="3"/>
        <v>1.4319129217439124E-2</v>
      </c>
      <c r="P75" s="202">
        <f t="shared" si="3"/>
        <v>1.3200155979206351E-2</v>
      </c>
      <c r="Q75" s="202">
        <f t="shared" si="3"/>
        <v>1.3991656108958892E-2</v>
      </c>
    </row>
    <row r="76" spans="1:17" x14ac:dyDescent="0.25">
      <c r="A76" s="76" t="s">
        <v>80</v>
      </c>
      <c r="B76" s="202">
        <f t="shared" ref="B76:Q76" si="4">IF(B$9=0,0,B$9/B$5)</f>
        <v>4.3923421319904893E-3</v>
      </c>
      <c r="C76" s="202">
        <f t="shared" si="4"/>
        <v>4.3247757834592032E-3</v>
      </c>
      <c r="D76" s="202">
        <f t="shared" si="4"/>
        <v>4.3462267654200666E-3</v>
      </c>
      <c r="E76" s="202">
        <f t="shared" si="4"/>
        <v>3.9831743217142159E-3</v>
      </c>
      <c r="F76" s="202">
        <f t="shared" si="4"/>
        <v>4.0762819062610646E-3</v>
      </c>
      <c r="G76" s="202">
        <f t="shared" si="4"/>
        <v>4.0415209061993385E-3</v>
      </c>
      <c r="H76" s="202">
        <f t="shared" si="4"/>
        <v>4.0924916200345638E-3</v>
      </c>
      <c r="I76" s="202">
        <f t="shared" si="4"/>
        <v>4.1660387460133201E-3</v>
      </c>
      <c r="J76" s="202">
        <f t="shared" si="4"/>
        <v>4.0480318389981536E-3</v>
      </c>
      <c r="K76" s="202">
        <f t="shared" si="4"/>
        <v>3.8816820737550685E-3</v>
      </c>
      <c r="L76" s="202">
        <f t="shared" si="4"/>
        <v>3.8620177619642939E-3</v>
      </c>
      <c r="M76" s="202">
        <f t="shared" si="4"/>
        <v>3.6215190036889854E-3</v>
      </c>
      <c r="N76" s="202">
        <f t="shared" si="4"/>
        <v>4.6466432688834769E-3</v>
      </c>
      <c r="O76" s="202">
        <f t="shared" si="4"/>
        <v>4.6954221143984355E-3</v>
      </c>
      <c r="P76" s="202">
        <f t="shared" si="4"/>
        <v>3.556158275861818E-3</v>
      </c>
      <c r="Q76" s="202">
        <f t="shared" si="4"/>
        <v>3.088335438447257E-3</v>
      </c>
    </row>
    <row r="77" spans="1:17" x14ac:dyDescent="0.25">
      <c r="A77" s="129" t="s">
        <v>79</v>
      </c>
      <c r="B77" s="201">
        <f t="shared" ref="B77:Q77" si="5">IF(B$10=0,0,B$10/B$5)</f>
        <v>1.5718274609542487E-2</v>
      </c>
      <c r="C77" s="201">
        <f t="shared" si="5"/>
        <v>1.5744351426238399E-2</v>
      </c>
      <c r="D77" s="201">
        <f t="shared" si="5"/>
        <v>1.5712341627390651E-2</v>
      </c>
      <c r="E77" s="201">
        <f t="shared" si="5"/>
        <v>1.5152885966801508E-2</v>
      </c>
      <c r="F77" s="201">
        <f t="shared" si="5"/>
        <v>1.5492605481841103E-2</v>
      </c>
      <c r="G77" s="201">
        <f t="shared" si="5"/>
        <v>1.5263904913323833E-2</v>
      </c>
      <c r="H77" s="201">
        <f t="shared" si="5"/>
        <v>1.5646458052280935E-2</v>
      </c>
      <c r="I77" s="201">
        <f t="shared" si="5"/>
        <v>1.5221196816575727E-2</v>
      </c>
      <c r="J77" s="201">
        <f t="shared" si="5"/>
        <v>1.5489716241568311E-2</v>
      </c>
      <c r="K77" s="201">
        <f t="shared" si="5"/>
        <v>1.4886497978101342E-2</v>
      </c>
      <c r="L77" s="201">
        <f t="shared" si="5"/>
        <v>1.4627499379591128E-2</v>
      </c>
      <c r="M77" s="201">
        <f t="shared" si="5"/>
        <v>1.5168590898952276E-2</v>
      </c>
      <c r="N77" s="201">
        <f t="shared" si="5"/>
        <v>1.838850496700958E-2</v>
      </c>
      <c r="O77" s="201">
        <f t="shared" si="5"/>
        <v>1.6647348008791869E-2</v>
      </c>
      <c r="P77" s="201">
        <f t="shared" si="5"/>
        <v>1.3343059848480842E-2</v>
      </c>
      <c r="Q77" s="201">
        <f t="shared" si="5"/>
        <v>1.4547537879481537E-2</v>
      </c>
    </row>
    <row r="78" spans="1:17" x14ac:dyDescent="0.25">
      <c r="A78" s="127" t="s">
        <v>324</v>
      </c>
      <c r="B78" s="200">
        <f t="shared" ref="B78:Q78" si="6">IF(B$15=0,0,B$15/B$5)</f>
        <v>0.19205178357498545</v>
      </c>
      <c r="C78" s="200">
        <f t="shared" si="6"/>
        <v>0.18928436356234277</v>
      </c>
      <c r="D78" s="200">
        <f t="shared" si="6"/>
        <v>0.19136311568272124</v>
      </c>
      <c r="E78" s="200">
        <f t="shared" si="6"/>
        <v>0.24283149365798049</v>
      </c>
      <c r="F78" s="200">
        <f t="shared" si="6"/>
        <v>0.1358736895315428</v>
      </c>
      <c r="G78" s="200">
        <f t="shared" si="6"/>
        <v>0.30534939029462849</v>
      </c>
      <c r="H78" s="200">
        <f t="shared" si="6"/>
        <v>0.33205499141029776</v>
      </c>
      <c r="I78" s="200">
        <f t="shared" si="6"/>
        <v>0.31114996135769662</v>
      </c>
      <c r="J78" s="200">
        <f t="shared" si="6"/>
        <v>0.23081464434259738</v>
      </c>
      <c r="K78" s="200">
        <f t="shared" si="6"/>
        <v>0.13918368387965074</v>
      </c>
      <c r="L78" s="200">
        <f t="shared" si="6"/>
        <v>0.17078161355598706</v>
      </c>
      <c r="M78" s="200">
        <f t="shared" si="6"/>
        <v>2.8998243264831542E-2</v>
      </c>
      <c r="N78" s="200">
        <f t="shared" si="6"/>
        <v>0.35967285175290692</v>
      </c>
      <c r="O78" s="200">
        <f t="shared" si="6"/>
        <v>5.089644374320236E-2</v>
      </c>
      <c r="P78" s="200">
        <f t="shared" si="6"/>
        <v>2.080628583298217E-2</v>
      </c>
      <c r="Q78" s="200">
        <f t="shared" si="6"/>
        <v>3.2205309725110549E-2</v>
      </c>
    </row>
    <row r="79" spans="1:17" x14ac:dyDescent="0.25">
      <c r="A79" s="127" t="s">
        <v>323</v>
      </c>
      <c r="B79" s="200">
        <f t="shared" ref="B79:Q79" si="7">IF(B$26=0,0,B$26/B$5)</f>
        <v>0.33311502060727533</v>
      </c>
      <c r="C79" s="200">
        <f t="shared" si="7"/>
        <v>0.32695119520021609</v>
      </c>
      <c r="D79" s="200">
        <f t="shared" si="7"/>
        <v>0.33272801304313571</v>
      </c>
      <c r="E79" s="200">
        <f t="shared" si="7"/>
        <v>0.33181083558608737</v>
      </c>
      <c r="F79" s="200">
        <f t="shared" si="7"/>
        <v>0.3463876219483536</v>
      </c>
      <c r="G79" s="200">
        <f t="shared" si="7"/>
        <v>0.32421574446726248</v>
      </c>
      <c r="H79" s="200">
        <f t="shared" si="7"/>
        <v>0.31704559192192849</v>
      </c>
      <c r="I79" s="200">
        <f t="shared" si="7"/>
        <v>0.31301453311313976</v>
      </c>
      <c r="J79" s="200">
        <f t="shared" si="7"/>
        <v>0.29704687400482449</v>
      </c>
      <c r="K79" s="200">
        <f t="shared" si="7"/>
        <v>0.30413687585019111</v>
      </c>
      <c r="L79" s="200">
        <f t="shared" si="7"/>
        <v>0.32213823105871525</v>
      </c>
      <c r="M79" s="200">
        <f t="shared" si="7"/>
        <v>0.28543707932188805</v>
      </c>
      <c r="N79" s="200">
        <f t="shared" si="7"/>
        <v>0.31493723981548782</v>
      </c>
      <c r="O79" s="200">
        <f t="shared" si="7"/>
        <v>0.36910125623043477</v>
      </c>
      <c r="P79" s="200">
        <f t="shared" si="7"/>
        <v>0.24009418171671168</v>
      </c>
      <c r="Q79" s="200">
        <f t="shared" si="7"/>
        <v>0.24502701512799679</v>
      </c>
    </row>
    <row r="80" spans="1:17" x14ac:dyDescent="0.25">
      <c r="A80" s="142" t="s">
        <v>332</v>
      </c>
      <c r="B80" s="199">
        <f t="shared" ref="B80:Q80" si="8">IF(B$27=0,0,B$27/B$5)</f>
        <v>0.31498034023003663</v>
      </c>
      <c r="C80" s="199">
        <f t="shared" si="8"/>
        <v>0.30838536749269552</v>
      </c>
      <c r="D80" s="199">
        <f t="shared" si="8"/>
        <v>0.31451815161491314</v>
      </c>
      <c r="E80" s="199">
        <f t="shared" si="8"/>
        <v>0.31209955304303449</v>
      </c>
      <c r="F80" s="199">
        <f t="shared" si="8"/>
        <v>0.33236007232786152</v>
      </c>
      <c r="G80" s="199">
        <f t="shared" si="8"/>
        <v>0.3048454707207458</v>
      </c>
      <c r="H80" s="199">
        <f t="shared" si="8"/>
        <v>0.29655956096566527</v>
      </c>
      <c r="I80" s="199">
        <f t="shared" si="8"/>
        <v>0.29265856680678115</v>
      </c>
      <c r="J80" s="199">
        <f t="shared" si="8"/>
        <v>0.27621380317441252</v>
      </c>
      <c r="K80" s="199">
        <f t="shared" si="8"/>
        <v>0.28402314848845744</v>
      </c>
      <c r="L80" s="199">
        <f t="shared" si="8"/>
        <v>0.30288006090509845</v>
      </c>
      <c r="M80" s="199">
        <f t="shared" si="8"/>
        <v>0.26304669825805488</v>
      </c>
      <c r="N80" s="199">
        <f t="shared" si="8"/>
        <v>0.29068169179653669</v>
      </c>
      <c r="O80" s="199">
        <f t="shared" si="8"/>
        <v>0.3541878711914026</v>
      </c>
      <c r="P80" s="199">
        <f t="shared" si="8"/>
        <v>0.22507080605456159</v>
      </c>
      <c r="Q80" s="199">
        <f t="shared" si="8"/>
        <v>0.22797815515399161</v>
      </c>
    </row>
    <row r="81" spans="1:17" x14ac:dyDescent="0.25">
      <c r="A81" s="142" t="s">
        <v>331</v>
      </c>
      <c r="B81" s="199">
        <f t="shared" ref="B81:Q81" si="9">IF(B$33=0,0,B$33/B$5)</f>
        <v>1.8134680377238695E-2</v>
      </c>
      <c r="C81" s="199">
        <f t="shared" si="9"/>
        <v>1.8565827707520598E-2</v>
      </c>
      <c r="D81" s="199">
        <f t="shared" si="9"/>
        <v>1.8209861428222576E-2</v>
      </c>
      <c r="E81" s="199">
        <f t="shared" si="9"/>
        <v>1.9711282543052894E-2</v>
      </c>
      <c r="F81" s="199">
        <f t="shared" si="9"/>
        <v>1.4027549620492052E-2</v>
      </c>
      <c r="G81" s="199">
        <f t="shared" si="9"/>
        <v>1.9370273746516675E-2</v>
      </c>
      <c r="H81" s="199">
        <f t="shared" si="9"/>
        <v>2.0486030956263251E-2</v>
      </c>
      <c r="I81" s="199">
        <f t="shared" si="9"/>
        <v>2.0355966306358615E-2</v>
      </c>
      <c r="J81" s="199">
        <f t="shared" si="9"/>
        <v>2.0833070830411991E-2</v>
      </c>
      <c r="K81" s="199">
        <f t="shared" si="9"/>
        <v>2.0113727361733651E-2</v>
      </c>
      <c r="L81" s="199">
        <f t="shared" si="9"/>
        <v>1.9258170153616784E-2</v>
      </c>
      <c r="M81" s="199">
        <f t="shared" si="9"/>
        <v>2.2390381063833162E-2</v>
      </c>
      <c r="N81" s="199">
        <f t="shared" si="9"/>
        <v>2.425554801895112E-2</v>
      </c>
      <c r="O81" s="199">
        <f t="shared" si="9"/>
        <v>1.4913385039032211E-2</v>
      </c>
      <c r="P81" s="199">
        <f t="shared" si="9"/>
        <v>1.5023375662150109E-2</v>
      </c>
      <c r="Q81" s="199">
        <f t="shared" si="9"/>
        <v>1.7048859974005185E-2</v>
      </c>
    </row>
    <row r="82" spans="1:17" x14ac:dyDescent="0.25">
      <c r="A82" s="127" t="s">
        <v>322</v>
      </c>
      <c r="B82" s="200">
        <f t="shared" ref="B82:Q82" si="10">IF(B$34=0,0,B$34/B$5)</f>
        <v>3.0424411060286382E-2</v>
      </c>
      <c r="C82" s="200">
        <f t="shared" si="10"/>
        <v>3.122411626890351E-2</v>
      </c>
      <c r="D82" s="200">
        <f t="shared" si="10"/>
        <v>3.0570240483676125E-2</v>
      </c>
      <c r="E82" s="200">
        <f t="shared" si="10"/>
        <v>3.3064822199322406E-2</v>
      </c>
      <c r="F82" s="200">
        <f t="shared" si="10"/>
        <v>2.3783224502041175E-2</v>
      </c>
      <c r="G82" s="200">
        <f t="shared" si="10"/>
        <v>3.251571885637821E-2</v>
      </c>
      <c r="H82" s="200">
        <f t="shared" si="10"/>
        <v>3.4126662220754084E-2</v>
      </c>
      <c r="I82" s="200">
        <f t="shared" si="10"/>
        <v>3.3912184056557527E-2</v>
      </c>
      <c r="J82" s="200">
        <f t="shared" si="10"/>
        <v>3.4693100711425173E-2</v>
      </c>
      <c r="K82" s="200">
        <f t="shared" si="10"/>
        <v>3.3246066882541885E-2</v>
      </c>
      <c r="L82" s="200">
        <f t="shared" si="10"/>
        <v>3.1979059981940422E-2</v>
      </c>
      <c r="M82" s="200">
        <f t="shared" si="10"/>
        <v>3.7299469719714318E-2</v>
      </c>
      <c r="N82" s="200">
        <f t="shared" si="10"/>
        <v>4.0307192076630471E-2</v>
      </c>
      <c r="O82" s="200">
        <f t="shared" si="10"/>
        <v>2.4679493999674475E-2</v>
      </c>
      <c r="P82" s="200">
        <f t="shared" si="10"/>
        <v>2.5280444313833583E-2</v>
      </c>
      <c r="Q82" s="200">
        <f t="shared" si="10"/>
        <v>2.8502076897741195E-2</v>
      </c>
    </row>
    <row r="83" spans="1:17" x14ac:dyDescent="0.25">
      <c r="A83" s="142" t="s">
        <v>330</v>
      </c>
      <c r="B83" s="199">
        <f t="shared" ref="B83:Q83" si="11">IF(B$35=0,0,B$35/B$5)</f>
        <v>1.4976741391928993E-2</v>
      </c>
      <c r="C83" s="199">
        <f t="shared" si="11"/>
        <v>1.5353579224948E-2</v>
      </c>
      <c r="D83" s="199">
        <f t="shared" si="11"/>
        <v>1.5046593204154806E-2</v>
      </c>
      <c r="E83" s="199">
        <f t="shared" si="11"/>
        <v>1.6285164689921295E-2</v>
      </c>
      <c r="F83" s="199">
        <f t="shared" si="11"/>
        <v>1.1580067862703517E-2</v>
      </c>
      <c r="G83" s="199">
        <f t="shared" si="11"/>
        <v>1.6007638973111863E-2</v>
      </c>
      <c r="H83" s="199">
        <f t="shared" si="11"/>
        <v>1.6932919223498873E-2</v>
      </c>
      <c r="I83" s="199">
        <f t="shared" si="11"/>
        <v>1.6841453031353433E-2</v>
      </c>
      <c r="J83" s="199">
        <f t="shared" si="11"/>
        <v>1.7237944094890351E-2</v>
      </c>
      <c r="K83" s="199">
        <f t="shared" si="11"/>
        <v>1.6659575660142766E-2</v>
      </c>
      <c r="L83" s="199">
        <f t="shared" si="11"/>
        <v>1.5966143320979651E-2</v>
      </c>
      <c r="M83" s="199">
        <f t="shared" si="11"/>
        <v>1.927211451778036E-2</v>
      </c>
      <c r="N83" s="199">
        <f t="shared" si="11"/>
        <v>2.0261626743992601E-2</v>
      </c>
      <c r="O83" s="199">
        <f t="shared" si="11"/>
        <v>1.2483563476744754E-2</v>
      </c>
      <c r="P83" s="199">
        <f t="shared" si="11"/>
        <v>1.2588755463948002E-2</v>
      </c>
      <c r="Q83" s="199">
        <f t="shared" si="11"/>
        <v>1.4546996423271501E-2</v>
      </c>
    </row>
    <row r="84" spans="1:17" x14ac:dyDescent="0.25">
      <c r="A84" s="142" t="s">
        <v>329</v>
      </c>
      <c r="B84" s="199">
        <f t="shared" ref="B84:Q84" si="12">IF(B$41=0,0,B$41/B$5)</f>
        <v>1.3196901274424711E-2</v>
      </c>
      <c r="C84" s="199">
        <f t="shared" si="12"/>
        <v>1.356625721425775E-2</v>
      </c>
      <c r="D84" s="199">
        <f t="shared" si="12"/>
        <v>1.3263547861834318E-2</v>
      </c>
      <c r="E84" s="199">
        <f t="shared" si="12"/>
        <v>1.4333210655699478E-2</v>
      </c>
      <c r="F84" s="199">
        <f t="shared" si="12"/>
        <v>1.0462140824702535E-2</v>
      </c>
      <c r="G84" s="199">
        <f t="shared" si="12"/>
        <v>1.4103957008004394E-2</v>
      </c>
      <c r="H84" s="199">
        <f t="shared" si="12"/>
        <v>1.4651138990219238E-2</v>
      </c>
      <c r="I84" s="199">
        <f t="shared" si="12"/>
        <v>1.4544269866957489E-2</v>
      </c>
      <c r="J84" s="199">
        <f t="shared" si="12"/>
        <v>1.486948008966836E-2</v>
      </c>
      <c r="K84" s="199">
        <f t="shared" si="12"/>
        <v>1.4090095317523393E-2</v>
      </c>
      <c r="L84" s="199">
        <f t="shared" si="12"/>
        <v>1.3622707415191955E-2</v>
      </c>
      <c r="M84" s="199">
        <f t="shared" si="12"/>
        <v>1.5248394614912137E-2</v>
      </c>
      <c r="N84" s="199">
        <f t="shared" si="12"/>
        <v>1.7035111344869042E-2</v>
      </c>
      <c r="O84" s="199">
        <f t="shared" si="12"/>
        <v>1.0344970098254559E-2</v>
      </c>
      <c r="P84" s="199">
        <f t="shared" si="12"/>
        <v>1.0827077044927285E-2</v>
      </c>
      <c r="Q84" s="199">
        <f t="shared" si="12"/>
        <v>1.1839077634395512E-2</v>
      </c>
    </row>
    <row r="85" spans="1:17" x14ac:dyDescent="0.25">
      <c r="A85" s="142" t="s">
        <v>328</v>
      </c>
      <c r="B85" s="199">
        <f t="shared" ref="B85:Q85" si="13">IF(B$52=0,0,B$52/B$5)</f>
        <v>2.250768393932674E-3</v>
      </c>
      <c r="C85" s="199">
        <f t="shared" si="13"/>
        <v>2.3042798296977582E-3</v>
      </c>
      <c r="D85" s="199">
        <f t="shared" si="13"/>
        <v>2.2600994176870015E-3</v>
      </c>
      <c r="E85" s="199">
        <f t="shared" si="13"/>
        <v>2.4464468537016308E-3</v>
      </c>
      <c r="F85" s="199">
        <f t="shared" si="13"/>
        <v>1.7410158146351213E-3</v>
      </c>
      <c r="G85" s="199">
        <f t="shared" si="13"/>
        <v>2.40412287526195E-3</v>
      </c>
      <c r="H85" s="199">
        <f t="shared" si="13"/>
        <v>2.5426040070359699E-3</v>
      </c>
      <c r="I85" s="199">
        <f t="shared" si="13"/>
        <v>2.5264611582466014E-3</v>
      </c>
      <c r="J85" s="199">
        <f t="shared" si="13"/>
        <v>2.585676526866467E-3</v>
      </c>
      <c r="K85" s="199">
        <f t="shared" si="13"/>
        <v>2.4963959048757288E-3</v>
      </c>
      <c r="L85" s="199">
        <f t="shared" si="13"/>
        <v>2.3902092457688128E-3</v>
      </c>
      <c r="M85" s="199">
        <f t="shared" si="13"/>
        <v>2.7789605870218188E-3</v>
      </c>
      <c r="N85" s="199">
        <f t="shared" si="13"/>
        <v>3.010453987768833E-3</v>
      </c>
      <c r="O85" s="199">
        <f t="shared" si="13"/>
        <v>1.8509604246751635E-3</v>
      </c>
      <c r="P85" s="199">
        <f t="shared" si="13"/>
        <v>1.8646118049582946E-3</v>
      </c>
      <c r="Q85" s="199">
        <f t="shared" si="13"/>
        <v>2.1160028400741856E-3</v>
      </c>
    </row>
    <row r="86" spans="1:17" x14ac:dyDescent="0.25">
      <c r="A86" s="127" t="s">
        <v>321</v>
      </c>
      <c r="B86" s="200">
        <f t="shared" ref="B86:Q86" si="14">IF(B$53=0,0,B$53/B$5)</f>
        <v>4.5647148160760945E-2</v>
      </c>
      <c r="C86" s="200">
        <f t="shared" si="14"/>
        <v>4.6741353899481336E-2</v>
      </c>
      <c r="D86" s="200">
        <f t="shared" si="14"/>
        <v>4.5838310496753139E-2</v>
      </c>
      <c r="E86" s="200">
        <f t="shared" si="14"/>
        <v>4.9613869952895004E-2</v>
      </c>
      <c r="F86" s="200">
        <f t="shared" si="14"/>
        <v>3.5349936558214369E-2</v>
      </c>
      <c r="G86" s="200">
        <f t="shared" si="14"/>
        <v>4.8758555319004977E-2</v>
      </c>
      <c r="H86" s="200">
        <f t="shared" si="14"/>
        <v>5.1524399032913601E-2</v>
      </c>
      <c r="I86" s="200">
        <f t="shared" si="14"/>
        <v>5.1195042586561136E-2</v>
      </c>
      <c r="J86" s="200">
        <f t="shared" si="14"/>
        <v>5.2392429826736087E-2</v>
      </c>
      <c r="K86" s="200">
        <f t="shared" si="14"/>
        <v>5.0540534908583755E-2</v>
      </c>
      <c r="L86" s="200">
        <f t="shared" si="14"/>
        <v>4.8411997857795527E-2</v>
      </c>
      <c r="M86" s="200">
        <f t="shared" si="14"/>
        <v>5.619085077598774E-2</v>
      </c>
      <c r="N86" s="200">
        <f t="shared" si="14"/>
        <v>6.0954866966994987E-2</v>
      </c>
      <c r="O86" s="200">
        <f t="shared" si="14"/>
        <v>3.7456976718585999E-2</v>
      </c>
      <c r="P86" s="200">
        <f t="shared" si="14"/>
        <v>3.7798601372678105E-2</v>
      </c>
      <c r="Q86" s="200">
        <f t="shared" si="14"/>
        <v>4.2822570463341272E-2</v>
      </c>
    </row>
    <row r="87" spans="1:17" x14ac:dyDescent="0.25">
      <c r="A87" s="142" t="s">
        <v>327</v>
      </c>
      <c r="B87" s="199">
        <f t="shared" ref="B87:Q87" si="15">IF(B$54=0,0,B$54/B$5)</f>
        <v>0</v>
      </c>
      <c r="C87" s="199">
        <f t="shared" si="15"/>
        <v>0</v>
      </c>
      <c r="D87" s="199">
        <f t="shared" si="15"/>
        <v>0</v>
      </c>
      <c r="E87" s="199">
        <f t="shared" si="15"/>
        <v>0</v>
      </c>
      <c r="F87" s="199">
        <f t="shared" si="15"/>
        <v>0</v>
      </c>
      <c r="G87" s="199">
        <f t="shared" si="15"/>
        <v>0</v>
      </c>
      <c r="H87" s="199">
        <f t="shared" si="15"/>
        <v>0</v>
      </c>
      <c r="I87" s="199">
        <f t="shared" si="15"/>
        <v>0</v>
      </c>
      <c r="J87" s="199">
        <f t="shared" si="15"/>
        <v>0</v>
      </c>
      <c r="K87" s="199">
        <f t="shared" si="15"/>
        <v>0</v>
      </c>
      <c r="L87" s="199">
        <f t="shared" si="15"/>
        <v>0</v>
      </c>
      <c r="M87" s="199">
        <f t="shared" si="15"/>
        <v>0</v>
      </c>
      <c r="N87" s="199">
        <f t="shared" si="15"/>
        <v>0</v>
      </c>
      <c r="O87" s="199">
        <f t="shared" si="15"/>
        <v>0</v>
      </c>
      <c r="P87" s="199">
        <f t="shared" si="15"/>
        <v>0</v>
      </c>
      <c r="Q87" s="199">
        <f t="shared" si="15"/>
        <v>0</v>
      </c>
    </row>
    <row r="88" spans="1:17" x14ac:dyDescent="0.25">
      <c r="A88" s="142" t="s">
        <v>326</v>
      </c>
      <c r="B88" s="199">
        <f t="shared" ref="B88:Q88" si="16">IF(B$55=0,0,B$55/B$5)</f>
        <v>2.1257746255543574E-3</v>
      </c>
      <c r="C88" s="199">
        <f t="shared" si="16"/>
        <v>2.185270977642441E-3</v>
      </c>
      <c r="D88" s="199">
        <f t="shared" si="16"/>
        <v>2.1365101475870709E-3</v>
      </c>
      <c r="E88" s="199">
        <f t="shared" si="16"/>
        <v>2.308812870613788E-3</v>
      </c>
      <c r="F88" s="199">
        <f t="shared" si="16"/>
        <v>1.6852557302394842E-3</v>
      </c>
      <c r="G88" s="199">
        <f t="shared" si="16"/>
        <v>2.2718843843766105E-3</v>
      </c>
      <c r="H88" s="199">
        <f t="shared" si="16"/>
        <v>2.36002519479603E-3</v>
      </c>
      <c r="I88" s="199">
        <f t="shared" si="16"/>
        <v>2.342810572532745E-3</v>
      </c>
      <c r="J88" s="199">
        <f t="shared" si="16"/>
        <v>2.3951958730691236E-3</v>
      </c>
      <c r="K88" s="199">
        <f t="shared" si="16"/>
        <v>2.2696515246105912E-3</v>
      </c>
      <c r="L88" s="199">
        <f t="shared" si="16"/>
        <v>2.1943640520133111E-3</v>
      </c>
      <c r="M88" s="199">
        <f t="shared" si="16"/>
        <v>2.4562319349648214E-3</v>
      </c>
      <c r="N88" s="199">
        <f t="shared" si="16"/>
        <v>2.7440386714565604E-3</v>
      </c>
      <c r="O88" s="199">
        <f t="shared" si="16"/>
        <v>1.6663817118649138E-3</v>
      </c>
      <c r="P88" s="199">
        <f t="shared" si="16"/>
        <v>1.7440401479423663E-3</v>
      </c>
      <c r="Q88" s="199">
        <f t="shared" si="16"/>
        <v>1.907054565448599E-3</v>
      </c>
    </row>
    <row r="89" spans="1:17" x14ac:dyDescent="0.25">
      <c r="A89" s="142" t="s">
        <v>325</v>
      </c>
      <c r="B89" s="199">
        <f t="shared" ref="B89:Q89" si="17">IF(B$66=0,0,B$66/B$5)</f>
        <v>4.3521373535206583E-2</v>
      </c>
      <c r="C89" s="199">
        <f t="shared" si="17"/>
        <v>4.4556082921838894E-2</v>
      </c>
      <c r="D89" s="199">
        <f t="shared" si="17"/>
        <v>4.370180034916607E-2</v>
      </c>
      <c r="E89" s="199">
        <f t="shared" si="17"/>
        <v>4.7305057082281221E-2</v>
      </c>
      <c r="F89" s="199">
        <f t="shared" si="17"/>
        <v>3.3664680827974885E-2</v>
      </c>
      <c r="G89" s="199">
        <f t="shared" si="17"/>
        <v>4.6486670934628369E-2</v>
      </c>
      <c r="H89" s="199">
        <f t="shared" si="17"/>
        <v>4.9164373838117573E-2</v>
      </c>
      <c r="I89" s="199">
        <f t="shared" si="17"/>
        <v>4.8852232014028392E-2</v>
      </c>
      <c r="J89" s="199">
        <f t="shared" si="17"/>
        <v>4.999723395366696E-2</v>
      </c>
      <c r="K89" s="199">
        <f t="shared" si="17"/>
        <v>4.8270883383973166E-2</v>
      </c>
      <c r="L89" s="199">
        <f t="shared" si="17"/>
        <v>4.621763380578222E-2</v>
      </c>
      <c r="M89" s="199">
        <f t="shared" si="17"/>
        <v>5.3734618841022909E-2</v>
      </c>
      <c r="N89" s="199">
        <f t="shared" si="17"/>
        <v>5.8210828295538419E-2</v>
      </c>
      <c r="O89" s="199">
        <f t="shared" si="17"/>
        <v>3.579059500672109E-2</v>
      </c>
      <c r="P89" s="199">
        <f t="shared" si="17"/>
        <v>3.6054561224735736E-2</v>
      </c>
      <c r="Q89" s="199">
        <f t="shared" si="17"/>
        <v>4.0915515897892676E-2</v>
      </c>
    </row>
    <row r="90" spans="1:17" x14ac:dyDescent="0.25">
      <c r="A90" s="127" t="s">
        <v>320</v>
      </c>
      <c r="B90" s="200">
        <f t="shared" ref="B90:Q90" si="18">IF(B$67=0,0,B$67/B$5)</f>
        <v>0.12805017108654743</v>
      </c>
      <c r="C90" s="200">
        <f t="shared" si="18"/>
        <v>0.12177705042047013</v>
      </c>
      <c r="D90" s="200">
        <f t="shared" si="18"/>
        <v>0.12560200283500927</v>
      </c>
      <c r="E90" s="200">
        <f t="shared" si="18"/>
        <v>0.137425123862918</v>
      </c>
      <c r="F90" s="200">
        <f t="shared" si="18"/>
        <v>0.19088041330149352</v>
      </c>
      <c r="G90" s="200">
        <f t="shared" si="18"/>
        <v>0.13901219530637604</v>
      </c>
      <c r="H90" s="200">
        <f t="shared" si="18"/>
        <v>0.12543489799547941</v>
      </c>
      <c r="I90" s="200">
        <f t="shared" si="18"/>
        <v>0.1180703314589874</v>
      </c>
      <c r="J90" s="200">
        <f t="shared" si="18"/>
        <v>0.1047656692314311</v>
      </c>
      <c r="K90" s="200">
        <f t="shared" si="18"/>
        <v>0.10840003040470045</v>
      </c>
      <c r="L90" s="200">
        <f t="shared" si="18"/>
        <v>0.13131833886854527</v>
      </c>
      <c r="M90" s="200">
        <f t="shared" si="18"/>
        <v>7.3079984296160388E-2</v>
      </c>
      <c r="N90" s="200">
        <f t="shared" si="18"/>
        <v>7.7901205329950082E-2</v>
      </c>
      <c r="O90" s="200">
        <f t="shared" si="18"/>
        <v>0.19855642958636571</v>
      </c>
      <c r="P90" s="200">
        <f t="shared" si="18"/>
        <v>0.15471459085520761</v>
      </c>
      <c r="Q90" s="200">
        <f t="shared" si="18"/>
        <v>0.12786352716670527</v>
      </c>
    </row>
    <row r="91" spans="1:17" x14ac:dyDescent="0.25">
      <c r="A91" s="72" t="s">
        <v>319</v>
      </c>
      <c r="B91" s="71">
        <f t="shared" ref="B91:Q91" si="19">IF(B$68=0,0,B$68/B$5)</f>
        <v>0.22340652351834339</v>
      </c>
      <c r="C91" s="71">
        <f t="shared" si="19"/>
        <v>0.23651814303715651</v>
      </c>
      <c r="D91" s="71">
        <f t="shared" si="19"/>
        <v>0.22668460608269209</v>
      </c>
      <c r="E91" s="71">
        <f t="shared" si="19"/>
        <v>0.15842749079378396</v>
      </c>
      <c r="F91" s="71">
        <f t="shared" si="19"/>
        <v>0.22551786874469273</v>
      </c>
      <c r="G91" s="71">
        <f t="shared" si="19"/>
        <v>0.10333116022362315</v>
      </c>
      <c r="H91" s="71">
        <f t="shared" si="19"/>
        <v>9.1407414513389337E-2</v>
      </c>
      <c r="I91" s="71">
        <f t="shared" si="19"/>
        <v>0.12455055443834327</v>
      </c>
      <c r="J91" s="71">
        <f t="shared" si="19"/>
        <v>0.23186555479355894</v>
      </c>
      <c r="K91" s="71">
        <f t="shared" si="19"/>
        <v>0.31790074781054117</v>
      </c>
      <c r="L91" s="71">
        <f t="shared" si="19"/>
        <v>0.24989736152716863</v>
      </c>
      <c r="M91" s="71">
        <f t="shared" si="19"/>
        <v>0.47088316462300156</v>
      </c>
      <c r="N91" s="71">
        <f t="shared" si="19"/>
        <v>8.9719259426566361E-2</v>
      </c>
      <c r="O91" s="71">
        <f t="shared" si="19"/>
        <v>0.27304434698981361</v>
      </c>
      <c r="P91" s="71">
        <f t="shared" si="19"/>
        <v>0.48207308518407244</v>
      </c>
      <c r="Q91" s="71">
        <f t="shared" si="19"/>
        <v>0.48283623479194754</v>
      </c>
    </row>
    <row r="93" spans="1:17" ht="12.75" x14ac:dyDescent="0.25">
      <c r="A93" s="98" t="s">
        <v>128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53">
        <f>IF(B$5=0,0,B$5/OIS_fec!B$5)</f>
        <v>0.18101126177855117</v>
      </c>
      <c r="C95" s="253">
        <f>IF(C$5=0,0,C$5/OIS_fec!C$5)</f>
        <v>0.18250084369640682</v>
      </c>
      <c r="D95" s="253">
        <f>IF(D$5=0,0,D$5/OIS_fec!D$5)</f>
        <v>0.1812252744596739</v>
      </c>
      <c r="E95" s="253">
        <f>IF(E$5=0,0,E$5/OIS_fec!E$5)</f>
        <v>0.18017194424269689</v>
      </c>
      <c r="F95" s="253">
        <f>IF(F$5=0,0,F$5/OIS_fec!F$5)</f>
        <v>0.18044180974953247</v>
      </c>
      <c r="G95" s="253">
        <f>IF(G$5=0,0,G$5/OIS_fec!G$5)</f>
        <v>0.18077414019857527</v>
      </c>
      <c r="H95" s="253">
        <f>IF(H$5=0,0,H$5/OIS_fec!H$5)</f>
        <v>0.18532756122910499</v>
      </c>
      <c r="I95" s="253">
        <f>IF(I$5=0,0,I$5/OIS_fec!I$5)</f>
        <v>0.18696993238634257</v>
      </c>
      <c r="J95" s="253">
        <f>IF(J$5=0,0,J$5/OIS_fec!J$5)</f>
        <v>0.19276838949041228</v>
      </c>
      <c r="K95" s="253">
        <f>IF(K$5=0,0,K$5/OIS_fec!K$5)</f>
        <v>0.19443166485227922</v>
      </c>
      <c r="L95" s="253">
        <f>IF(L$5=0,0,L$5/OIS_fec!L$5)</f>
        <v>0.18951599385048082</v>
      </c>
      <c r="M95" s="253">
        <f>IF(M$5=0,0,M$5/OIS_fec!M$5)</f>
        <v>0.20615518655814599</v>
      </c>
      <c r="N95" s="253">
        <f>IF(N$5=0,0,N$5/OIS_fec!N$5)</f>
        <v>0.18647607862652091</v>
      </c>
      <c r="O95" s="253">
        <f>IF(O$5=0,0,O$5/OIS_fec!O$5)</f>
        <v>0.18227035021391777</v>
      </c>
      <c r="P95" s="253">
        <f>IF(P$5=0,0,P$5/OIS_fec!P$5)</f>
        <v>0.20491536275735031</v>
      </c>
      <c r="Q95" s="253">
        <f>IF(Q$5=0,0,Q$5/OIS_fec!Q$5)</f>
        <v>0.20633854959480913</v>
      </c>
    </row>
    <row r="96" spans="1:17" x14ac:dyDescent="0.25">
      <c r="A96" s="132" t="s">
        <v>83</v>
      </c>
      <c r="B96" s="282">
        <f>IF(B$6=0,0,B$6/OIS_fec!B$6)</f>
        <v>0.25060884372639181</v>
      </c>
      <c r="C96" s="282">
        <f>IF(C$6=0,0,C$6/OIS_fec!C$6)</f>
        <v>0.25060884372639181</v>
      </c>
      <c r="D96" s="282">
        <f>IF(D$6=0,0,D$6/OIS_fec!D$6)</f>
        <v>0.25060884372639181</v>
      </c>
      <c r="E96" s="282">
        <f>IF(E$6=0,0,E$6/OIS_fec!E$6)</f>
        <v>0.25113348601265101</v>
      </c>
      <c r="F96" s="282">
        <f>IF(F$6=0,0,F$6/OIS_fec!F$6)</f>
        <v>0.25311837366391654</v>
      </c>
      <c r="G96" s="282">
        <f>IF(G$6=0,0,G$6/OIS_fec!G$6)</f>
        <v>0.25311837366391654</v>
      </c>
      <c r="H96" s="282">
        <f>IF(H$6=0,0,H$6/OIS_fec!H$6)</f>
        <v>0.25955386003801328</v>
      </c>
      <c r="I96" s="282">
        <f>IF(I$6=0,0,I$6/OIS_fec!I$6)</f>
        <v>0.25955386003801328</v>
      </c>
      <c r="J96" s="282">
        <f>IF(J$6=0,0,J$6/OIS_fec!J$6)</f>
        <v>0.25955386003801323</v>
      </c>
      <c r="K96" s="282">
        <f>IF(K$6=0,0,K$6/OIS_fec!K$6)</f>
        <v>0.25955386003801328</v>
      </c>
      <c r="L96" s="282">
        <f>IF(L$6=0,0,L$6/OIS_fec!L$6)</f>
        <v>0.25955386003801323</v>
      </c>
      <c r="M96" s="282">
        <f>IF(M$6=0,0,M$6/OIS_fec!M$6)</f>
        <v>0.25955386003801323</v>
      </c>
      <c r="N96" s="282">
        <f>IF(N$6=0,0,N$6/OIS_fec!N$6)</f>
        <v>0.25955386003801323</v>
      </c>
      <c r="O96" s="282">
        <f>IF(O$6=0,0,O$6/OIS_fec!O$6)</f>
        <v>0.25955386003801328</v>
      </c>
      <c r="P96" s="282">
        <f>IF(P$6=0,0,P$6/OIS_fec!P$6)</f>
        <v>0.25955386003801328</v>
      </c>
      <c r="Q96" s="282">
        <f>IF(Q$6=0,0,Q$6/OIS_fec!Q$6)</f>
        <v>0.25955386003801328</v>
      </c>
    </row>
    <row r="97" spans="1:17" x14ac:dyDescent="0.25">
      <c r="A97" s="76" t="s">
        <v>82</v>
      </c>
      <c r="B97" s="281">
        <f>IF(B$7=0,0,B$7/OIS_fec!B$7)</f>
        <v>6.5614454294243937E-2</v>
      </c>
      <c r="C97" s="281">
        <f>IF(C$7=0,0,C$7/OIS_fec!C$7)</f>
        <v>6.5614454294243937E-2</v>
      </c>
      <c r="D97" s="281">
        <f>IF(D$7=0,0,D$7/OIS_fec!D$7)</f>
        <v>6.5614454294243951E-2</v>
      </c>
      <c r="E97" s="281">
        <f>IF(E$7=0,0,E$7/OIS_fec!E$7)</f>
        <v>6.5751816235669169E-2</v>
      </c>
      <c r="F97" s="281">
        <f>IF(F$7=0,0,F$7/OIS_fec!F$7)</f>
        <v>6.6271499891427763E-2</v>
      </c>
      <c r="G97" s="281">
        <f>IF(G$7=0,0,G$7/OIS_fec!G$7)</f>
        <v>6.6271499891427749E-2</v>
      </c>
      <c r="H97" s="281">
        <f>IF(H$7=0,0,H$7/OIS_fec!H$7)</f>
        <v>6.7956440136455243E-2</v>
      </c>
      <c r="I97" s="281">
        <f>IF(I$7=0,0,I$7/OIS_fec!I$7)</f>
        <v>6.7956440136455243E-2</v>
      </c>
      <c r="J97" s="281">
        <f>IF(J$7=0,0,J$7/OIS_fec!J$7)</f>
        <v>6.7956440136455229E-2</v>
      </c>
      <c r="K97" s="281">
        <f>IF(K$7=0,0,K$7/OIS_fec!K$7)</f>
        <v>6.7956440136455243E-2</v>
      </c>
      <c r="L97" s="281">
        <f>IF(L$7=0,0,L$7/OIS_fec!L$7)</f>
        <v>6.7956440136455243E-2</v>
      </c>
      <c r="M97" s="281">
        <f>IF(M$7=0,0,M$7/OIS_fec!M$7)</f>
        <v>6.7956440136455243E-2</v>
      </c>
      <c r="N97" s="281">
        <f>IF(N$7=0,0,N$7/OIS_fec!N$7)</f>
        <v>6.7956440136455243E-2</v>
      </c>
      <c r="O97" s="281">
        <f>IF(O$7=0,0,O$7/OIS_fec!O$7)</f>
        <v>6.7956440136455243E-2</v>
      </c>
      <c r="P97" s="281">
        <f>IF(P$7=0,0,P$7/OIS_fec!P$7)</f>
        <v>6.7956440136455243E-2</v>
      </c>
      <c r="Q97" s="281">
        <f>IF(Q$7=0,0,Q$7/OIS_fec!Q$7)</f>
        <v>6.7956440136455229E-2</v>
      </c>
    </row>
    <row r="98" spans="1:17" x14ac:dyDescent="0.25">
      <c r="A98" s="76" t="s">
        <v>81</v>
      </c>
      <c r="B98" s="281">
        <f>IF(B$8=0,0,B$8/OIS_fec!B$8)</f>
        <v>0.35981066102855586</v>
      </c>
      <c r="C98" s="281">
        <f>IF(C$8=0,0,C$8/OIS_fec!C$8)</f>
        <v>0.35981066102855597</v>
      </c>
      <c r="D98" s="281">
        <f>IF(D$8=0,0,D$8/OIS_fec!D$8)</f>
        <v>0.35981066102855597</v>
      </c>
      <c r="E98" s="281">
        <f>IF(E$8=0,0,E$8/OIS_fec!E$8)</f>
        <v>0.36056391412615441</v>
      </c>
      <c r="F98" s="281">
        <f>IF(F$8=0,0,F$8/OIS_fec!F$8)</f>
        <v>0.36341370875929585</v>
      </c>
      <c r="G98" s="281">
        <f>IF(G$8=0,0,G$8/OIS_fec!G$8)</f>
        <v>0.36341370875929585</v>
      </c>
      <c r="H98" s="281">
        <f>IF(H$8=0,0,H$8/OIS_fec!H$8)</f>
        <v>0.37265343299198128</v>
      </c>
      <c r="I98" s="281">
        <f>IF(I$8=0,0,I$8/OIS_fec!I$8)</f>
        <v>0.37265343299198123</v>
      </c>
      <c r="J98" s="281">
        <f>IF(J$8=0,0,J$8/OIS_fec!J$8)</f>
        <v>0.37265343299198123</v>
      </c>
      <c r="K98" s="281">
        <f>IF(K$8=0,0,K$8/OIS_fec!K$8)</f>
        <v>0.37265343299198123</v>
      </c>
      <c r="L98" s="281">
        <f>IF(L$8=0,0,L$8/OIS_fec!L$8)</f>
        <v>0.37265343299198123</v>
      </c>
      <c r="M98" s="281">
        <f>IF(M$8=0,0,M$8/OIS_fec!M$8)</f>
        <v>0.37265343299198123</v>
      </c>
      <c r="N98" s="281">
        <f>IF(N$8=0,0,N$8/OIS_fec!N$8)</f>
        <v>0.37265343299198123</v>
      </c>
      <c r="O98" s="281">
        <f>IF(O$8=0,0,O$8/OIS_fec!O$8)</f>
        <v>0.37265343299198123</v>
      </c>
      <c r="P98" s="281">
        <f>IF(P$8=0,0,P$8/OIS_fec!P$8)</f>
        <v>0.37265343299198128</v>
      </c>
      <c r="Q98" s="281">
        <f>IF(Q$8=0,0,Q$8/OIS_fec!Q$8)</f>
        <v>0.37265343299198117</v>
      </c>
    </row>
    <row r="99" spans="1:17" x14ac:dyDescent="0.25">
      <c r="A99" s="76" t="s">
        <v>80</v>
      </c>
      <c r="B99" s="281">
        <f>IF(B$9=0,0,B$9/OIS_fec!B$9)</f>
        <v>0.2518708111875721</v>
      </c>
      <c r="C99" s="281">
        <f>IF(C$9=0,0,C$9/OIS_fec!C$9)</f>
        <v>0.25187081118757204</v>
      </c>
      <c r="D99" s="281">
        <f>IF(D$9=0,0,D$9/OIS_fec!D$9)</f>
        <v>0.2518708111875721</v>
      </c>
      <c r="E99" s="281">
        <f>IF(E$9=0,0,E$9/OIS_fec!E$9)</f>
        <v>0.25239809536580998</v>
      </c>
      <c r="F99" s="281">
        <f>IF(F$9=0,0,F$9/OIS_fec!F$9)</f>
        <v>0.25439297812974887</v>
      </c>
      <c r="G99" s="281">
        <f>IF(G$9=0,0,G$9/OIS_fec!G$9)</f>
        <v>0.25439297812974887</v>
      </c>
      <c r="H99" s="281">
        <f>IF(H$9=0,0,H$9/OIS_fec!H$9)</f>
        <v>0.2608608710792889</v>
      </c>
      <c r="I99" s="281">
        <f>IF(I$9=0,0,I$9/OIS_fec!I$9)</f>
        <v>0.26086087107928896</v>
      </c>
      <c r="J99" s="281">
        <f>IF(J$9=0,0,J$9/OIS_fec!J$9)</f>
        <v>0.2608608710792889</v>
      </c>
      <c r="K99" s="281">
        <f>IF(K$9=0,0,K$9/OIS_fec!K$9)</f>
        <v>0.2608608710792889</v>
      </c>
      <c r="L99" s="281">
        <f>IF(L$9=0,0,L$9/OIS_fec!L$9)</f>
        <v>0.2608608710792889</v>
      </c>
      <c r="M99" s="281">
        <f>IF(M$9=0,0,M$9/OIS_fec!M$9)</f>
        <v>0.2608608710792889</v>
      </c>
      <c r="N99" s="281">
        <f>IF(N$9=0,0,N$9/OIS_fec!N$9)</f>
        <v>0.2608608710792889</v>
      </c>
      <c r="O99" s="281">
        <f>IF(O$9=0,0,O$9/OIS_fec!O$9)</f>
        <v>0.26086087107928885</v>
      </c>
      <c r="P99" s="281">
        <f>IF(P$9=0,0,P$9/OIS_fec!P$9)</f>
        <v>0.2608608710792889</v>
      </c>
      <c r="Q99" s="281">
        <f>IF(Q$9=0,0,Q$9/OIS_fec!Q$9)</f>
        <v>0.2608608710792889</v>
      </c>
    </row>
    <row r="100" spans="1:17" x14ac:dyDescent="0.25">
      <c r="A100" s="129" t="s">
        <v>79</v>
      </c>
      <c r="B100" s="280">
        <f>IF(B$10=0,0,B$10/OIS_fec!B$10)</f>
        <v>0.38273125450545648</v>
      </c>
      <c r="C100" s="280">
        <f>IF(C$10=0,0,C$10/OIS_fec!C$10)</f>
        <v>0.38406656822004387</v>
      </c>
      <c r="D100" s="280">
        <f>IF(D$10=0,0,D$10/OIS_fec!D$10)</f>
        <v>0.38467478226021762</v>
      </c>
      <c r="E100" s="280">
        <f>IF(E$10=0,0,E$10/OIS_fec!E$10)</f>
        <v>0.38148386424351188</v>
      </c>
      <c r="F100" s="280">
        <f>IF(F$10=0,0,F$10/OIS_fec!F$10)</f>
        <v>0.43567554650232754</v>
      </c>
      <c r="G100" s="280">
        <f>IF(G$10=0,0,G$10/OIS_fec!G$10)</f>
        <v>0.38644984001985888</v>
      </c>
      <c r="H100" s="280">
        <f>IF(H$10=0,0,H$10/OIS_fec!H$10)</f>
        <v>0.39447437090255544</v>
      </c>
      <c r="I100" s="280">
        <f>IF(I$10=0,0,I$10/OIS_fec!I$10)</f>
        <v>0.38053332150653407</v>
      </c>
      <c r="J100" s="280">
        <f>IF(J$10=0,0,J$10/OIS_fec!J$10)</f>
        <v>0.39051893136263566</v>
      </c>
      <c r="K100" s="280">
        <f>IF(K$10=0,0,K$10/OIS_fec!K$10)</f>
        <v>0.39033210198894791</v>
      </c>
      <c r="L100" s="280">
        <f>IF(L$10=0,0,L$10/OIS_fec!L$10)</f>
        <v>0.39137979856167127</v>
      </c>
      <c r="M100" s="280">
        <f>IF(M$10=0,0,M$10/OIS_fec!M$10)</f>
        <v>0.395773755425679</v>
      </c>
      <c r="N100" s="280">
        <f>IF(N$10=0,0,N$10/OIS_fec!N$10)</f>
        <v>0.40159514353850073</v>
      </c>
      <c r="O100" s="280">
        <f>IF(O$10=0,0,O$10/OIS_fec!O$10)</f>
        <v>0.42682231086937422</v>
      </c>
      <c r="P100" s="280">
        <f>IF(P$10=0,0,P$10/OIS_fec!P$10)</f>
        <v>0.41229816446243744</v>
      </c>
      <c r="Q100" s="280">
        <f>IF(Q$10=0,0,Q$10/OIS_fec!Q$10)</f>
        <v>0.40687585444273394</v>
      </c>
    </row>
    <row r="101" spans="1:17" x14ac:dyDescent="0.25">
      <c r="A101" s="127" t="s">
        <v>324</v>
      </c>
      <c r="B101" s="305">
        <f>IF(B$15=0,0,B$15/OIS_fec!B$15)</f>
        <v>0.21475014896341199</v>
      </c>
      <c r="C101" s="305">
        <f>IF(C$15=0,0,C$15/OIS_fec!C$15)</f>
        <v>0.21563395211843303</v>
      </c>
      <c r="D101" s="305">
        <f>IF(D$15=0,0,D$15/OIS_fec!D$15)</f>
        <v>0.21494358073568398</v>
      </c>
      <c r="E101" s="305">
        <f>IF(E$15=0,0,E$15/OIS_fec!E$15)</f>
        <v>0.2150345500734778</v>
      </c>
      <c r="F101" s="305">
        <f>IF(F$15=0,0,F$15/OIS_fec!F$15)</f>
        <v>0.22229896368275434</v>
      </c>
      <c r="G101" s="305">
        <f>IF(G$15=0,0,G$15/OIS_fec!G$15)</f>
        <v>0.217022072896179</v>
      </c>
      <c r="H101" s="305">
        <f>IF(H$15=0,0,H$15/OIS_fec!H$15)</f>
        <v>0.21858284513983511</v>
      </c>
      <c r="I101" s="305">
        <f>IF(I$15=0,0,I$15/OIS_fec!I$15)</f>
        <v>0.21837489628014353</v>
      </c>
      <c r="J101" s="305">
        <f>IF(J$15=0,0,J$15/OIS_fec!J$15)</f>
        <v>0.21814486988243983</v>
      </c>
      <c r="K101" s="305">
        <f>IF(K$15=0,0,K$15/OIS_fec!K$15)</f>
        <v>0.2141035571823299</v>
      </c>
      <c r="L101" s="305">
        <f>IF(L$15=0,0,L$15/OIS_fec!L$15)</f>
        <v>0.21619762578058654</v>
      </c>
      <c r="M101" s="305">
        <f>IF(M$15=0,0,M$15/OIS_fec!M$15)</f>
        <v>0.20814460011824812</v>
      </c>
      <c r="N101" s="305">
        <f>IF(N$15=0,0,N$15/OIS_fec!N$15)</f>
        <v>0.21458121853003201</v>
      </c>
      <c r="O101" s="305">
        <f>IF(O$15=0,0,O$15/OIS_fec!O$15)</f>
        <v>0.21200959663615776</v>
      </c>
      <c r="P101" s="305">
        <f>IF(P$15=0,0,P$15/OIS_fec!P$15)</f>
        <v>0.21360330489083024</v>
      </c>
      <c r="Q101" s="305">
        <f>IF(Q$15=0,0,Q$15/OIS_fec!Q$15)</f>
        <v>0.2122389241196018</v>
      </c>
    </row>
    <row r="102" spans="1:17" x14ac:dyDescent="0.25">
      <c r="A102" s="127" t="s">
        <v>323</v>
      </c>
      <c r="B102" s="305">
        <f>IF(B$26=0,0,B$26/OIS_fec!B$26)</f>
        <v>0.12840772433726555</v>
      </c>
      <c r="C102" s="305">
        <f>IF(C$26=0,0,C$26/OIS_fec!C$26)</f>
        <v>0.12861017387807841</v>
      </c>
      <c r="D102" s="305">
        <f>IF(D$26=0,0,D$26/OIS_fec!D$26)</f>
        <v>0.12836942551161923</v>
      </c>
      <c r="E102" s="305">
        <f>IF(E$26=0,0,E$26/OIS_fec!E$26)</f>
        <v>0.12984656320362162</v>
      </c>
      <c r="F102" s="305">
        <f>IF(F$26=0,0,F$26/OIS_fec!F$26)</f>
        <v>0.12996471867986548</v>
      </c>
      <c r="G102" s="305">
        <f>IF(G$26=0,0,G$26/OIS_fec!G$26)</f>
        <v>0.13089114882018391</v>
      </c>
      <c r="H102" s="305">
        <f>IF(H$26=0,0,H$26/OIS_fec!H$26)</f>
        <v>0.13436984627645654</v>
      </c>
      <c r="I102" s="305">
        <f>IF(I$26=0,0,I$26/OIS_fec!I$26)</f>
        <v>0.13456841015821924</v>
      </c>
      <c r="J102" s="305">
        <f>IF(J$26=0,0,J$26/OIS_fec!J$26)</f>
        <v>0.13477883613536215</v>
      </c>
      <c r="K102" s="305">
        <f>IF(K$26=0,0,K$26/OIS_fec!K$26)</f>
        <v>0.13489762395951813</v>
      </c>
      <c r="L102" s="305">
        <f>IF(L$26=0,0,L$26/OIS_fec!L$26)</f>
        <v>0.13458886759461347</v>
      </c>
      <c r="M102" s="305">
        <f>IF(M$26=0,0,M$26/OIS_fec!M$26)</f>
        <v>0.13864923149039779</v>
      </c>
      <c r="N102" s="305">
        <f>IF(N$26=0,0,N$26/OIS_fec!N$26)</f>
        <v>0.13498157517002049</v>
      </c>
      <c r="O102" s="305">
        <f>IF(O$26=0,0,O$26/OIS_fec!O$26)</f>
        <v>0.13218221099331612</v>
      </c>
      <c r="P102" s="305">
        <f>IF(P$26=0,0,P$26/OIS_fec!P$26)</f>
        <v>0.13191764965170463</v>
      </c>
      <c r="Q102" s="305">
        <f>IF(Q$26=0,0,Q$26/OIS_fec!Q$26)</f>
        <v>0.13378511213263697</v>
      </c>
    </row>
    <row r="103" spans="1:17" x14ac:dyDescent="0.25">
      <c r="A103" s="127" t="s">
        <v>322</v>
      </c>
      <c r="B103" s="305">
        <f>IF(B$34=0,0,B$34/OIS_fec!B$34)</f>
        <v>0.13982990888199526</v>
      </c>
      <c r="C103" s="305">
        <f>IF(C$34=0,0,C$34/OIS_fec!C$34)</f>
        <v>0.14017276484398275</v>
      </c>
      <c r="D103" s="305">
        <f>IF(D$34=0,0,D$34/OIS_fec!D$34)</f>
        <v>0.1399200701747077</v>
      </c>
      <c r="E103" s="305">
        <f>IF(E$34=0,0,E$34/OIS_fec!E$34)</f>
        <v>0.14010296973307371</v>
      </c>
      <c r="F103" s="305">
        <f>IF(F$34=0,0,F$34/OIS_fec!F$34)</f>
        <v>0.14272629774202614</v>
      </c>
      <c r="G103" s="305">
        <f>IF(G$34=0,0,G$34/OIS_fec!G$34)</f>
        <v>0.14130992966210423</v>
      </c>
      <c r="H103" s="305">
        <f>IF(H$34=0,0,H$34/OIS_fec!H$34)</f>
        <v>0.14379867641622338</v>
      </c>
      <c r="I103" s="305">
        <f>IF(I$34=0,0,I$34/OIS_fec!I$34)</f>
        <v>0.14380796367000262</v>
      </c>
      <c r="J103" s="305">
        <f>IF(J$34=0,0,J$34/OIS_fec!J$34)</f>
        <v>0.14375028876831059</v>
      </c>
      <c r="K103" s="305">
        <f>IF(K$34=0,0,K$34/OIS_fec!K$34)</f>
        <v>0.14268115443111928</v>
      </c>
      <c r="L103" s="305">
        <f>IF(L$34=0,0,L$34/OIS_fec!L$34)</f>
        <v>0.14334071729599585</v>
      </c>
      <c r="M103" s="305">
        <f>IF(M$34=0,0,M$34/OIS_fec!M$34)</f>
        <v>0.14380039267794645</v>
      </c>
      <c r="N103" s="305">
        <f>IF(N$34=0,0,N$34/OIS_fec!N$34)</f>
        <v>0.14344663104007563</v>
      </c>
      <c r="O103" s="305">
        <f>IF(O$34=0,0,O$34/OIS_fec!O$34)</f>
        <v>0.14284956418938413</v>
      </c>
      <c r="P103" s="305">
        <f>IF(P$34=0,0,P$34/OIS_fec!P$34)</f>
        <v>0.14525666704926699</v>
      </c>
      <c r="Q103" s="305">
        <f>IF(Q$34=0,0,Q$34/OIS_fec!Q$34)</f>
        <v>0.14431120829914085</v>
      </c>
    </row>
    <row r="104" spans="1:17" x14ac:dyDescent="0.25">
      <c r="A104" s="127" t="s">
        <v>321</v>
      </c>
      <c r="B104" s="305">
        <f>IF(B$53=0,0,B$53/OIS_fec!B$53)</f>
        <v>0.40560031462113189</v>
      </c>
      <c r="C104" s="305">
        <f>IF(C$53=0,0,C$53/OIS_fec!C$53)</f>
        <v>0.40567805093190584</v>
      </c>
      <c r="D104" s="305">
        <f>IF(D$53=0,0,D$53/OIS_fec!D$53)</f>
        <v>0.40561732822000568</v>
      </c>
      <c r="E104" s="305">
        <f>IF(E$53=0,0,E$53/OIS_fec!E$53)</f>
        <v>0.40643489904972785</v>
      </c>
      <c r="F104" s="305">
        <f>IF(F$53=0,0,F$53/OIS_fec!F$53)</f>
        <v>0.41013670939406965</v>
      </c>
      <c r="G104" s="305">
        <f>IF(G$53=0,0,G$53/OIS_fec!G$53)</f>
        <v>0.40967257208048924</v>
      </c>
      <c r="H104" s="305">
        <f>IF(H$53=0,0,H$53/OIS_fec!H$53)</f>
        <v>0.41974037728089564</v>
      </c>
      <c r="I104" s="305">
        <f>IF(I$53=0,0,I$53/OIS_fec!I$53)</f>
        <v>0.41972208680853179</v>
      </c>
      <c r="J104" s="305">
        <f>IF(J$53=0,0,J$53/OIS_fec!J$53)</f>
        <v>0.41970185447123298</v>
      </c>
      <c r="K104" s="305">
        <f>IF(K$53=0,0,K$53/OIS_fec!K$53)</f>
        <v>0.41934639439145671</v>
      </c>
      <c r="L104" s="305">
        <f>IF(L$53=0,0,L$53/OIS_fec!L$53)</f>
        <v>0.41953058152228001</v>
      </c>
      <c r="M104" s="305">
        <f>IF(M$53=0,0,M$53/OIS_fec!M$53)</f>
        <v>0.41882226485470375</v>
      </c>
      <c r="N104" s="305">
        <f>IF(N$53=0,0,N$53/OIS_fec!N$53)</f>
        <v>0.41939469687916586</v>
      </c>
      <c r="O104" s="305">
        <f>IF(O$53=0,0,O$53/OIS_fec!O$53)</f>
        <v>0.41916221676452592</v>
      </c>
      <c r="P104" s="305">
        <f>IF(P$53=0,0,P$53/OIS_fec!P$53)</f>
        <v>0.41988836589638728</v>
      </c>
      <c r="Q104" s="305">
        <f>IF(Q$53=0,0,Q$53/OIS_fec!Q$53)</f>
        <v>0.4191823876277106</v>
      </c>
    </row>
    <row r="105" spans="1:17" x14ac:dyDescent="0.25">
      <c r="A105" s="127" t="s">
        <v>320</v>
      </c>
      <c r="B105" s="305">
        <f>IF(B$67=0,0,B$67/OIS_fec!B$67)</f>
        <v>0.18331907529028307</v>
      </c>
      <c r="C105" s="305">
        <f>IF(C$67=0,0,C$67/OIS_fec!C$67)</f>
        <v>0.18331907529028307</v>
      </c>
      <c r="D105" s="305">
        <f>IF(D$67=0,0,D$67/OIS_fec!D$67)</f>
        <v>0.18331907529028305</v>
      </c>
      <c r="E105" s="305">
        <f>IF(E$67=0,0,E$67/OIS_fec!E$67)</f>
        <v>0.18370284841394915</v>
      </c>
      <c r="F105" s="305">
        <f>IF(F$67=0,0,F$67/OIS_fec!F$67)</f>
        <v>0.18515478348285819</v>
      </c>
      <c r="G105" s="305">
        <f>IF(G$67=0,0,G$67/OIS_fec!G$67)</f>
        <v>0.18515478348285822</v>
      </c>
      <c r="H105" s="305">
        <f>IF(H$67=0,0,H$67/OIS_fec!H$67)</f>
        <v>0.18986230853903957</v>
      </c>
      <c r="I105" s="305">
        <f>IF(I$67=0,0,I$67/OIS_fec!I$67)</f>
        <v>0.18986230853903957</v>
      </c>
      <c r="J105" s="305">
        <f>IF(J$67=0,0,J$67/OIS_fec!J$67)</f>
        <v>0.18986230853903957</v>
      </c>
      <c r="K105" s="305">
        <f>IF(K$67=0,0,K$67/OIS_fec!K$67)</f>
        <v>0.18986230853903957</v>
      </c>
      <c r="L105" s="305">
        <f>IF(L$67=0,0,L$67/OIS_fec!L$67)</f>
        <v>0.18986230853903954</v>
      </c>
      <c r="M105" s="305">
        <f>IF(M$67=0,0,M$67/OIS_fec!M$67)</f>
        <v>0.18986230853903954</v>
      </c>
      <c r="N105" s="305">
        <f>IF(N$67=0,0,N$67/OIS_fec!N$67)</f>
        <v>0.18986230853903957</v>
      </c>
      <c r="O105" s="305">
        <f>IF(O$67=0,0,O$67/OIS_fec!O$67)</f>
        <v>0.1898623085390396</v>
      </c>
      <c r="P105" s="305">
        <f>IF(P$67=0,0,P$67/OIS_fec!P$67)</f>
        <v>0.18986230853903957</v>
      </c>
      <c r="Q105" s="305">
        <f>IF(Q$67=0,0,Q$67/OIS_fec!Q$67)</f>
        <v>0.18986230853903954</v>
      </c>
    </row>
    <row r="106" spans="1:17" x14ac:dyDescent="0.25">
      <c r="A106" s="72" t="s">
        <v>319</v>
      </c>
      <c r="B106" s="304">
        <f>IF(B$68=0,0,B$68/OIS_fec!B$68)</f>
        <v>0.26563331789620531</v>
      </c>
      <c r="C106" s="304">
        <f>IF(C$68=0,0,C$68/OIS_fec!C$68)</f>
        <v>0.26563331789620531</v>
      </c>
      <c r="D106" s="304">
        <f>IF(D$68=0,0,D$68/OIS_fec!D$68)</f>
        <v>0.26563331789620537</v>
      </c>
      <c r="E106" s="304">
        <f>IF(E$68=0,0,E$68/OIS_fec!E$68)</f>
        <v>0.26618941347980674</v>
      </c>
      <c r="F106" s="304">
        <f>IF(F$68=0,0,F$68/OIS_fec!F$68)</f>
        <v>0.26829329889987791</v>
      </c>
      <c r="G106" s="304">
        <f>IF(G$68=0,0,G$68/OIS_fec!G$68)</f>
        <v>0.26829329889987791</v>
      </c>
      <c r="H106" s="304">
        <f>IF(H$68=0,0,H$68/OIS_fec!H$68)</f>
        <v>0.27511460485384304</v>
      </c>
      <c r="I106" s="304">
        <f>IF(I$68=0,0,I$68/OIS_fec!I$68)</f>
        <v>0.27511460485384298</v>
      </c>
      <c r="J106" s="304">
        <f>IF(J$68=0,0,J$68/OIS_fec!J$68)</f>
        <v>0.27511460485384298</v>
      </c>
      <c r="K106" s="304">
        <f>IF(K$68=0,0,K$68/OIS_fec!K$68)</f>
        <v>0.27511460485384298</v>
      </c>
      <c r="L106" s="304">
        <f>IF(L$68=0,0,L$68/OIS_fec!L$68)</f>
        <v>0.27511460485384298</v>
      </c>
      <c r="M106" s="304">
        <f>IF(M$68=0,0,M$68/OIS_fec!M$68)</f>
        <v>0.27511460485384304</v>
      </c>
      <c r="N106" s="304">
        <f>IF(N$68=0,0,N$68/OIS_fec!N$68)</f>
        <v>0.27511460485384298</v>
      </c>
      <c r="O106" s="304">
        <f>IF(O$68=0,0,O$68/OIS_fec!O$68)</f>
        <v>0.27511460485384298</v>
      </c>
      <c r="P106" s="304">
        <f>IF(P$68=0,0,P$68/OIS_fec!P$68)</f>
        <v>0.27511460485384298</v>
      </c>
      <c r="Q106" s="304">
        <f>IF(Q$68=0,0,Q$68/OIS_fec!Q$68)</f>
        <v>0.27511460485384293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useful energy demand"</f>
        <v>EL: Industry Summary / useful energy demand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91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1877.7006577691873</v>
      </c>
      <c r="C5" s="96">
        <f t="shared" ref="C5:Q5" si="1">SUM(C6:C10,C15,C26)</f>
        <v>1893.7098244330202</v>
      </c>
      <c r="D5" s="96">
        <f t="shared" si="1"/>
        <v>1860.9565570274028</v>
      </c>
      <c r="E5" s="96">
        <f t="shared" si="1"/>
        <v>1839.5164225185142</v>
      </c>
      <c r="F5" s="96">
        <f t="shared" si="1"/>
        <v>1777.1032276858873</v>
      </c>
      <c r="G5" s="96">
        <f t="shared" si="1"/>
        <v>1772.1926335049534</v>
      </c>
      <c r="H5" s="96">
        <f t="shared" si="1"/>
        <v>1805.5546938681005</v>
      </c>
      <c r="I5" s="96">
        <f t="shared" si="1"/>
        <v>1995.5476733882626</v>
      </c>
      <c r="J5" s="96">
        <f t="shared" si="1"/>
        <v>1815.1291370067158</v>
      </c>
      <c r="K5" s="96">
        <f t="shared" si="1"/>
        <v>1486.1489146633685</v>
      </c>
      <c r="L5" s="96">
        <f t="shared" si="1"/>
        <v>1508.184083877517</v>
      </c>
      <c r="M5" s="96">
        <f t="shared" si="1"/>
        <v>1409.3295647672103</v>
      </c>
      <c r="N5" s="96">
        <f t="shared" si="1"/>
        <v>1253.2332490682511</v>
      </c>
      <c r="O5" s="96">
        <f t="shared" si="1"/>
        <v>1252.0333884030395</v>
      </c>
      <c r="P5" s="96">
        <f t="shared" si="1"/>
        <v>1340.8079949941744</v>
      </c>
      <c r="Q5" s="96">
        <f t="shared" si="1"/>
        <v>1345.3033974984007</v>
      </c>
    </row>
    <row r="6" spans="1:17" x14ac:dyDescent="0.25">
      <c r="A6" s="76" t="s">
        <v>83</v>
      </c>
      <c r="B6" s="95">
        <v>17.131862043404698</v>
      </c>
      <c r="C6" s="95">
        <v>16.984339831690491</v>
      </c>
      <c r="D6" s="95">
        <v>16.619365410596931</v>
      </c>
      <c r="E6" s="95">
        <v>16.855364209313862</v>
      </c>
      <c r="F6" s="95">
        <v>15.279334314163208</v>
      </c>
      <c r="G6" s="95">
        <v>14.915221601207007</v>
      </c>
      <c r="H6" s="95">
        <v>15.516430757675659</v>
      </c>
      <c r="I6" s="95">
        <v>15.670524559266095</v>
      </c>
      <c r="J6" s="95">
        <v>16.410548576902826</v>
      </c>
      <c r="K6" s="95">
        <v>12.764752967997213</v>
      </c>
      <c r="L6" s="95">
        <v>12.087518785706749</v>
      </c>
      <c r="M6" s="95">
        <v>11.857485236632538</v>
      </c>
      <c r="N6" s="95">
        <v>9.8318060111746579</v>
      </c>
      <c r="O6" s="95">
        <v>8.8291708977092114</v>
      </c>
      <c r="P6" s="95">
        <v>9.7954653687071165</v>
      </c>
      <c r="Q6" s="95">
        <v>10.027492195400757</v>
      </c>
    </row>
    <row r="7" spans="1:17" x14ac:dyDescent="0.25">
      <c r="A7" s="76" t="s">
        <v>82</v>
      </c>
      <c r="B7" s="95">
        <v>4.0641544956046998</v>
      </c>
      <c r="C7" s="95">
        <v>4.0180100587542888</v>
      </c>
      <c r="D7" s="95">
        <v>3.9610638213364795</v>
      </c>
      <c r="E7" s="95">
        <v>3.834440877035771</v>
      </c>
      <c r="F7" s="95">
        <v>3.6161484667332013</v>
      </c>
      <c r="G7" s="95">
        <v>3.6179613654732705</v>
      </c>
      <c r="H7" s="95">
        <v>3.7055377296580776</v>
      </c>
      <c r="I7" s="95">
        <v>3.0022053397236963</v>
      </c>
      <c r="J7" s="95">
        <v>3.9806115623535927</v>
      </c>
      <c r="K7" s="95">
        <v>3.2735813210580949</v>
      </c>
      <c r="L7" s="95">
        <v>3.0176750377018</v>
      </c>
      <c r="M7" s="95">
        <v>3.0001810769339818</v>
      </c>
      <c r="N7" s="95">
        <v>2.3151123366692374</v>
      </c>
      <c r="O7" s="95">
        <v>2.1124884406344813</v>
      </c>
      <c r="P7" s="95">
        <v>2.4939466043030514</v>
      </c>
      <c r="Q7" s="95">
        <v>2.740135342213446</v>
      </c>
    </row>
    <row r="8" spans="1:17" x14ac:dyDescent="0.25">
      <c r="A8" s="76" t="s">
        <v>81</v>
      </c>
      <c r="B8" s="95">
        <v>47.720070727062541</v>
      </c>
      <c r="C8" s="95">
        <v>47.620483786130791</v>
      </c>
      <c r="D8" s="95">
        <v>48.46466087523109</v>
      </c>
      <c r="E8" s="95">
        <v>50.203440011449054</v>
      </c>
      <c r="F8" s="95">
        <v>45.865620506028009</v>
      </c>
      <c r="G8" s="95">
        <v>45.513822135985244</v>
      </c>
      <c r="H8" s="95">
        <v>48.072007299432471</v>
      </c>
      <c r="I8" s="95">
        <v>50.59609764506493</v>
      </c>
      <c r="J8" s="95">
        <v>47.34334083058377</v>
      </c>
      <c r="K8" s="95">
        <v>39.505678464780665</v>
      </c>
      <c r="L8" s="95">
        <v>39.039000989914975</v>
      </c>
      <c r="M8" s="95">
        <v>38.736143364135032</v>
      </c>
      <c r="N8" s="95">
        <v>34.444392005642804</v>
      </c>
      <c r="O8" s="95">
        <v>32.816411392403772</v>
      </c>
      <c r="P8" s="95">
        <v>34.257176085143328</v>
      </c>
      <c r="Q8" s="95">
        <v>33.167461121725779</v>
      </c>
    </row>
    <row r="9" spans="1:17" x14ac:dyDescent="0.25">
      <c r="A9" s="76" t="s">
        <v>80</v>
      </c>
      <c r="B9" s="95">
        <v>22.677672170054514</v>
      </c>
      <c r="C9" s="95">
        <v>21.87656088210705</v>
      </c>
      <c r="D9" s="95">
        <v>21.702008939617482</v>
      </c>
      <c r="E9" s="95">
        <v>21.682909698969723</v>
      </c>
      <c r="F9" s="95">
        <v>20.511790230071895</v>
      </c>
      <c r="G9" s="95">
        <v>20.384456628133186</v>
      </c>
      <c r="H9" s="95">
        <v>21.070290335453144</v>
      </c>
      <c r="I9" s="95">
        <v>16.991936482851276</v>
      </c>
      <c r="J9" s="95">
        <v>22.209011626590158</v>
      </c>
      <c r="K9" s="95">
        <v>18.664614723597747</v>
      </c>
      <c r="L9" s="95">
        <v>17.386644839967218</v>
      </c>
      <c r="M9" s="95">
        <v>17.293736525334722</v>
      </c>
      <c r="N9" s="95">
        <v>13.136548387487851</v>
      </c>
      <c r="O9" s="95">
        <v>11.977857353929938</v>
      </c>
      <c r="P9" s="95">
        <v>13.560048295577994</v>
      </c>
      <c r="Q9" s="95">
        <v>15.011140634156126</v>
      </c>
    </row>
    <row r="10" spans="1:17" x14ac:dyDescent="0.25">
      <c r="A10" s="94" t="s">
        <v>79</v>
      </c>
      <c r="B10" s="93">
        <f t="shared" ref="B10" si="2">SUM(B11:B14)</f>
        <v>41.801661504935105</v>
      </c>
      <c r="C10" s="93">
        <f t="shared" ref="C10:Q10" si="3">SUM(C11:C14)</f>
        <v>40.606987022106175</v>
      </c>
      <c r="D10" s="93">
        <f t="shared" si="3"/>
        <v>40.040418238066053</v>
      </c>
      <c r="E10" s="93">
        <f t="shared" si="3"/>
        <v>41.211621241061934</v>
      </c>
      <c r="F10" s="93">
        <f t="shared" si="3"/>
        <v>36.117009807475966</v>
      </c>
      <c r="G10" s="93">
        <f t="shared" si="3"/>
        <v>34.436151000034485</v>
      </c>
      <c r="H10" s="93">
        <f t="shared" si="3"/>
        <v>37.524461053169532</v>
      </c>
      <c r="I10" s="93">
        <f t="shared" si="3"/>
        <v>38.494564820246097</v>
      </c>
      <c r="J10" s="93">
        <f t="shared" si="3"/>
        <v>38.07235883678095</v>
      </c>
      <c r="K10" s="93">
        <f t="shared" si="3"/>
        <v>29.40817503989615</v>
      </c>
      <c r="L10" s="93">
        <f t="shared" si="3"/>
        <v>26.763366167423733</v>
      </c>
      <c r="M10" s="93">
        <f t="shared" si="3"/>
        <v>26.099032451147394</v>
      </c>
      <c r="N10" s="93">
        <f t="shared" si="3"/>
        <v>20.692851856833659</v>
      </c>
      <c r="O10" s="93">
        <f t="shared" si="3"/>
        <v>20.169061597450938</v>
      </c>
      <c r="P10" s="93">
        <f t="shared" si="3"/>
        <v>21.917435378209966</v>
      </c>
      <c r="Q10" s="93">
        <f t="shared" si="3"/>
        <v>23.03352033570409</v>
      </c>
    </row>
    <row r="11" spans="1:17" x14ac:dyDescent="0.25">
      <c r="A11" s="92" t="s">
        <v>68</v>
      </c>
      <c r="B11" s="91">
        <v>6.0275536199310285</v>
      </c>
      <c r="C11" s="91">
        <v>5.8385827032336062</v>
      </c>
      <c r="D11" s="91">
        <v>5.6830992222639729</v>
      </c>
      <c r="E11" s="91">
        <v>5.9541830431866121</v>
      </c>
      <c r="F11" s="91">
        <v>4.7345474511975896</v>
      </c>
      <c r="G11" s="91">
        <v>5.1234303084729982</v>
      </c>
      <c r="H11" s="91">
        <v>5.3293499810323732</v>
      </c>
      <c r="I11" s="91">
        <v>5.4512064046373014</v>
      </c>
      <c r="J11" s="91">
        <v>5.7044470994544181</v>
      </c>
      <c r="K11" s="91">
        <v>4.6691111542758392</v>
      </c>
      <c r="L11" s="91">
        <v>4.1434968431344776</v>
      </c>
      <c r="M11" s="91">
        <v>3.478450828964085</v>
      </c>
      <c r="N11" s="91">
        <v>2.4026918765059269</v>
      </c>
      <c r="O11" s="91">
        <v>0.69981248586382783</v>
      </c>
      <c r="P11" s="91">
        <v>1.099106453301296</v>
      </c>
      <c r="Q11" s="91">
        <v>1.62310950182744</v>
      </c>
    </row>
    <row r="12" spans="1:17" x14ac:dyDescent="0.25">
      <c r="A12" s="92" t="s">
        <v>66</v>
      </c>
      <c r="B12" s="91">
        <v>8.2350410083972641</v>
      </c>
      <c r="C12" s="91">
        <v>8.8017432775313811</v>
      </c>
      <c r="D12" s="91">
        <v>8.9414296049435844</v>
      </c>
      <c r="E12" s="91">
        <v>9.0315396100804488</v>
      </c>
      <c r="F12" s="91">
        <v>9.7246347435222766</v>
      </c>
      <c r="G12" s="91">
        <v>9.005437680006203</v>
      </c>
      <c r="H12" s="91">
        <v>10.105756344020209</v>
      </c>
      <c r="I12" s="91">
        <v>10.306618337884187</v>
      </c>
      <c r="J12" s="91">
        <v>9.9959619067298338</v>
      </c>
      <c r="K12" s="91">
        <v>7.7068517314526002</v>
      </c>
      <c r="L12" s="91">
        <v>6.9981956308956796</v>
      </c>
      <c r="M12" s="91">
        <v>6.5803963137191799</v>
      </c>
      <c r="N12" s="91">
        <v>5.0366597079535582</v>
      </c>
      <c r="O12" s="91">
        <v>2.4454820950137872</v>
      </c>
      <c r="P12" s="91">
        <v>2.7224766867644861</v>
      </c>
      <c r="Q12" s="91">
        <v>2.9841621611001381</v>
      </c>
    </row>
    <row r="13" spans="1:17" x14ac:dyDescent="0.25">
      <c r="A13" s="92" t="s">
        <v>72</v>
      </c>
      <c r="B13" s="91">
        <v>0</v>
      </c>
      <c r="C13" s="91">
        <v>0.12285005367843417</v>
      </c>
      <c r="D13" s="91">
        <v>0.12288280932533342</v>
      </c>
      <c r="E13" s="91">
        <v>0.12296773373903438</v>
      </c>
      <c r="F13" s="91">
        <v>0.16549270413167386</v>
      </c>
      <c r="G13" s="91">
        <v>0.16791526467135789</v>
      </c>
      <c r="H13" s="91">
        <v>0.16962399377322476</v>
      </c>
      <c r="I13" s="91">
        <v>0</v>
      </c>
      <c r="J13" s="91">
        <v>0</v>
      </c>
      <c r="K13" s="91">
        <v>0</v>
      </c>
      <c r="L13" s="91">
        <v>0</v>
      </c>
      <c r="M13" s="91">
        <v>0.42539694626417657</v>
      </c>
      <c r="N13" s="91">
        <v>0.47604090158593881</v>
      </c>
      <c r="O13" s="91">
        <v>0.48616386757070573</v>
      </c>
      <c r="P13" s="91">
        <v>0.49629839491093214</v>
      </c>
      <c r="Q13" s="91">
        <v>0.4557824424259041</v>
      </c>
    </row>
    <row r="14" spans="1:17" x14ac:dyDescent="0.25">
      <c r="A14" s="90" t="s">
        <v>21</v>
      </c>
      <c r="B14" s="89">
        <v>27.539066876606814</v>
      </c>
      <c r="C14" s="89">
        <v>25.843810987662753</v>
      </c>
      <c r="D14" s="89">
        <v>25.293006601533161</v>
      </c>
      <c r="E14" s="89">
        <v>26.102930854055838</v>
      </c>
      <c r="F14" s="89">
        <v>21.492334908624429</v>
      </c>
      <c r="G14" s="89">
        <v>20.139367746883927</v>
      </c>
      <c r="H14" s="89">
        <v>21.91973073434372</v>
      </c>
      <c r="I14" s="89">
        <v>22.736740077724608</v>
      </c>
      <c r="J14" s="89">
        <v>22.371949830596702</v>
      </c>
      <c r="K14" s="89">
        <v>17.032212154167713</v>
      </c>
      <c r="L14" s="89">
        <v>15.621673693393575</v>
      </c>
      <c r="M14" s="89">
        <v>15.614788362199954</v>
      </c>
      <c r="N14" s="89">
        <v>12.777459370788234</v>
      </c>
      <c r="O14" s="89">
        <v>16.537603149002617</v>
      </c>
      <c r="P14" s="89">
        <v>17.599553843233252</v>
      </c>
      <c r="Q14" s="89">
        <v>17.970466230350606</v>
      </c>
    </row>
    <row r="15" spans="1:17" x14ac:dyDescent="0.25">
      <c r="A15" s="86" t="s">
        <v>87</v>
      </c>
      <c r="B15" s="85">
        <f t="shared" ref="B15" si="4">SUM(B16:B25)</f>
        <v>436.56256329228961</v>
      </c>
      <c r="C15" s="85">
        <f t="shared" ref="C15:Q15" si="5">SUM(C16:C25)</f>
        <v>417.19013099819881</v>
      </c>
      <c r="D15" s="85">
        <f t="shared" si="5"/>
        <v>426.47056748674891</v>
      </c>
      <c r="E15" s="85">
        <f t="shared" si="5"/>
        <v>422.72804462665596</v>
      </c>
      <c r="F15" s="85">
        <f t="shared" si="5"/>
        <v>371.15599663921159</v>
      </c>
      <c r="G15" s="85">
        <f t="shared" si="5"/>
        <v>397.69535998862239</v>
      </c>
      <c r="H15" s="85">
        <f t="shared" si="5"/>
        <v>419.92661487900182</v>
      </c>
      <c r="I15" s="85">
        <f t="shared" si="5"/>
        <v>390.89472378629142</v>
      </c>
      <c r="J15" s="85">
        <f t="shared" si="5"/>
        <v>398.5501203552858</v>
      </c>
      <c r="K15" s="85">
        <f t="shared" si="5"/>
        <v>349.45983746748271</v>
      </c>
      <c r="L15" s="85">
        <f t="shared" si="5"/>
        <v>335.84218502766294</v>
      </c>
      <c r="M15" s="85">
        <f t="shared" si="5"/>
        <v>286.90990834397951</v>
      </c>
      <c r="N15" s="85">
        <f t="shared" si="5"/>
        <v>284.25538568819411</v>
      </c>
      <c r="O15" s="85">
        <f t="shared" si="5"/>
        <v>256.49758600671686</v>
      </c>
      <c r="P15" s="85">
        <f t="shared" si="5"/>
        <v>293.31077376740507</v>
      </c>
      <c r="Q15" s="85">
        <f t="shared" si="5"/>
        <v>313.74179256591503</v>
      </c>
    </row>
    <row r="16" spans="1:17" x14ac:dyDescent="0.25">
      <c r="A16" s="88" t="s">
        <v>33</v>
      </c>
      <c r="B16" s="87">
        <v>51.38531664468082</v>
      </c>
      <c r="C16" s="87">
        <v>51.605194334393694</v>
      </c>
      <c r="D16" s="87">
        <v>52.341416676481707</v>
      </c>
      <c r="E16" s="87">
        <v>52.676319350161641</v>
      </c>
      <c r="F16" s="87">
        <v>52.042099602601795</v>
      </c>
      <c r="G16" s="87">
        <v>53.059811584127139</v>
      </c>
      <c r="H16" s="87">
        <v>49.282821713020155</v>
      </c>
      <c r="I16" s="87">
        <v>56.738264671616626</v>
      </c>
      <c r="J16" s="87">
        <v>47.979017228591118</v>
      </c>
      <c r="K16" s="87">
        <v>38.595303415233239</v>
      </c>
      <c r="L16" s="87">
        <v>55.642607814619303</v>
      </c>
      <c r="M16" s="87">
        <v>53.350500520181122</v>
      </c>
      <c r="N16" s="87">
        <v>61.856042143785196</v>
      </c>
      <c r="O16" s="87">
        <v>71.717241129703979</v>
      </c>
      <c r="P16" s="87">
        <v>66.769108105066024</v>
      </c>
      <c r="Q16" s="87">
        <v>70.707046435434634</v>
      </c>
    </row>
    <row r="17" spans="1:17" x14ac:dyDescent="0.25">
      <c r="A17" s="88" t="s">
        <v>31</v>
      </c>
      <c r="B17" s="87">
        <v>6.6326499973929334</v>
      </c>
      <c r="C17" s="87">
        <v>3.0120192196971325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23.380698112122936</v>
      </c>
      <c r="C18" s="87">
        <v>23.262471452738797</v>
      </c>
      <c r="D18" s="87">
        <v>22.736827277235058</v>
      </c>
      <c r="E18" s="87">
        <v>15.315032210614323</v>
      </c>
      <c r="F18" s="87">
        <v>15.841630067670463</v>
      </c>
      <c r="G18" s="87">
        <v>6.9727663362668695</v>
      </c>
      <c r="H18" s="87">
        <v>9.0683537900648581</v>
      </c>
      <c r="I18" s="87">
        <v>8.3725831251390535</v>
      </c>
      <c r="J18" s="87">
        <v>8.37136464593382</v>
      </c>
      <c r="K18" s="87">
        <v>8.7366674971583009</v>
      </c>
      <c r="L18" s="87">
        <v>8.2626652572894983</v>
      </c>
      <c r="M18" s="87">
        <v>5.2579421738335457</v>
      </c>
      <c r="N18" s="87">
        <v>5.1347023349140768</v>
      </c>
      <c r="O18" s="87">
        <v>8.8383093763365501</v>
      </c>
      <c r="P18" s="87">
        <v>9.3408389199275863</v>
      </c>
      <c r="Q18" s="87">
        <v>6.6486973369782802</v>
      </c>
    </row>
    <row r="19" spans="1:17" x14ac:dyDescent="0.25">
      <c r="A19" s="88" t="s">
        <v>68</v>
      </c>
      <c r="B19" s="87">
        <v>51.950497803675511</v>
      </c>
      <c r="C19" s="87">
        <v>50.954415738140746</v>
      </c>
      <c r="D19" s="87">
        <v>51.345198755767598</v>
      </c>
      <c r="E19" s="87">
        <v>59.420162646470196</v>
      </c>
      <c r="F19" s="87">
        <v>11.144482352506177</v>
      </c>
      <c r="G19" s="87">
        <v>48.605477970513981</v>
      </c>
      <c r="H19" s="87">
        <v>51.290873389493534</v>
      </c>
      <c r="I19" s="87">
        <v>42.217482040698656</v>
      </c>
      <c r="J19" s="87">
        <v>39.196504438800545</v>
      </c>
      <c r="K19" s="87">
        <v>26.525464589468402</v>
      </c>
      <c r="L19" s="87">
        <v>24.328418332422512</v>
      </c>
      <c r="M19" s="87">
        <v>3.480998333838532</v>
      </c>
      <c r="N19" s="87">
        <v>22.561140139035835</v>
      </c>
      <c r="O19" s="87">
        <v>13.565392618690041</v>
      </c>
      <c r="P19" s="87">
        <v>22.940683592843971</v>
      </c>
      <c r="Q19" s="87">
        <v>16.166510943801068</v>
      </c>
    </row>
    <row r="20" spans="1:17" x14ac:dyDescent="0.25">
      <c r="A20" s="88" t="s">
        <v>29</v>
      </c>
      <c r="B20" s="87">
        <v>196.98194949283027</v>
      </c>
      <c r="C20" s="87">
        <v>180.85447017186644</v>
      </c>
      <c r="D20" s="87">
        <v>181.62933469744965</v>
      </c>
      <c r="E20" s="87">
        <v>179.85398170136213</v>
      </c>
      <c r="F20" s="87">
        <v>173.38567314766433</v>
      </c>
      <c r="G20" s="87">
        <v>142.44482829278391</v>
      </c>
      <c r="H20" s="87">
        <v>170.1905215309564</v>
      </c>
      <c r="I20" s="87">
        <v>163.96393843778046</v>
      </c>
      <c r="J20" s="87">
        <v>146.14129323017141</v>
      </c>
      <c r="K20" s="87">
        <v>105.31382555584615</v>
      </c>
      <c r="L20" s="87">
        <v>89.43558954407888</v>
      </c>
      <c r="M20" s="87">
        <v>79.913548354825323</v>
      </c>
      <c r="N20" s="87">
        <v>47.144092167069189</v>
      </c>
      <c r="O20" s="87">
        <v>43.879390584693802</v>
      </c>
      <c r="P20" s="87">
        <v>47.551737105411576</v>
      </c>
      <c r="Q20" s="87">
        <v>48.286799907321523</v>
      </c>
    </row>
    <row r="21" spans="1:17" x14ac:dyDescent="0.25">
      <c r="A21" s="88" t="s">
        <v>28</v>
      </c>
      <c r="B21" s="87">
        <v>0.19300327619676985</v>
      </c>
      <c r="C21" s="87">
        <v>0.18758205826170143</v>
      </c>
      <c r="D21" s="87">
        <v>0.39129189391738739</v>
      </c>
      <c r="E21" s="87">
        <v>0.77676525817409592</v>
      </c>
      <c r="F21" s="87">
        <v>0.77426217148622456</v>
      </c>
      <c r="G21" s="87">
        <v>0.79103690801212045</v>
      </c>
      <c r="H21" s="87">
        <v>1.0083678709032418</v>
      </c>
      <c r="I21" s="87">
        <v>0.41002400607624279</v>
      </c>
      <c r="J21" s="87">
        <v>0.19515600181882589</v>
      </c>
      <c r="K21" s="87">
        <v>0</v>
      </c>
      <c r="L21" s="87">
        <v>0</v>
      </c>
      <c r="M21" s="87">
        <v>0</v>
      </c>
      <c r="N21" s="87">
        <v>2.9847536988352847</v>
      </c>
      <c r="O21" s="87">
        <v>11.278637051633165</v>
      </c>
      <c r="P21" s="87">
        <v>30.454122449538794</v>
      </c>
      <c r="Q21" s="87">
        <v>25.740865165227213</v>
      </c>
    </row>
    <row r="22" spans="1:17" x14ac:dyDescent="0.25">
      <c r="A22" s="88" t="s">
        <v>66</v>
      </c>
      <c r="B22" s="87">
        <v>25.707741629278143</v>
      </c>
      <c r="C22" s="87">
        <v>30.721119130144864</v>
      </c>
      <c r="D22" s="87">
        <v>37.052179095837388</v>
      </c>
      <c r="E22" s="87">
        <v>45.144512408906074</v>
      </c>
      <c r="F22" s="87">
        <v>46.394030801501131</v>
      </c>
      <c r="G22" s="87">
        <v>61.0888961781598</v>
      </c>
      <c r="H22" s="87">
        <v>61.412846232171795</v>
      </c>
      <c r="I22" s="87">
        <v>35.504558498630033</v>
      </c>
      <c r="J22" s="87">
        <v>60.517533706373428</v>
      </c>
      <c r="K22" s="87">
        <v>80.184450292324271</v>
      </c>
      <c r="L22" s="87">
        <v>67.188517097027159</v>
      </c>
      <c r="M22" s="87">
        <v>52.379858685390346</v>
      </c>
      <c r="N22" s="87">
        <v>76.751008628391631</v>
      </c>
      <c r="O22" s="87">
        <v>68.216289616273244</v>
      </c>
      <c r="P22" s="87">
        <v>66.845086221642092</v>
      </c>
      <c r="Q22" s="87">
        <v>44.984412954123449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80.330706336112257</v>
      </c>
      <c r="C24" s="87">
        <v>76.592858892955476</v>
      </c>
      <c r="D24" s="87">
        <v>80.974319090060106</v>
      </c>
      <c r="E24" s="87">
        <v>69.541271050967509</v>
      </c>
      <c r="F24" s="87">
        <v>71.573818495781467</v>
      </c>
      <c r="G24" s="87">
        <v>84.732542718758594</v>
      </c>
      <c r="H24" s="87">
        <v>77.672830352391856</v>
      </c>
      <c r="I24" s="87">
        <v>83.687873006350358</v>
      </c>
      <c r="J24" s="87">
        <v>96.149251103596626</v>
      </c>
      <c r="K24" s="87">
        <v>90.104126117452367</v>
      </c>
      <c r="L24" s="87">
        <v>90.984386982225601</v>
      </c>
      <c r="M24" s="87">
        <v>92.5270602759106</v>
      </c>
      <c r="N24" s="87">
        <v>67.823646576162886</v>
      </c>
      <c r="O24" s="87">
        <v>39.002325629386057</v>
      </c>
      <c r="P24" s="87">
        <v>49.409197372975001</v>
      </c>
      <c r="Q24" s="87">
        <v>101.20745982302881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6" t="s">
        <v>85</v>
      </c>
      <c r="B26" s="85">
        <f t="shared" ref="B26" si="6">SUM(B27:B36)</f>
        <v>1307.742673535836</v>
      </c>
      <c r="C26" s="85">
        <f t="shared" ref="C26:Q26" si="7">SUM(C27:C36)</f>
        <v>1345.4133118540326</v>
      </c>
      <c r="D26" s="85">
        <f t="shared" si="7"/>
        <v>1303.6984722558059</v>
      </c>
      <c r="E26" s="85">
        <f t="shared" si="7"/>
        <v>1283.000601854028</v>
      </c>
      <c r="F26" s="85">
        <f t="shared" si="7"/>
        <v>1284.5573277222034</v>
      </c>
      <c r="G26" s="85">
        <f t="shared" si="7"/>
        <v>1255.6296607854979</v>
      </c>
      <c r="H26" s="85">
        <f t="shared" si="7"/>
        <v>1259.7393518137096</v>
      </c>
      <c r="I26" s="85">
        <f t="shared" si="7"/>
        <v>1479.8976207548192</v>
      </c>
      <c r="J26" s="85">
        <f t="shared" si="7"/>
        <v>1288.5631452182188</v>
      </c>
      <c r="K26" s="85">
        <f t="shared" si="7"/>
        <v>1033.0722746785559</v>
      </c>
      <c r="L26" s="85">
        <f t="shared" si="7"/>
        <v>1074.0476930291395</v>
      </c>
      <c r="M26" s="85">
        <f t="shared" si="7"/>
        <v>1025.433077769047</v>
      </c>
      <c r="N26" s="85">
        <f t="shared" si="7"/>
        <v>888.55715278224875</v>
      </c>
      <c r="O26" s="85">
        <f t="shared" si="7"/>
        <v>919.63081271419424</v>
      </c>
      <c r="P26" s="85">
        <f t="shared" si="7"/>
        <v>965.47314949482779</v>
      </c>
      <c r="Q26" s="85">
        <f t="shared" si="7"/>
        <v>947.58185530328547</v>
      </c>
    </row>
    <row r="27" spans="1:17" x14ac:dyDescent="0.25">
      <c r="A27" s="84" t="s">
        <v>33</v>
      </c>
      <c r="B27" s="83">
        <v>429.12189992665782</v>
      </c>
      <c r="C27" s="83">
        <v>439.22498295324181</v>
      </c>
      <c r="D27" s="83">
        <v>346.67829667282064</v>
      </c>
      <c r="E27" s="83">
        <v>281.25951091817961</v>
      </c>
      <c r="F27" s="83">
        <v>261.11682793297285</v>
      </c>
      <c r="G27" s="83">
        <v>182.75994505828206</v>
      </c>
      <c r="H27" s="83">
        <v>162.99046172074682</v>
      </c>
      <c r="I27" s="83">
        <v>230.59700186794694</v>
      </c>
      <c r="J27" s="83">
        <v>166.39598859794791</v>
      </c>
      <c r="K27" s="83">
        <v>47.82947566134073</v>
      </c>
      <c r="L27" s="83">
        <v>75.053154887785098</v>
      </c>
      <c r="M27" s="83">
        <v>33.366893128569757</v>
      </c>
      <c r="N27" s="83">
        <v>22.127721551104035</v>
      </c>
      <c r="O27" s="83">
        <v>14.829740602182326</v>
      </c>
      <c r="P27" s="83">
        <v>21.126136964728616</v>
      </c>
      <c r="Q27" s="83">
        <v>18.93441042960708</v>
      </c>
    </row>
    <row r="28" spans="1:17" x14ac:dyDescent="0.25">
      <c r="A28" s="84" t="s">
        <v>47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84" t="s">
        <v>30</v>
      </c>
      <c r="B29" s="83">
        <v>70.843086903193637</v>
      </c>
      <c r="C29" s="83">
        <v>72.649108474074282</v>
      </c>
      <c r="D29" s="83">
        <v>67.917383715242039</v>
      </c>
      <c r="E29" s="83">
        <v>76.309378402777895</v>
      </c>
      <c r="F29" s="83">
        <v>63.288106819958244</v>
      </c>
      <c r="G29" s="83">
        <v>63.809780156725097</v>
      </c>
      <c r="H29" s="83">
        <v>62.196487931426091</v>
      </c>
      <c r="I29" s="83">
        <v>57.500827923115381</v>
      </c>
      <c r="J29" s="83">
        <v>57.128773275460276</v>
      </c>
      <c r="K29" s="83">
        <v>55.614931376380795</v>
      </c>
      <c r="L29" s="83">
        <v>44.346013549525807</v>
      </c>
      <c r="M29" s="83">
        <v>28.497953234434423</v>
      </c>
      <c r="N29" s="83">
        <v>31.210013098991499</v>
      </c>
      <c r="O29" s="83">
        <v>29.811614342866093</v>
      </c>
      <c r="P29" s="83">
        <v>36.385684824724983</v>
      </c>
      <c r="Q29" s="83">
        <v>37.933847708261951</v>
      </c>
    </row>
    <row r="30" spans="1:17" x14ac:dyDescent="0.25">
      <c r="A30" s="84" t="s">
        <v>68</v>
      </c>
      <c r="B30" s="83">
        <v>70.974646656197152</v>
      </c>
      <c r="C30" s="83">
        <v>68.051070479153552</v>
      </c>
      <c r="D30" s="83">
        <v>67.267515575909101</v>
      </c>
      <c r="E30" s="83">
        <v>80.556755806673422</v>
      </c>
      <c r="F30" s="83">
        <v>34.724894868239481</v>
      </c>
      <c r="G30" s="83">
        <v>42.237981077413544</v>
      </c>
      <c r="H30" s="83">
        <v>48.735799250675186</v>
      </c>
      <c r="I30" s="83">
        <v>45.448785997992019</v>
      </c>
      <c r="J30" s="83">
        <v>44.367702080270597</v>
      </c>
      <c r="K30" s="83">
        <v>41.22568554870552</v>
      </c>
      <c r="L30" s="83">
        <v>34.361378826973031</v>
      </c>
      <c r="M30" s="83">
        <v>28.739723985016191</v>
      </c>
      <c r="N30" s="83">
        <v>29.104902508620256</v>
      </c>
      <c r="O30" s="83">
        <v>29.033280996694323</v>
      </c>
      <c r="P30" s="83">
        <v>35.554202886743269</v>
      </c>
      <c r="Q30" s="83">
        <v>32.367842867685901</v>
      </c>
    </row>
    <row r="31" spans="1:17" x14ac:dyDescent="0.25">
      <c r="A31" s="84" t="s">
        <v>29</v>
      </c>
      <c r="B31" s="83">
        <v>107.91380967338537</v>
      </c>
      <c r="C31" s="83">
        <v>96.80019710093562</v>
      </c>
      <c r="D31" s="83">
        <v>100.38517067289311</v>
      </c>
      <c r="E31" s="83">
        <v>106.72927022585048</v>
      </c>
      <c r="F31" s="83">
        <v>115.60471490369177</v>
      </c>
      <c r="G31" s="83">
        <v>118.91523399720943</v>
      </c>
      <c r="H31" s="83">
        <v>136.27441838303142</v>
      </c>
      <c r="I31" s="83">
        <v>103.01788860968593</v>
      </c>
      <c r="J31" s="83">
        <v>89.434142770436424</v>
      </c>
      <c r="K31" s="83">
        <v>51.738627452468691</v>
      </c>
      <c r="L31" s="83">
        <v>44.868392959435319</v>
      </c>
      <c r="M31" s="83">
        <v>38.409148696568316</v>
      </c>
      <c r="N31" s="83">
        <v>11.316870542701089</v>
      </c>
      <c r="O31" s="83">
        <v>12.195444151663059</v>
      </c>
      <c r="P31" s="83">
        <v>15.419582648858665</v>
      </c>
      <c r="Q31" s="83">
        <v>10.914851478882149</v>
      </c>
    </row>
    <row r="32" spans="1:17" x14ac:dyDescent="0.25">
      <c r="A32" s="84" t="s">
        <v>28</v>
      </c>
      <c r="B32" s="83">
        <v>102.37111527813815</v>
      </c>
      <c r="C32" s="83">
        <v>117.15261861350319</v>
      </c>
      <c r="D32" s="83">
        <v>145.7989319113739</v>
      </c>
      <c r="E32" s="83">
        <v>145.88467758434922</v>
      </c>
      <c r="F32" s="83">
        <v>198.52910593571127</v>
      </c>
      <c r="G32" s="83">
        <v>208.48370088894109</v>
      </c>
      <c r="H32" s="83">
        <v>197.37571021764415</v>
      </c>
      <c r="I32" s="83">
        <v>343.36766326879695</v>
      </c>
      <c r="J32" s="83">
        <v>239.39774888799832</v>
      </c>
      <c r="K32" s="83">
        <v>236.64735372182952</v>
      </c>
      <c r="L32" s="83">
        <v>268.16586836453337</v>
      </c>
      <c r="M32" s="83">
        <v>213.52572466144949</v>
      </c>
      <c r="N32" s="83">
        <v>232.85767857022972</v>
      </c>
      <c r="O32" s="83">
        <v>248.91194047290082</v>
      </c>
      <c r="P32" s="83">
        <v>253.895583213777</v>
      </c>
      <c r="Q32" s="83">
        <v>268.45572792605469</v>
      </c>
    </row>
    <row r="33" spans="1:17" x14ac:dyDescent="0.25">
      <c r="A33" s="84" t="s">
        <v>66</v>
      </c>
      <c r="B33" s="83">
        <v>69.713801988591541</v>
      </c>
      <c r="C33" s="83">
        <v>86.234827248515202</v>
      </c>
      <c r="D33" s="83">
        <v>89.183974890224519</v>
      </c>
      <c r="E33" s="83">
        <v>89.878942762003092</v>
      </c>
      <c r="F33" s="83">
        <v>104.77891601872513</v>
      </c>
      <c r="G33" s="83">
        <v>112.64972464761983</v>
      </c>
      <c r="H33" s="83">
        <v>133.60233883047633</v>
      </c>
      <c r="I33" s="83">
        <v>125.46236497751028</v>
      </c>
      <c r="J33" s="83">
        <v>131.49108496369132</v>
      </c>
      <c r="K33" s="83">
        <v>100.66769908528119</v>
      </c>
      <c r="L33" s="83">
        <v>97.266997566415071</v>
      </c>
      <c r="M33" s="83">
        <v>150.74832999294446</v>
      </c>
      <c r="N33" s="83">
        <v>123.84923726264572</v>
      </c>
      <c r="O33" s="83">
        <v>137.29285951111589</v>
      </c>
      <c r="P33" s="83">
        <v>118.32209965894255</v>
      </c>
      <c r="Q33" s="83">
        <v>115.768569490364</v>
      </c>
    </row>
    <row r="34" spans="1:17" x14ac:dyDescent="0.25">
      <c r="A34" s="84" t="s">
        <v>25</v>
      </c>
      <c r="B34" s="83">
        <v>0</v>
      </c>
      <c r="C34" s="83">
        <v>0</v>
      </c>
      <c r="D34" s="83">
        <v>0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</row>
    <row r="35" spans="1:17" x14ac:dyDescent="0.25">
      <c r="A35" s="84" t="s">
        <v>23</v>
      </c>
      <c r="B35" s="83">
        <v>0</v>
      </c>
      <c r="C35" s="83">
        <v>1.3709792992769232</v>
      </c>
      <c r="D35" s="83">
        <v>2.3377109291202469</v>
      </c>
      <c r="E35" s="83">
        <v>1.3630467132736708</v>
      </c>
      <c r="F35" s="83">
        <v>0.97656271988339061</v>
      </c>
      <c r="G35" s="83">
        <v>0.49943016006262325</v>
      </c>
      <c r="H35" s="83">
        <v>0.98830804165023789</v>
      </c>
      <c r="I35" s="83">
        <v>1.0031396708040767</v>
      </c>
      <c r="J35" s="83">
        <v>1.9391100928222611</v>
      </c>
      <c r="K35" s="83">
        <v>1.0030327027557171</v>
      </c>
      <c r="L35" s="83">
        <v>0.67554514760382445</v>
      </c>
      <c r="M35" s="83">
        <v>7.8709124929481451</v>
      </c>
      <c r="N35" s="83">
        <v>4.9433056009063367</v>
      </c>
      <c r="O35" s="83">
        <v>6.1659543722569623</v>
      </c>
      <c r="P35" s="83">
        <v>11.228430533926565</v>
      </c>
      <c r="Q35" s="83">
        <v>7.1992054744864546</v>
      </c>
    </row>
    <row r="36" spans="1:17" x14ac:dyDescent="0.25">
      <c r="A36" s="82" t="s">
        <v>21</v>
      </c>
      <c r="B36" s="81">
        <v>456.80431310967242</v>
      </c>
      <c r="C36" s="81">
        <v>463.92952768533206</v>
      </c>
      <c r="D36" s="81">
        <v>484.1294878882224</v>
      </c>
      <c r="E36" s="81">
        <v>501.01901944092072</v>
      </c>
      <c r="F36" s="81">
        <v>505.53819852302121</v>
      </c>
      <c r="G36" s="81">
        <v>526.27386479924428</v>
      </c>
      <c r="H36" s="81">
        <v>517.57582743805915</v>
      </c>
      <c r="I36" s="81">
        <v>573.49994843896752</v>
      </c>
      <c r="J36" s="81">
        <v>558.40859454959173</v>
      </c>
      <c r="K36" s="81">
        <v>498.3454691297938</v>
      </c>
      <c r="L36" s="81">
        <v>509.31034172686805</v>
      </c>
      <c r="M36" s="81">
        <v>524.27439157711615</v>
      </c>
      <c r="N36" s="81">
        <v>433.14742364705012</v>
      </c>
      <c r="O36" s="81">
        <v>441.38997826451464</v>
      </c>
      <c r="P36" s="81">
        <v>473.54142876312625</v>
      </c>
      <c r="Q36" s="81">
        <v>456.00739992794325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90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1</v>
      </c>
      <c r="F40" s="77">
        <f t="shared" si="8"/>
        <v>0.99999999999999989</v>
      </c>
      <c r="G40" s="77">
        <f t="shared" si="8"/>
        <v>1</v>
      </c>
      <c r="H40" s="77">
        <f t="shared" si="8"/>
        <v>1</v>
      </c>
      <c r="I40" s="77">
        <f t="shared" si="8"/>
        <v>1</v>
      </c>
      <c r="J40" s="77">
        <f t="shared" si="8"/>
        <v>1</v>
      </c>
      <c r="K40" s="77">
        <f t="shared" si="8"/>
        <v>1</v>
      </c>
      <c r="L40" s="77">
        <f t="shared" si="8"/>
        <v>0.99999999999999989</v>
      </c>
      <c r="M40" s="77">
        <f t="shared" si="8"/>
        <v>1</v>
      </c>
      <c r="N40" s="77">
        <f t="shared" si="8"/>
        <v>1</v>
      </c>
      <c r="O40" s="77">
        <f t="shared" si="8"/>
        <v>1</v>
      </c>
      <c r="P40" s="77">
        <f t="shared" si="8"/>
        <v>1</v>
      </c>
      <c r="Q40" s="77">
        <f t="shared" si="8"/>
        <v>1</v>
      </c>
    </row>
    <row r="41" spans="1:17" x14ac:dyDescent="0.25">
      <c r="A41" s="76" t="s">
        <v>83</v>
      </c>
      <c r="B41" s="75">
        <f t="shared" ref="B41:Q41" si="9">IF(B6=0,0,B6/B$5)</f>
        <v>9.1238515428536428E-3</v>
      </c>
      <c r="C41" s="75">
        <f t="shared" si="9"/>
        <v>8.9688185658410632E-3</v>
      </c>
      <c r="D41" s="75">
        <f t="shared" si="9"/>
        <v>8.93054990877587E-3</v>
      </c>
      <c r="E41" s="75">
        <f t="shared" si="9"/>
        <v>9.1629321722699747E-3</v>
      </c>
      <c r="F41" s="75">
        <f t="shared" si="9"/>
        <v>8.5978878863777024E-3</v>
      </c>
      <c r="G41" s="75">
        <f t="shared" si="9"/>
        <v>8.4162530185606464E-3</v>
      </c>
      <c r="H41" s="75">
        <f t="shared" si="9"/>
        <v>8.5937195978451845E-3</v>
      </c>
      <c r="I41" s="75">
        <f t="shared" si="9"/>
        <v>7.852743769663462E-3</v>
      </c>
      <c r="J41" s="75">
        <f t="shared" si="9"/>
        <v>9.0409812956697127E-3</v>
      </c>
      <c r="K41" s="75">
        <f t="shared" si="9"/>
        <v>8.5891479932134456E-3</v>
      </c>
      <c r="L41" s="75">
        <f t="shared" si="9"/>
        <v>8.0146176550477399E-3</v>
      </c>
      <c r="M41" s="75">
        <f t="shared" si="9"/>
        <v>8.4135645295932825E-3</v>
      </c>
      <c r="N41" s="75">
        <f t="shared" si="9"/>
        <v>7.8451525432192051E-3</v>
      </c>
      <c r="O41" s="75">
        <f t="shared" si="9"/>
        <v>7.0518653731517196E-3</v>
      </c>
      <c r="P41" s="75">
        <f t="shared" si="9"/>
        <v>7.3056436158479773E-3</v>
      </c>
      <c r="Q41" s="75">
        <f t="shared" si="9"/>
        <v>7.4537031676623544E-3</v>
      </c>
    </row>
    <row r="42" spans="1:17" x14ac:dyDescent="0.25">
      <c r="A42" s="76" t="s">
        <v>82</v>
      </c>
      <c r="B42" s="75">
        <f t="shared" ref="B42:Q42" si="10">IF(B7=0,0,B7/B$5)</f>
        <v>2.1644315236237608E-3</v>
      </c>
      <c r="C42" s="75">
        <f t="shared" si="10"/>
        <v>2.1217664960666758E-3</v>
      </c>
      <c r="D42" s="75">
        <f t="shared" si="10"/>
        <v>2.1285095594405926E-3</v>
      </c>
      <c r="E42" s="75">
        <f t="shared" si="10"/>
        <v>2.0844830902819397E-3</v>
      </c>
      <c r="F42" s="75">
        <f t="shared" si="10"/>
        <v>2.0348556068079887E-3</v>
      </c>
      <c r="G42" s="75">
        <f t="shared" si="10"/>
        <v>2.0415169869642492E-3</v>
      </c>
      <c r="H42" s="75">
        <f t="shared" si="10"/>
        <v>2.0522987989466993E-3</v>
      </c>
      <c r="I42" s="75">
        <f t="shared" si="10"/>
        <v>1.5044518253108023E-3</v>
      </c>
      <c r="J42" s="75">
        <f t="shared" si="10"/>
        <v>2.1930183815559922E-3</v>
      </c>
      <c r="K42" s="75">
        <f t="shared" si="10"/>
        <v>2.2027276598991443E-3</v>
      </c>
      <c r="L42" s="75">
        <f t="shared" si="10"/>
        <v>2.0008665188558455E-3</v>
      </c>
      <c r="M42" s="75">
        <f t="shared" si="10"/>
        <v>2.1288002124822698E-3</v>
      </c>
      <c r="N42" s="75">
        <f t="shared" si="10"/>
        <v>1.8473116144903338E-3</v>
      </c>
      <c r="O42" s="75">
        <f t="shared" si="10"/>
        <v>1.6872460911996497E-3</v>
      </c>
      <c r="P42" s="75">
        <f t="shared" si="10"/>
        <v>1.8600326173576309E-3</v>
      </c>
      <c r="Q42" s="75">
        <f t="shared" si="10"/>
        <v>2.0368158939528015E-3</v>
      </c>
    </row>
    <row r="43" spans="1:17" x14ac:dyDescent="0.25">
      <c r="A43" s="76" t="s">
        <v>81</v>
      </c>
      <c r="B43" s="75">
        <f t="shared" ref="B43:Q43" si="11">IF(B8=0,0,B8/B$5)</f>
        <v>2.5414099169436644E-2</v>
      </c>
      <c r="C43" s="75">
        <f t="shared" si="11"/>
        <v>2.5146663534044052E-2</v>
      </c>
      <c r="D43" s="75">
        <f t="shared" si="11"/>
        <v>2.6042876010306262E-2</v>
      </c>
      <c r="E43" s="75">
        <f t="shared" si="11"/>
        <v>2.7291650890898078E-2</v>
      </c>
      <c r="F43" s="75">
        <f t="shared" si="11"/>
        <v>2.5809204435328956E-2</v>
      </c>
      <c r="G43" s="75">
        <f t="shared" si="11"/>
        <v>2.5682209301350213E-2</v>
      </c>
      <c r="H43" s="75">
        <f t="shared" si="11"/>
        <v>2.6624509056796388E-2</v>
      </c>
      <c r="I43" s="75">
        <f t="shared" si="11"/>
        <v>2.5354492062400719E-2</v>
      </c>
      <c r="J43" s="75">
        <f t="shared" si="11"/>
        <v>2.6082629530511804E-2</v>
      </c>
      <c r="K43" s="75">
        <f t="shared" si="11"/>
        <v>2.6582584070136202E-2</v>
      </c>
      <c r="L43" s="75">
        <f t="shared" si="11"/>
        <v>2.5884771897039471E-2</v>
      </c>
      <c r="M43" s="75">
        <f t="shared" si="11"/>
        <v>2.7485511077413163E-2</v>
      </c>
      <c r="N43" s="75">
        <f t="shared" si="11"/>
        <v>2.7484422417974774E-2</v>
      </c>
      <c r="O43" s="75">
        <f t="shared" si="11"/>
        <v>2.6210492225180109E-2</v>
      </c>
      <c r="P43" s="75">
        <f t="shared" si="11"/>
        <v>2.5549650817298545E-2</v>
      </c>
      <c r="Q43" s="75">
        <f t="shared" si="11"/>
        <v>2.4654261026472439E-2</v>
      </c>
    </row>
    <row r="44" spans="1:17" x14ac:dyDescent="0.25">
      <c r="A44" s="76" t="s">
        <v>80</v>
      </c>
      <c r="B44" s="75">
        <f t="shared" ref="B44:Q44" si="12">IF(B9=0,0,B9/B$5)</f>
        <v>1.207736285132735E-2</v>
      </c>
      <c r="C44" s="75">
        <f t="shared" si="12"/>
        <v>1.1552224422058393E-2</v>
      </c>
      <c r="D44" s="75">
        <f t="shared" si="12"/>
        <v>1.1661749360921764E-2</v>
      </c>
      <c r="E44" s="75">
        <f t="shared" si="12"/>
        <v>1.1787287916290126E-2</v>
      </c>
      <c r="F44" s="75">
        <f t="shared" si="12"/>
        <v>1.1542261535803967E-2</v>
      </c>
      <c r="G44" s="75">
        <f t="shared" si="12"/>
        <v>1.1502393274154308E-2</v>
      </c>
      <c r="H44" s="75">
        <f t="shared" si="12"/>
        <v>1.1669704831989085E-2</v>
      </c>
      <c r="I44" s="75">
        <f t="shared" si="12"/>
        <v>8.514923852458247E-3</v>
      </c>
      <c r="J44" s="75">
        <f t="shared" si="12"/>
        <v>1.2235499488049917E-2</v>
      </c>
      <c r="K44" s="75">
        <f t="shared" si="12"/>
        <v>1.255904744096625E-2</v>
      </c>
      <c r="L44" s="75">
        <f t="shared" si="12"/>
        <v>1.152819806668854E-2</v>
      </c>
      <c r="M44" s="75">
        <f t="shared" si="12"/>
        <v>1.2270896004506412E-2</v>
      </c>
      <c r="N44" s="75">
        <f t="shared" si="12"/>
        <v>1.0482125651593238E-2</v>
      </c>
      <c r="O44" s="75">
        <f t="shared" si="12"/>
        <v>9.5667235912994444E-3</v>
      </c>
      <c r="P44" s="75">
        <f t="shared" si="12"/>
        <v>1.0113340870731392E-2</v>
      </c>
      <c r="Q44" s="75">
        <f t="shared" si="12"/>
        <v>1.1158182356537141E-2</v>
      </c>
    </row>
    <row r="45" spans="1:17" x14ac:dyDescent="0.25">
      <c r="A45" s="76" t="s">
        <v>79</v>
      </c>
      <c r="B45" s="75">
        <f t="shared" ref="B45:Q45" si="13">IF(B10=0,0,B10/B$5)</f>
        <v>2.2262154157520402E-2</v>
      </c>
      <c r="C45" s="75">
        <f t="shared" si="13"/>
        <v>2.1443088322290332E-2</v>
      </c>
      <c r="D45" s="75">
        <f t="shared" si="13"/>
        <v>2.1516041353498643E-2</v>
      </c>
      <c r="E45" s="75">
        <f t="shared" si="13"/>
        <v>2.2403508191918386E-2</v>
      </c>
      <c r="F45" s="75">
        <f t="shared" si="13"/>
        <v>2.0323529463455482E-2</v>
      </c>
      <c r="G45" s="75">
        <f t="shared" si="13"/>
        <v>1.9431381413615514E-2</v>
      </c>
      <c r="H45" s="75">
        <f t="shared" si="13"/>
        <v>2.0782788347873095E-2</v>
      </c>
      <c r="I45" s="75">
        <f t="shared" si="13"/>
        <v>1.9290225602521312E-2</v>
      </c>
      <c r="J45" s="75">
        <f t="shared" si="13"/>
        <v>2.0975013876734481E-2</v>
      </c>
      <c r="K45" s="75">
        <f t="shared" si="13"/>
        <v>1.9788175161812416E-2</v>
      </c>
      <c r="L45" s="75">
        <f t="shared" si="13"/>
        <v>1.7745424085510535E-2</v>
      </c>
      <c r="M45" s="75">
        <f t="shared" si="13"/>
        <v>1.8518757502584835E-2</v>
      </c>
      <c r="N45" s="75">
        <f t="shared" si="13"/>
        <v>1.6511572663922138E-2</v>
      </c>
      <c r="O45" s="75">
        <f t="shared" si="13"/>
        <v>1.6109044522507859E-2</v>
      </c>
      <c r="P45" s="75">
        <f t="shared" si="13"/>
        <v>1.6346438461015588E-2</v>
      </c>
      <c r="Q45" s="75">
        <f t="shared" si="13"/>
        <v>1.7121431774077916E-2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0.23249848770407855</v>
      </c>
      <c r="C46" s="73">
        <f t="shared" si="14"/>
        <v>0.22030309269959361</v>
      </c>
      <c r="D46" s="73">
        <f t="shared" si="14"/>
        <v>0.2291673955935711</v>
      </c>
      <c r="E46" s="73">
        <f t="shared" si="14"/>
        <v>0.22980389816139374</v>
      </c>
      <c r="F46" s="73">
        <f t="shared" si="14"/>
        <v>0.20885449469501241</v>
      </c>
      <c r="G46" s="73">
        <f t="shared" si="14"/>
        <v>0.22440865201097271</v>
      </c>
      <c r="H46" s="73">
        <f t="shared" si="14"/>
        <v>0.23257485154292332</v>
      </c>
      <c r="I46" s="73">
        <f t="shared" si="14"/>
        <v>0.1958834303981257</v>
      </c>
      <c r="J46" s="73">
        <f t="shared" si="14"/>
        <v>0.2195712207080345</v>
      </c>
      <c r="K46" s="73">
        <f t="shared" si="14"/>
        <v>0.23514456325303026</v>
      </c>
      <c r="L46" s="73">
        <f t="shared" si="14"/>
        <v>0.22267983637926883</v>
      </c>
      <c r="M46" s="73">
        <f t="shared" si="14"/>
        <v>0.20357900346138741</v>
      </c>
      <c r="N46" s="73">
        <f t="shared" si="14"/>
        <v>0.22681762225789268</v>
      </c>
      <c r="O46" s="73">
        <f t="shared" si="14"/>
        <v>0.20486481301738915</v>
      </c>
      <c r="P46" s="73">
        <f t="shared" si="14"/>
        <v>0.21875673091334713</v>
      </c>
      <c r="Q46" s="73">
        <f t="shared" si="14"/>
        <v>0.23321266648796077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0.69645961305115966</v>
      </c>
      <c r="C47" s="71">
        <f t="shared" si="15"/>
        <v>0.71046434596010588</v>
      </c>
      <c r="D47" s="71">
        <f t="shared" si="15"/>
        <v>0.70055287821348577</v>
      </c>
      <c r="E47" s="71">
        <f t="shared" si="15"/>
        <v>0.69746623957694776</v>
      </c>
      <c r="F47" s="71">
        <f t="shared" si="15"/>
        <v>0.72283776637721342</v>
      </c>
      <c r="G47" s="71">
        <f t="shared" si="15"/>
        <v>0.70851759399438241</v>
      </c>
      <c r="H47" s="71">
        <f t="shared" si="15"/>
        <v>0.69770212782362617</v>
      </c>
      <c r="I47" s="71">
        <f t="shared" si="15"/>
        <v>0.74159973248951983</v>
      </c>
      <c r="J47" s="71">
        <f t="shared" si="15"/>
        <v>0.70990163671944362</v>
      </c>
      <c r="K47" s="71">
        <f t="shared" si="15"/>
        <v>0.69513375442094227</v>
      </c>
      <c r="L47" s="71">
        <f t="shared" si="15"/>
        <v>0.71214628539758895</v>
      </c>
      <c r="M47" s="71">
        <f t="shared" si="15"/>
        <v>0.72760346721203262</v>
      </c>
      <c r="N47" s="71">
        <f t="shared" si="15"/>
        <v>0.70901179285090765</v>
      </c>
      <c r="O47" s="71">
        <f t="shared" si="15"/>
        <v>0.73450981517927205</v>
      </c>
      <c r="P47" s="71">
        <f t="shared" si="15"/>
        <v>0.72006816270440177</v>
      </c>
      <c r="Q47" s="71">
        <f t="shared" si="15"/>
        <v>0.7043629392933366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1644.8068225883808</v>
      </c>
      <c r="C5" s="96">
        <v>1675.6239989928604</v>
      </c>
      <c r="D5" s="96">
        <v>1724.013867620268</v>
      </c>
      <c r="E5" s="96">
        <v>1671.729650196696</v>
      </c>
      <c r="F5" s="96">
        <v>1023.6425649435001</v>
      </c>
      <c r="G5" s="96">
        <v>1673.8025184771855</v>
      </c>
      <c r="H5" s="96">
        <v>1945.1540662830716</v>
      </c>
      <c r="I5" s="96">
        <v>1800.6949785315603</v>
      </c>
      <c r="J5" s="96">
        <v>1696.6579880667241</v>
      </c>
      <c r="K5" s="96">
        <v>1400.2624929814201</v>
      </c>
      <c r="L5" s="96">
        <v>1108.9194356798382</v>
      </c>
      <c r="M5" s="96">
        <v>877.19611338473192</v>
      </c>
      <c r="N5" s="96">
        <v>1259.3746622736628</v>
      </c>
      <c r="O5" s="96">
        <v>658.2390439687465</v>
      </c>
      <c r="P5" s="96">
        <v>802.57938479894165</v>
      </c>
      <c r="Q5" s="96">
        <v>878.6018960846676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8.2964223737141101</v>
      </c>
      <c r="C10" s="158">
        <v>8.2244430435508988</v>
      </c>
      <c r="D10" s="158">
        <v>8.1555655467980941</v>
      </c>
      <c r="E10" s="158">
        <v>7.7151513459455892</v>
      </c>
      <c r="F10" s="158">
        <v>0.65544821546081811</v>
      </c>
      <c r="G10" s="158">
        <v>7.0114688361454238</v>
      </c>
      <c r="H10" s="158">
        <v>8.5662738562603007</v>
      </c>
      <c r="I10" s="158">
        <v>10.556310229533899</v>
      </c>
      <c r="J10" s="158">
        <v>9.7832654481310186</v>
      </c>
      <c r="K10" s="158">
        <v>8.4809632890237303</v>
      </c>
      <c r="L10" s="158">
        <v>5.8477469675410196</v>
      </c>
      <c r="M10" s="158">
        <v>5.8709163414879741</v>
      </c>
      <c r="N10" s="158">
        <v>4.9648420916053047</v>
      </c>
      <c r="O10" s="158">
        <v>0.6757038489702355</v>
      </c>
      <c r="P10" s="158">
        <v>2.4913586112480428</v>
      </c>
      <c r="Q10" s="158">
        <v>3.9377797240646975</v>
      </c>
    </row>
    <row r="11" spans="1:17" x14ac:dyDescent="0.25">
      <c r="A11" s="92" t="s">
        <v>125</v>
      </c>
      <c r="B11" s="91">
        <v>7.8596479564727089</v>
      </c>
      <c r="C11" s="91">
        <v>7.7908521523283882</v>
      </c>
      <c r="D11" s="91">
        <v>7.7284621411277641</v>
      </c>
      <c r="E11" s="91">
        <v>7.2936062209794317</v>
      </c>
      <c r="F11" s="91">
        <v>0.65544821546081811</v>
      </c>
      <c r="G11" s="91">
        <v>6.6326167693895037</v>
      </c>
      <c r="H11" s="91">
        <v>8.0974954384060513</v>
      </c>
      <c r="I11" s="91">
        <v>8.5040494180711956</v>
      </c>
      <c r="J11" s="91">
        <v>9.2407894762346157</v>
      </c>
      <c r="K11" s="91">
        <v>8.0100074196528279</v>
      </c>
      <c r="L11" s="91">
        <v>5.5257236968190844</v>
      </c>
      <c r="M11" s="91">
        <v>5.5367521518285665</v>
      </c>
      <c r="N11" s="91">
        <v>4.6824459392033511</v>
      </c>
      <c r="O11" s="91">
        <v>0.66414263383316341</v>
      </c>
      <c r="P11" s="91">
        <v>2.3658662052236652</v>
      </c>
      <c r="Q11" s="91">
        <v>3.7277023816585104</v>
      </c>
    </row>
    <row r="12" spans="1:17" x14ac:dyDescent="0.25">
      <c r="A12" s="92" t="s">
        <v>26</v>
      </c>
      <c r="B12" s="91">
        <v>0.43677441724140109</v>
      </c>
      <c r="C12" s="91">
        <v>0.43359089122251038</v>
      </c>
      <c r="D12" s="91">
        <v>0.42710340567032917</v>
      </c>
      <c r="E12" s="91">
        <v>0.42154512496615709</v>
      </c>
      <c r="F12" s="91">
        <v>0</v>
      </c>
      <c r="G12" s="91">
        <v>0.37885206675592042</v>
      </c>
      <c r="H12" s="91">
        <v>0.46877841785424978</v>
      </c>
      <c r="I12" s="91">
        <v>2.0522608114627032</v>
      </c>
      <c r="J12" s="91">
        <v>0.54247597189640273</v>
      </c>
      <c r="K12" s="91">
        <v>0.47095586937090217</v>
      </c>
      <c r="L12" s="91">
        <v>0.32202327072193498</v>
      </c>
      <c r="M12" s="91">
        <v>0.33416418965940797</v>
      </c>
      <c r="N12" s="91">
        <v>0.28239615240195393</v>
      </c>
      <c r="O12" s="91">
        <v>1.1561215137072138E-2</v>
      </c>
      <c r="P12" s="91">
        <v>0.1254924060243775</v>
      </c>
      <c r="Q12" s="91">
        <v>0.21007734240618711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324</v>
      </c>
      <c r="B15" s="204">
        <v>350.30844651871291</v>
      </c>
      <c r="C15" s="204">
        <v>354.51309122934254</v>
      </c>
      <c r="D15" s="204">
        <v>365.29383144786345</v>
      </c>
      <c r="E15" s="204">
        <v>424.92068490734397</v>
      </c>
      <c r="F15" s="204">
        <v>127.41624445729838</v>
      </c>
      <c r="G15" s="204">
        <v>505.02937507145145</v>
      </c>
      <c r="H15" s="204">
        <v>648.48529999090306</v>
      </c>
      <c r="I15" s="204">
        <v>584.08210272921076</v>
      </c>
      <c r="J15" s="204">
        <v>467.32369676420626</v>
      </c>
      <c r="K15" s="204">
        <v>267.70331869016007</v>
      </c>
      <c r="L15" s="204">
        <v>226.80088178923054</v>
      </c>
      <c r="M15" s="204">
        <v>49.086299969758024</v>
      </c>
      <c r="N15" s="204">
        <v>476.24543858509702</v>
      </c>
      <c r="O15" s="204">
        <v>39.53508031272483</v>
      </c>
      <c r="P15" s="204">
        <v>27.572159237597255</v>
      </c>
      <c r="Q15" s="204">
        <v>50.330842692070476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4.3620916739854154</v>
      </c>
      <c r="J16" s="87">
        <v>4.2311586814362379</v>
      </c>
      <c r="K16" s="87">
        <v>45.440191811444009</v>
      </c>
      <c r="L16" s="87">
        <v>17.640201409440454</v>
      </c>
      <c r="M16" s="87">
        <v>6.3972001571004249</v>
      </c>
      <c r="N16" s="87">
        <v>0</v>
      </c>
      <c r="O16" s="87">
        <v>2.9837275501635543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90.679740096965048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1.7791876456253246E-15</v>
      </c>
      <c r="Q18" s="87">
        <v>0</v>
      </c>
    </row>
    <row r="19" spans="1:17" x14ac:dyDescent="0.25">
      <c r="A19" s="88" t="s">
        <v>125</v>
      </c>
      <c r="B19" s="87">
        <v>338.70600477951643</v>
      </c>
      <c r="C19" s="87">
        <v>324.03791194038314</v>
      </c>
      <c r="D19" s="87">
        <v>343.40987407623038</v>
      </c>
      <c r="E19" s="87">
        <v>398.97392054438097</v>
      </c>
      <c r="F19" s="87">
        <v>0</v>
      </c>
      <c r="G19" s="87">
        <v>469.32241308476733</v>
      </c>
      <c r="H19" s="87">
        <v>502.92089347075637</v>
      </c>
      <c r="I19" s="87">
        <v>429.33757211398353</v>
      </c>
      <c r="J19" s="87">
        <v>343.42889987166399</v>
      </c>
      <c r="K19" s="87">
        <v>149.72675106853146</v>
      </c>
      <c r="L19" s="87">
        <v>140.99862493995923</v>
      </c>
      <c r="M19" s="87">
        <v>6.5560485834983639</v>
      </c>
      <c r="N19" s="87">
        <v>195.69436340717436</v>
      </c>
      <c r="O19" s="87">
        <v>12.709340349726858</v>
      </c>
      <c r="P19" s="87">
        <v>10.033521355586528</v>
      </c>
      <c r="Q19" s="87">
        <v>10.167401930386923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114.12203628337319</v>
      </c>
      <c r="I20" s="87">
        <v>119.23417271549108</v>
      </c>
      <c r="J20" s="87">
        <v>99.204790854212433</v>
      </c>
      <c r="K20" s="87">
        <v>62.162214965400835</v>
      </c>
      <c r="L20" s="87">
        <v>56.388866403183378</v>
      </c>
      <c r="M20" s="87">
        <v>30.837814303505365</v>
      </c>
      <c r="N20" s="87">
        <v>181.5523565490422</v>
      </c>
      <c r="O20" s="87">
        <v>20.051163574197805</v>
      </c>
      <c r="P20" s="87">
        <v>3.5213762213206206</v>
      </c>
      <c r="Q20" s="87">
        <v>27.23982618467862</v>
      </c>
    </row>
    <row r="21" spans="1:17" x14ac:dyDescent="0.25">
      <c r="A21" s="88" t="s">
        <v>28</v>
      </c>
      <c r="B21" s="87">
        <v>2.7318737358794314</v>
      </c>
      <c r="C21" s="87">
        <v>2.6467261519366505</v>
      </c>
      <c r="D21" s="87">
        <v>5.5350144456805976</v>
      </c>
      <c r="E21" s="87">
        <v>11.087315269386181</v>
      </c>
      <c r="F21" s="87">
        <v>10.754876025894358</v>
      </c>
      <c r="G21" s="87">
        <v>11.360940029181751</v>
      </c>
      <c r="H21" s="87">
        <v>14.155428945926968</v>
      </c>
      <c r="I21" s="87">
        <v>5.7392866177618842</v>
      </c>
      <c r="J21" s="87">
        <v>2.6795167313954034</v>
      </c>
      <c r="K21" s="87">
        <v>0</v>
      </c>
      <c r="L21" s="87">
        <v>0</v>
      </c>
      <c r="M21" s="87">
        <v>0</v>
      </c>
      <c r="N21" s="87">
        <v>51.617303439378304</v>
      </c>
      <c r="O21" s="87">
        <v>0</v>
      </c>
      <c r="P21" s="87">
        <v>11.724876882945296</v>
      </c>
      <c r="Q21" s="87">
        <v>5.4904403955720316</v>
      </c>
    </row>
    <row r="22" spans="1:17" x14ac:dyDescent="0.25">
      <c r="A22" s="88" t="s">
        <v>26</v>
      </c>
      <c r="B22" s="87">
        <v>8.8705680033170502</v>
      </c>
      <c r="C22" s="87">
        <v>27.82845313702272</v>
      </c>
      <c r="D22" s="87">
        <v>16.348942925952496</v>
      </c>
      <c r="E22" s="87">
        <v>14.859449093576808</v>
      </c>
      <c r="F22" s="87">
        <v>25.98162833443897</v>
      </c>
      <c r="G22" s="87">
        <v>24.346021957502369</v>
      </c>
      <c r="H22" s="87">
        <v>17.286941290846599</v>
      </c>
      <c r="I22" s="87">
        <v>25.408979607988876</v>
      </c>
      <c r="J22" s="87">
        <v>17.779330625498222</v>
      </c>
      <c r="K22" s="87">
        <v>10.374160844783797</v>
      </c>
      <c r="L22" s="87">
        <v>11.773189036647457</v>
      </c>
      <c r="M22" s="87">
        <v>5.2952369256538754</v>
      </c>
      <c r="N22" s="87">
        <v>47.381415189502157</v>
      </c>
      <c r="O22" s="87">
        <v>3.7908488386366104</v>
      </c>
      <c r="P22" s="87">
        <v>2.2923847777448092</v>
      </c>
      <c r="Q22" s="87">
        <v>7.4331741814329044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323</v>
      </c>
      <c r="B26" s="204">
        <v>930.14755836483812</v>
      </c>
      <c r="C26" s="204">
        <v>952.530292482763</v>
      </c>
      <c r="D26" s="204">
        <v>980.65782335749964</v>
      </c>
      <c r="E26" s="204">
        <v>870.3265462467964</v>
      </c>
      <c r="F26" s="204">
        <v>604.710393680989</v>
      </c>
      <c r="G26" s="204">
        <v>809.82606640431538</v>
      </c>
      <c r="H26" s="204">
        <v>909.34553531087795</v>
      </c>
      <c r="I26" s="204">
        <v>858.28835690641426</v>
      </c>
      <c r="J26" s="204">
        <v>873.8829868421011</v>
      </c>
      <c r="K26" s="204">
        <v>806.87977823669542</v>
      </c>
      <c r="L26" s="204">
        <v>618.94101988466343</v>
      </c>
      <c r="M26" s="204">
        <v>605.77609989636403</v>
      </c>
      <c r="N26" s="204">
        <v>589.82325513573028</v>
      </c>
      <c r="O26" s="204">
        <v>428.33336893036079</v>
      </c>
      <c r="P26" s="204">
        <v>498.76939149288813</v>
      </c>
      <c r="Q26" s="204">
        <v>550.43138545508214</v>
      </c>
    </row>
    <row r="27" spans="1:17" x14ac:dyDescent="0.25">
      <c r="A27" s="152" t="s">
        <v>332</v>
      </c>
      <c r="B27" s="151">
        <v>930.14755836483812</v>
      </c>
      <c r="C27" s="151">
        <v>952.530292482763</v>
      </c>
      <c r="D27" s="151">
        <v>980.65782335749964</v>
      </c>
      <c r="E27" s="151">
        <v>870.3265462467964</v>
      </c>
      <c r="F27" s="151">
        <v>604.710393680989</v>
      </c>
      <c r="G27" s="151">
        <v>809.82606640431538</v>
      </c>
      <c r="H27" s="151">
        <v>909.34553531087795</v>
      </c>
      <c r="I27" s="151">
        <v>858.28835690641426</v>
      </c>
      <c r="J27" s="151">
        <v>873.8829868421011</v>
      </c>
      <c r="K27" s="151">
        <v>806.87977823669542</v>
      </c>
      <c r="L27" s="151">
        <v>618.94101988466343</v>
      </c>
      <c r="M27" s="151">
        <v>605.77609989636403</v>
      </c>
      <c r="N27" s="151">
        <v>589.82325513573028</v>
      </c>
      <c r="O27" s="151">
        <v>428.33336893036079</v>
      </c>
      <c r="P27" s="151">
        <v>498.76939149288813</v>
      </c>
      <c r="Q27" s="151">
        <v>550.43138545508214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356.64999588287736</v>
      </c>
      <c r="C29" s="83">
        <v>361.75227017701633</v>
      </c>
      <c r="D29" s="83">
        <v>367.42152781351103</v>
      </c>
      <c r="E29" s="83">
        <v>359.87883496828954</v>
      </c>
      <c r="F29" s="83">
        <v>237.02874338055057</v>
      </c>
      <c r="G29" s="83">
        <v>320.90077581043818</v>
      </c>
      <c r="H29" s="83">
        <v>307.27935165239757</v>
      </c>
      <c r="I29" s="83">
        <v>291.08944546300347</v>
      </c>
      <c r="J29" s="83">
        <v>285.77107451227619</v>
      </c>
      <c r="K29" s="83">
        <v>249.18537771188684</v>
      </c>
      <c r="L29" s="83">
        <v>165.91464343927009</v>
      </c>
      <c r="M29" s="83">
        <v>31.928449512168672</v>
      </c>
      <c r="N29" s="83">
        <v>133.7451883169507</v>
      </c>
      <c r="O29" s="83">
        <v>51.191430204078131</v>
      </c>
      <c r="P29" s="83">
        <v>48.943381058221689</v>
      </c>
      <c r="Q29" s="83">
        <v>54.182807930629409</v>
      </c>
    </row>
    <row r="30" spans="1:17" x14ac:dyDescent="0.25">
      <c r="A30" s="154" t="s">
        <v>125</v>
      </c>
      <c r="B30" s="83">
        <v>345.95858482141563</v>
      </c>
      <c r="C30" s="83">
        <v>357.44717516750245</v>
      </c>
      <c r="D30" s="83">
        <v>361.8686497669629</v>
      </c>
      <c r="E30" s="83">
        <v>404.92869402942114</v>
      </c>
      <c r="F30" s="83">
        <v>280.8306503339104</v>
      </c>
      <c r="G30" s="83">
        <v>389.00682985863745</v>
      </c>
      <c r="H30" s="83">
        <v>484.9862643649314</v>
      </c>
      <c r="I30" s="83">
        <v>440.2532601400531</v>
      </c>
      <c r="J30" s="83">
        <v>484.24406793851966</v>
      </c>
      <c r="K30" s="83">
        <v>478.98801667638116</v>
      </c>
      <c r="L30" s="83">
        <v>382.23340115448036</v>
      </c>
      <c r="M30" s="83">
        <v>356.99052502116899</v>
      </c>
      <c r="N30" s="83">
        <v>286.38853457815702</v>
      </c>
      <c r="O30" s="83">
        <v>210.75355524357943</v>
      </c>
      <c r="P30" s="83">
        <v>219.14299957711026</v>
      </c>
      <c r="Q30" s="83">
        <v>258.58935423395292</v>
      </c>
    </row>
    <row r="31" spans="1:17" x14ac:dyDescent="0.25">
      <c r="A31" s="154" t="s">
        <v>29</v>
      </c>
      <c r="B31" s="83">
        <v>225.9836383542704</v>
      </c>
      <c r="C31" s="83">
        <v>226.14675589022403</v>
      </c>
      <c r="D31" s="83">
        <v>247.64890037968806</v>
      </c>
      <c r="E31" s="83">
        <v>102.34118209752002</v>
      </c>
      <c r="F31" s="83">
        <v>86.850999966528008</v>
      </c>
      <c r="G31" s="83">
        <v>95.975895234642451</v>
      </c>
      <c r="H31" s="83">
        <v>111.461414643936</v>
      </c>
      <c r="I31" s="83">
        <v>108.24098787144001</v>
      </c>
      <c r="J31" s="83">
        <v>92.98192413427202</v>
      </c>
      <c r="K31" s="83">
        <v>65.109992089392009</v>
      </c>
      <c r="L31" s="83">
        <v>58.823984818492832</v>
      </c>
      <c r="M31" s="83">
        <v>49.536557556469518</v>
      </c>
      <c r="N31" s="83">
        <v>126.93385908693229</v>
      </c>
      <c r="O31" s="83">
        <v>148.63684467729487</v>
      </c>
      <c r="P31" s="83">
        <v>219.80307553463038</v>
      </c>
      <c r="Q31" s="83">
        <v>191.97957646304232</v>
      </c>
    </row>
    <row r="32" spans="1:17" x14ac:dyDescent="0.25">
      <c r="A32" s="154" t="s">
        <v>26</v>
      </c>
      <c r="B32" s="83">
        <v>1.5553393062747263</v>
      </c>
      <c r="C32" s="83">
        <v>7.1840912480200476</v>
      </c>
      <c r="D32" s="83">
        <v>3.7187453973377016</v>
      </c>
      <c r="E32" s="83">
        <v>3.1778351515656942</v>
      </c>
      <c r="F32" s="83">
        <v>0</v>
      </c>
      <c r="G32" s="83">
        <v>3.9425655005973774</v>
      </c>
      <c r="H32" s="83">
        <v>5.6185046496130013</v>
      </c>
      <c r="I32" s="83">
        <v>18.70466343191767</v>
      </c>
      <c r="J32" s="83">
        <v>10.885920257033302</v>
      </c>
      <c r="K32" s="83">
        <v>13.596391759035388</v>
      </c>
      <c r="L32" s="83">
        <v>11.968990472420185</v>
      </c>
      <c r="M32" s="83">
        <v>167.32056780655688</v>
      </c>
      <c r="N32" s="83">
        <v>42.755673153690282</v>
      </c>
      <c r="O32" s="83">
        <v>17.751538805408281</v>
      </c>
      <c r="P32" s="83">
        <v>10.879935322925835</v>
      </c>
      <c r="Q32" s="83">
        <v>45.679646827457518</v>
      </c>
    </row>
    <row r="33" spans="1:17" x14ac:dyDescent="0.25">
      <c r="A33" s="152" t="s">
        <v>331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322</v>
      </c>
      <c r="B34" s="204">
        <v>76.625383165132263</v>
      </c>
      <c r="C34" s="204">
        <v>81.532645326025346</v>
      </c>
      <c r="D34" s="204">
        <v>80.906169886956704</v>
      </c>
      <c r="E34" s="204">
        <v>80.220562886203226</v>
      </c>
      <c r="F34" s="204">
        <v>33.236485371209142</v>
      </c>
      <c r="G34" s="204">
        <v>74.674874783373639</v>
      </c>
      <c r="H34" s="204">
        <v>92.056542790222068</v>
      </c>
      <c r="I34" s="204">
        <v>87.841720583870824</v>
      </c>
      <c r="J34" s="204">
        <v>97.209909704760264</v>
      </c>
      <c r="K34" s="204">
        <v>86.165684754678068</v>
      </c>
      <c r="L34" s="204">
        <v>58.241263103242304</v>
      </c>
      <c r="M34" s="204">
        <v>80.710179236656586</v>
      </c>
      <c r="N34" s="204">
        <v>72.319717236686046</v>
      </c>
      <c r="O34" s="204">
        <v>25.557743961254037</v>
      </c>
      <c r="P34" s="204">
        <v>44.697523034832855</v>
      </c>
      <c r="Q34" s="204">
        <v>58.188380771149106</v>
      </c>
    </row>
    <row r="35" spans="1:17" x14ac:dyDescent="0.25">
      <c r="A35" s="152" t="s">
        <v>330</v>
      </c>
      <c r="B35" s="151">
        <v>34.010838950081578</v>
      </c>
      <c r="C35" s="151">
        <v>36.551428392473547</v>
      </c>
      <c r="D35" s="151">
        <v>36.083530142640264</v>
      </c>
      <c r="E35" s="151">
        <v>35.818825774067726</v>
      </c>
      <c r="F35" s="151">
        <v>15.867933534171907</v>
      </c>
      <c r="G35" s="151">
        <v>33.378286515335233</v>
      </c>
      <c r="H35" s="151">
        <v>41.402381703129727</v>
      </c>
      <c r="I35" s="151">
        <v>39.508060045081614</v>
      </c>
      <c r="J35" s="151">
        <v>43.912777251824643</v>
      </c>
      <c r="K35" s="151">
        <v>38.188697257312455</v>
      </c>
      <c r="L35" s="151">
        <v>26.213937787463877</v>
      </c>
      <c r="M35" s="151">
        <v>35.015424917811352</v>
      </c>
      <c r="N35" s="151">
        <v>32.460312831639499</v>
      </c>
      <c r="O35" s="151">
        <v>11.331899936757539</v>
      </c>
      <c r="P35" s="151">
        <v>20.728581748127496</v>
      </c>
      <c r="Q35" s="151">
        <v>25.433335356103839</v>
      </c>
    </row>
    <row r="36" spans="1:17" x14ac:dyDescent="0.25">
      <c r="A36" s="154" t="s">
        <v>33</v>
      </c>
      <c r="B36" s="83">
        <v>0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26.481891705573233</v>
      </c>
      <c r="C37" s="83">
        <v>27.222916593283717</v>
      </c>
      <c r="D37" s="83">
        <v>27.211119600157041</v>
      </c>
      <c r="E37" s="83">
        <v>25.974136053154616</v>
      </c>
      <c r="F37" s="83">
        <v>15.867933534171907</v>
      </c>
      <c r="G37" s="83">
        <v>24.501103859326705</v>
      </c>
      <c r="H37" s="83">
        <v>23.499833318138506</v>
      </c>
      <c r="I37" s="83">
        <v>22.260340347736591</v>
      </c>
      <c r="J37" s="83">
        <v>21.768101404819834</v>
      </c>
      <c r="K37" s="83">
        <v>17.81186025807321</v>
      </c>
      <c r="L37" s="83">
        <v>11.136518040205313</v>
      </c>
      <c r="M37" s="83">
        <v>0</v>
      </c>
      <c r="N37" s="83">
        <v>11.384707828289828</v>
      </c>
      <c r="O37" s="83">
        <v>3.9599783484145701</v>
      </c>
      <c r="P37" s="83">
        <v>3.2992717774647486</v>
      </c>
      <c r="Q37" s="83">
        <v>3.8713523372029739</v>
      </c>
    </row>
    <row r="38" spans="1:17" x14ac:dyDescent="0.25">
      <c r="A38" s="154" t="s">
        <v>125</v>
      </c>
      <c r="B38" s="83">
        <v>7.3839674020305921</v>
      </c>
      <c r="C38" s="83">
        <v>8.6588518649993897</v>
      </c>
      <c r="D38" s="83">
        <v>8.5257703465171009</v>
      </c>
      <c r="E38" s="83">
        <v>9.5484700871421637</v>
      </c>
      <c r="F38" s="83">
        <v>0</v>
      </c>
      <c r="G38" s="83">
        <v>8.5096792289885617</v>
      </c>
      <c r="H38" s="83">
        <v>17.378823487295151</v>
      </c>
      <c r="I38" s="83">
        <v>16.365973624319835</v>
      </c>
      <c r="J38" s="83">
        <v>21.129952565902773</v>
      </c>
      <c r="K38" s="83">
        <v>19.109459053129157</v>
      </c>
      <c r="L38" s="83">
        <v>13.961738849650825</v>
      </c>
      <c r="M38" s="83">
        <v>19.418757704414446</v>
      </c>
      <c r="N38" s="83">
        <v>17.090165470094973</v>
      </c>
      <c r="O38" s="83">
        <v>5.7172245782674116</v>
      </c>
      <c r="P38" s="83">
        <v>14.228280909725736</v>
      </c>
      <c r="Q38" s="83">
        <v>12.421898511314607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0.14497984247775128</v>
      </c>
      <c r="C40" s="83">
        <v>0.66965993419044012</v>
      </c>
      <c r="D40" s="83">
        <v>0.34664019596612144</v>
      </c>
      <c r="E40" s="83">
        <v>0.29621963377094501</v>
      </c>
      <c r="F40" s="83">
        <v>0</v>
      </c>
      <c r="G40" s="83">
        <v>0.3675034270199698</v>
      </c>
      <c r="H40" s="83">
        <v>0.523724897696069</v>
      </c>
      <c r="I40" s="83">
        <v>0.88174607302519059</v>
      </c>
      <c r="J40" s="83">
        <v>1.0147232811020328</v>
      </c>
      <c r="K40" s="83">
        <v>1.2673779461100843</v>
      </c>
      <c r="L40" s="83">
        <v>1.1156808976077386</v>
      </c>
      <c r="M40" s="83">
        <v>15.596667213396906</v>
      </c>
      <c r="N40" s="83">
        <v>3.9854395332547012</v>
      </c>
      <c r="O40" s="83">
        <v>1.6546970100755576</v>
      </c>
      <c r="P40" s="83">
        <v>3.2010290609370111</v>
      </c>
      <c r="Q40" s="83">
        <v>9.1400845075862573</v>
      </c>
    </row>
    <row r="41" spans="1:17" x14ac:dyDescent="0.25">
      <c r="A41" s="152" t="s">
        <v>329</v>
      </c>
      <c r="B41" s="151">
        <v>42.614544215050692</v>
      </c>
      <c r="C41" s="151">
        <v>44.981216933551799</v>
      </c>
      <c r="D41" s="151">
        <v>44.82263974431644</v>
      </c>
      <c r="E41" s="151">
        <v>44.401737112135493</v>
      </c>
      <c r="F41" s="151">
        <v>17.368551837037231</v>
      </c>
      <c r="G41" s="151">
        <v>41.296588268038398</v>
      </c>
      <c r="H41" s="151">
        <v>50.654161087092341</v>
      </c>
      <c r="I41" s="151">
        <v>48.333660538789204</v>
      </c>
      <c r="J41" s="151">
        <v>53.297132452935628</v>
      </c>
      <c r="K41" s="151">
        <v>47.97698749736562</v>
      </c>
      <c r="L41" s="151">
        <v>32.027325315778427</v>
      </c>
      <c r="M41" s="151">
        <v>45.694754318845234</v>
      </c>
      <c r="N41" s="151">
        <v>39.859404405046547</v>
      </c>
      <c r="O41" s="151">
        <v>14.225844024496498</v>
      </c>
      <c r="P41" s="151">
        <v>23.968941286705363</v>
      </c>
      <c r="Q41" s="151">
        <v>32.755045415045267</v>
      </c>
    </row>
    <row r="42" spans="1:17" x14ac:dyDescent="0.25">
      <c r="A42" s="150" t="s">
        <v>33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0.36096955757474464</v>
      </c>
      <c r="J42" s="87">
        <v>0.48255336982767788</v>
      </c>
      <c r="K42" s="87">
        <v>8.1436551667810075</v>
      </c>
      <c r="L42" s="87">
        <v>2.4910329480157674</v>
      </c>
      <c r="M42" s="87">
        <v>5.9551950276814285</v>
      </c>
      <c r="N42" s="87">
        <v>0</v>
      </c>
      <c r="O42" s="87">
        <v>1.0736298599742067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12.360871042397031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2.6910130873957995E-15</v>
      </c>
      <c r="Q44" s="87">
        <v>0</v>
      </c>
    </row>
    <row r="45" spans="1:17" x14ac:dyDescent="0.25">
      <c r="A45" s="150" t="s">
        <v>125</v>
      </c>
      <c r="B45" s="87">
        <v>41.203123019212853</v>
      </c>
      <c r="C45" s="87">
        <v>41.114474958151071</v>
      </c>
      <c r="D45" s="87">
        <v>42.137413077441593</v>
      </c>
      <c r="E45" s="87">
        <v>41.690451333223542</v>
      </c>
      <c r="F45" s="87">
        <v>0</v>
      </c>
      <c r="G45" s="87">
        <v>38.376806211285817</v>
      </c>
      <c r="H45" s="87">
        <v>39.283906593240367</v>
      </c>
      <c r="I45" s="87">
        <v>35.528321053052181</v>
      </c>
      <c r="J45" s="87">
        <v>39.167231816753841</v>
      </c>
      <c r="K45" s="87">
        <v>26.833580170704654</v>
      </c>
      <c r="L45" s="87">
        <v>19.91089626461908</v>
      </c>
      <c r="M45" s="87">
        <v>6.1030680558514261</v>
      </c>
      <c r="N45" s="87">
        <v>16.513787717247396</v>
      </c>
      <c r="O45" s="87">
        <v>4.5731813882583952</v>
      </c>
      <c r="P45" s="87">
        <v>15.175654657302257</v>
      </c>
      <c r="Q45" s="87">
        <v>6.6168912374541131</v>
      </c>
    </row>
    <row r="46" spans="1:17" x14ac:dyDescent="0.25">
      <c r="A46" s="150" t="s">
        <v>29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8.9142437146471547</v>
      </c>
      <c r="I46" s="87">
        <v>9.866804686747491</v>
      </c>
      <c r="J46" s="87">
        <v>11.314065421318711</v>
      </c>
      <c r="K46" s="87">
        <v>11.140526104778589</v>
      </c>
      <c r="L46" s="87">
        <v>7.9628639634701726</v>
      </c>
      <c r="M46" s="87">
        <v>28.707120911476501</v>
      </c>
      <c r="N46" s="87">
        <v>15.320405878930794</v>
      </c>
      <c r="O46" s="87">
        <v>7.2149777680961051</v>
      </c>
      <c r="P46" s="87">
        <v>5.3260652525988279</v>
      </c>
      <c r="Q46" s="87">
        <v>17.727534371636068</v>
      </c>
    </row>
    <row r="47" spans="1:17" x14ac:dyDescent="0.25">
      <c r="A47" s="150" t="s">
        <v>28</v>
      </c>
      <c r="B47" s="87">
        <v>0.33232870992549962</v>
      </c>
      <c r="C47" s="87">
        <v>0.33582106316900218</v>
      </c>
      <c r="D47" s="87">
        <v>0.67916273728191323</v>
      </c>
      <c r="E47" s="87">
        <v>1.1585598803644932</v>
      </c>
      <c r="F47" s="87">
        <v>1.4660345904266325</v>
      </c>
      <c r="G47" s="87">
        <v>0.92899163074745317</v>
      </c>
      <c r="H47" s="87">
        <v>1.105701822530029</v>
      </c>
      <c r="I47" s="87">
        <v>0.47493448236390429</v>
      </c>
      <c r="J47" s="87">
        <v>0.30559237447591864</v>
      </c>
      <c r="K47" s="87">
        <v>0</v>
      </c>
      <c r="L47" s="87">
        <v>0</v>
      </c>
      <c r="M47" s="87">
        <v>0</v>
      </c>
      <c r="N47" s="87">
        <v>4.0269013095079158</v>
      </c>
      <c r="O47" s="87">
        <v>0</v>
      </c>
      <c r="P47" s="87">
        <v>0</v>
      </c>
      <c r="Q47" s="87">
        <v>3.573149482233771</v>
      </c>
    </row>
    <row r="48" spans="1:17" x14ac:dyDescent="0.25">
      <c r="A48" s="150" t="s">
        <v>26</v>
      </c>
      <c r="B48" s="87">
        <v>1.0790924859123414</v>
      </c>
      <c r="C48" s="87">
        <v>3.5309209122317262</v>
      </c>
      <c r="D48" s="87">
        <v>2.0060639295929326</v>
      </c>
      <c r="E48" s="87">
        <v>1.5527258985474595</v>
      </c>
      <c r="F48" s="87">
        <v>3.5416462042135652</v>
      </c>
      <c r="G48" s="87">
        <v>1.9907904260051263</v>
      </c>
      <c r="H48" s="87">
        <v>1.3503089566747852</v>
      </c>
      <c r="I48" s="87">
        <v>2.1026307590508742</v>
      </c>
      <c r="J48" s="87">
        <v>2.0276894705594826</v>
      </c>
      <c r="K48" s="87">
        <v>1.859226055101374</v>
      </c>
      <c r="L48" s="87">
        <v>1.6625321396734034</v>
      </c>
      <c r="M48" s="87">
        <v>4.9293703238358786</v>
      </c>
      <c r="N48" s="87">
        <v>3.9983094993604431</v>
      </c>
      <c r="O48" s="87">
        <v>1.3640550081677905</v>
      </c>
      <c r="P48" s="87">
        <v>3.4672213768042743</v>
      </c>
      <c r="Q48" s="87">
        <v>4.8374703237213144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6" t="s">
        <v>321</v>
      </c>
      <c r="B53" s="204">
        <v>3.5267209005559215</v>
      </c>
      <c r="C53" s="204">
        <v>3.7225834703629084</v>
      </c>
      <c r="D53" s="204">
        <v>3.7094598409089472</v>
      </c>
      <c r="E53" s="204">
        <v>3.6746265196250079</v>
      </c>
      <c r="F53" s="204">
        <v>1.4373973934099782</v>
      </c>
      <c r="G53" s="204">
        <v>3.4176486842514544</v>
      </c>
      <c r="H53" s="204">
        <v>4.1920685037593675</v>
      </c>
      <c r="I53" s="204">
        <v>4.0000270790722094</v>
      </c>
      <c r="J53" s="204">
        <v>4.4107971685188119</v>
      </c>
      <c r="K53" s="204">
        <v>3.9705093101268112</v>
      </c>
      <c r="L53" s="204">
        <v>2.6505372675126968</v>
      </c>
      <c r="M53" s="204">
        <v>3.7816348401802973</v>
      </c>
      <c r="N53" s="204">
        <v>3.2987093300728181</v>
      </c>
      <c r="O53" s="204">
        <v>1.1773112296135038</v>
      </c>
      <c r="P53" s="204">
        <v>1.9836365202790645</v>
      </c>
      <c r="Q53" s="204">
        <v>2.7107623791761606</v>
      </c>
    </row>
    <row r="54" spans="1:17" x14ac:dyDescent="0.25">
      <c r="A54" s="152" t="s">
        <v>327</v>
      </c>
      <c r="B54" s="151">
        <v>0</v>
      </c>
      <c r="C54" s="151">
        <v>0</v>
      </c>
      <c r="D54" s="151">
        <v>0</v>
      </c>
      <c r="E54" s="151">
        <v>0</v>
      </c>
      <c r="F54" s="151">
        <v>0</v>
      </c>
      <c r="G54" s="151">
        <v>0</v>
      </c>
      <c r="H54" s="151">
        <v>0</v>
      </c>
      <c r="I54" s="151">
        <v>0</v>
      </c>
      <c r="J54" s="151">
        <v>0</v>
      </c>
      <c r="K54" s="151">
        <v>0</v>
      </c>
      <c r="L54" s="151">
        <v>0</v>
      </c>
      <c r="M54" s="151">
        <v>0</v>
      </c>
      <c r="N54" s="151">
        <v>0</v>
      </c>
      <c r="O54" s="151">
        <v>0</v>
      </c>
      <c r="P54" s="151">
        <v>0</v>
      </c>
      <c r="Q54" s="151">
        <v>0</v>
      </c>
    </row>
    <row r="55" spans="1:17" x14ac:dyDescent="0.25">
      <c r="A55" s="152" t="s">
        <v>326</v>
      </c>
      <c r="B55" s="151">
        <v>3.5267209005559215</v>
      </c>
      <c r="C55" s="151">
        <v>3.7225834703629084</v>
      </c>
      <c r="D55" s="151">
        <v>3.7094598409089472</v>
      </c>
      <c r="E55" s="151">
        <v>3.6746265196250079</v>
      </c>
      <c r="F55" s="151">
        <v>1.4373973934099782</v>
      </c>
      <c r="G55" s="151">
        <v>3.4176486842514544</v>
      </c>
      <c r="H55" s="151">
        <v>4.1920685037593675</v>
      </c>
      <c r="I55" s="151">
        <v>4.0000270790722094</v>
      </c>
      <c r="J55" s="151">
        <v>4.4107971685188119</v>
      </c>
      <c r="K55" s="151">
        <v>3.9705093101268112</v>
      </c>
      <c r="L55" s="151">
        <v>2.6505372675126968</v>
      </c>
      <c r="M55" s="151">
        <v>3.7816348401802973</v>
      </c>
      <c r="N55" s="151">
        <v>3.2987093300728181</v>
      </c>
      <c r="O55" s="151">
        <v>1.1773112296135038</v>
      </c>
      <c r="P55" s="151">
        <v>1.9836365202790645</v>
      </c>
      <c r="Q55" s="151">
        <v>2.7107623791761606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2.9873342695840941E-2</v>
      </c>
      <c r="J56" s="87">
        <v>3.9935451296083703E-2</v>
      </c>
      <c r="K56" s="87">
        <v>0.67395766897498011</v>
      </c>
      <c r="L56" s="87">
        <v>0.20615445087027043</v>
      </c>
      <c r="M56" s="87">
        <v>0.49284372642880808</v>
      </c>
      <c r="N56" s="87">
        <v>0</v>
      </c>
      <c r="O56" s="87">
        <v>8.8852126342693002E-2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1.0229686379914789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2.2270453137068692E-16</v>
      </c>
      <c r="Q58" s="87">
        <v>0</v>
      </c>
    </row>
    <row r="59" spans="1:17" x14ac:dyDescent="0.25">
      <c r="A59" s="150" t="s">
        <v>125</v>
      </c>
      <c r="B59" s="87">
        <v>3.4099136291762377</v>
      </c>
      <c r="C59" s="87">
        <v>3.4025772379159513</v>
      </c>
      <c r="D59" s="87">
        <v>3.4872341857193048</v>
      </c>
      <c r="E59" s="87">
        <v>3.450244248266777</v>
      </c>
      <c r="F59" s="87">
        <v>0</v>
      </c>
      <c r="G59" s="87">
        <v>3.1760115485202061</v>
      </c>
      <c r="H59" s="87">
        <v>3.2510819249578247</v>
      </c>
      <c r="I59" s="87">
        <v>2.940274845769836</v>
      </c>
      <c r="J59" s="87">
        <v>3.2414260813865257</v>
      </c>
      <c r="K59" s="87">
        <v>2.2207100830927997</v>
      </c>
      <c r="L59" s="87">
        <v>1.6477983115546824</v>
      </c>
      <c r="M59" s="87">
        <v>0.5050814942773596</v>
      </c>
      <c r="N59" s="87">
        <v>1.366658293841164</v>
      </c>
      <c r="O59" s="87">
        <v>0.37847018385586728</v>
      </c>
      <c r="P59" s="87">
        <v>1.2559162475008765</v>
      </c>
      <c r="Q59" s="87">
        <v>0.54760479206516799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0.73773051431562686</v>
      </c>
      <c r="I60" s="87">
        <v>0.81656314648944761</v>
      </c>
      <c r="J60" s="87">
        <v>0.93633644866085919</v>
      </c>
      <c r="K60" s="87">
        <v>0.92197457418857298</v>
      </c>
      <c r="L60" s="87">
        <v>0.65899563835615227</v>
      </c>
      <c r="M60" s="87">
        <v>2.3757617306049528</v>
      </c>
      <c r="N60" s="87">
        <v>1.2678956589459969</v>
      </c>
      <c r="O60" s="87">
        <v>0.59710160839416071</v>
      </c>
      <c r="P60" s="87">
        <v>0.44077781400817895</v>
      </c>
      <c r="Q60" s="87">
        <v>1.4671062928250542</v>
      </c>
    </row>
    <row r="61" spans="1:17" x14ac:dyDescent="0.25">
      <c r="A61" s="150" t="s">
        <v>28</v>
      </c>
      <c r="B61" s="87">
        <v>2.7503065649006876E-2</v>
      </c>
      <c r="C61" s="87">
        <v>2.7792087986400191E-2</v>
      </c>
      <c r="D61" s="87">
        <v>5.6206571361261802E-2</v>
      </c>
      <c r="E61" s="87">
        <v>9.5880817685337405E-2</v>
      </c>
      <c r="F61" s="87">
        <v>0.12132700058703171</v>
      </c>
      <c r="G61" s="87">
        <v>7.6882065992892698E-2</v>
      </c>
      <c r="H61" s="87">
        <v>9.1506357726623133E-2</v>
      </c>
      <c r="I61" s="87">
        <v>3.9304922678392085E-2</v>
      </c>
      <c r="J61" s="87">
        <v>2.5290403404903621E-2</v>
      </c>
      <c r="K61" s="87">
        <v>0</v>
      </c>
      <c r="L61" s="87">
        <v>0</v>
      </c>
      <c r="M61" s="87">
        <v>0</v>
      </c>
      <c r="N61" s="87">
        <v>0.33326079802824143</v>
      </c>
      <c r="O61" s="87">
        <v>0</v>
      </c>
      <c r="P61" s="87">
        <v>0</v>
      </c>
      <c r="Q61" s="87">
        <v>0.29570892266762244</v>
      </c>
    </row>
    <row r="62" spans="1:17" x14ac:dyDescent="0.25">
      <c r="A62" s="150" t="s">
        <v>26</v>
      </c>
      <c r="B62" s="87">
        <v>8.9304205730676572E-2</v>
      </c>
      <c r="C62" s="87">
        <v>0.29221414446055677</v>
      </c>
      <c r="D62" s="87">
        <v>0.16601908382838065</v>
      </c>
      <c r="E62" s="87">
        <v>0.12850145367289323</v>
      </c>
      <c r="F62" s="87">
        <v>0.29310175483146761</v>
      </c>
      <c r="G62" s="87">
        <v>0.16475506973835533</v>
      </c>
      <c r="H62" s="87">
        <v>0.11174970675929262</v>
      </c>
      <c r="I62" s="87">
        <v>0.17401082143869306</v>
      </c>
      <c r="J62" s="87">
        <v>0.16780878377044001</v>
      </c>
      <c r="K62" s="87">
        <v>0.15386698387045858</v>
      </c>
      <c r="L62" s="87">
        <v>0.13758886673159204</v>
      </c>
      <c r="M62" s="87">
        <v>0.40794788886917632</v>
      </c>
      <c r="N62" s="87">
        <v>0.33089457925741605</v>
      </c>
      <c r="O62" s="87">
        <v>0.11288731102078267</v>
      </c>
      <c r="P62" s="87">
        <v>0.28694245877000896</v>
      </c>
      <c r="Q62" s="87">
        <v>0.40034237161831565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333</v>
      </c>
      <c r="B67" s="204">
        <v>275.90229126542738</v>
      </c>
      <c r="C67" s="204">
        <v>275.10094344081568</v>
      </c>
      <c r="D67" s="204">
        <v>285.29101754024094</v>
      </c>
      <c r="E67" s="204">
        <v>284.87207829078176</v>
      </c>
      <c r="F67" s="204">
        <v>256.18659582513283</v>
      </c>
      <c r="G67" s="204">
        <v>273.84308469764818</v>
      </c>
      <c r="H67" s="204">
        <v>282.50834583104898</v>
      </c>
      <c r="I67" s="204">
        <v>255.9264610034584</v>
      </c>
      <c r="J67" s="204">
        <v>244.04733213900667</v>
      </c>
      <c r="K67" s="204">
        <v>227.06223870073606</v>
      </c>
      <c r="L67" s="204">
        <v>196.4379866676482</v>
      </c>
      <c r="M67" s="204">
        <v>131.97098310028505</v>
      </c>
      <c r="N67" s="204">
        <v>112.72269989447139</v>
      </c>
      <c r="O67" s="204">
        <v>162.95983568582309</v>
      </c>
      <c r="P67" s="204">
        <v>227.06531590209619</v>
      </c>
      <c r="Q67" s="204">
        <v>213.00274506312496</v>
      </c>
    </row>
    <row r="68" spans="1:17" x14ac:dyDescent="0.25">
      <c r="A68" s="72" t="s">
        <v>319</v>
      </c>
      <c r="B68" s="306">
        <v>0</v>
      </c>
      <c r="C68" s="306">
        <v>0</v>
      </c>
      <c r="D68" s="306">
        <v>0</v>
      </c>
      <c r="E68" s="306">
        <v>0</v>
      </c>
      <c r="F68" s="306">
        <v>0</v>
      </c>
      <c r="G68" s="306">
        <v>0</v>
      </c>
      <c r="H68" s="306">
        <v>0</v>
      </c>
      <c r="I68" s="306">
        <v>0</v>
      </c>
      <c r="J68" s="306">
        <v>0</v>
      </c>
      <c r="K68" s="306">
        <v>0</v>
      </c>
      <c r="L68" s="306">
        <v>0</v>
      </c>
      <c r="M68" s="306">
        <v>0</v>
      </c>
      <c r="N68" s="306">
        <v>0</v>
      </c>
      <c r="O68" s="306">
        <v>0</v>
      </c>
      <c r="P68" s="306">
        <v>0</v>
      </c>
      <c r="Q68" s="306">
        <v>0</v>
      </c>
    </row>
    <row r="70" spans="1:17" ht="12.75" x14ac:dyDescent="0.25">
      <c r="A70" s="80" t="s">
        <v>134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0.99999999999999989</v>
      </c>
      <c r="C72" s="77">
        <f t="shared" si="0"/>
        <v>1</v>
      </c>
      <c r="D72" s="77">
        <f t="shared" si="0"/>
        <v>0.99999999999999989</v>
      </c>
      <c r="E72" s="77">
        <f t="shared" si="0"/>
        <v>1</v>
      </c>
      <c r="F72" s="77">
        <f t="shared" si="0"/>
        <v>1</v>
      </c>
      <c r="G72" s="77">
        <f t="shared" si="0"/>
        <v>1</v>
      </c>
      <c r="H72" s="77">
        <f t="shared" si="0"/>
        <v>1</v>
      </c>
      <c r="I72" s="77">
        <f t="shared" si="0"/>
        <v>1.0000000000000002</v>
      </c>
      <c r="J72" s="77">
        <f t="shared" si="0"/>
        <v>1</v>
      </c>
      <c r="K72" s="77">
        <f t="shared" si="0"/>
        <v>1</v>
      </c>
      <c r="L72" s="77">
        <f t="shared" si="0"/>
        <v>1</v>
      </c>
      <c r="M72" s="77">
        <f t="shared" si="0"/>
        <v>1.0000000000000002</v>
      </c>
      <c r="N72" s="77">
        <f t="shared" si="0"/>
        <v>1</v>
      </c>
      <c r="O72" s="77">
        <f t="shared" si="0"/>
        <v>1.0000000000000002</v>
      </c>
      <c r="P72" s="77">
        <f t="shared" si="0"/>
        <v>1</v>
      </c>
      <c r="Q72" s="77">
        <f t="shared" si="0"/>
        <v>0.99999999999999978</v>
      </c>
    </row>
    <row r="73" spans="1:17" x14ac:dyDescent="0.25">
      <c r="A73" s="132" t="s">
        <v>83</v>
      </c>
      <c r="B73" s="203">
        <f t="shared" ref="B73:Q73" si="1">IF(B$6=0,0,B$6/B$5)</f>
        <v>0</v>
      </c>
      <c r="C73" s="203">
        <f t="shared" si="1"/>
        <v>0</v>
      </c>
      <c r="D73" s="203">
        <f t="shared" si="1"/>
        <v>0</v>
      </c>
      <c r="E73" s="203">
        <f t="shared" si="1"/>
        <v>0</v>
      </c>
      <c r="F73" s="203">
        <f t="shared" si="1"/>
        <v>0</v>
      </c>
      <c r="G73" s="203">
        <f t="shared" si="1"/>
        <v>0</v>
      </c>
      <c r="H73" s="203">
        <f t="shared" si="1"/>
        <v>0</v>
      </c>
      <c r="I73" s="203">
        <f t="shared" si="1"/>
        <v>0</v>
      </c>
      <c r="J73" s="203">
        <f t="shared" si="1"/>
        <v>0</v>
      </c>
      <c r="K73" s="203">
        <f t="shared" si="1"/>
        <v>0</v>
      </c>
      <c r="L73" s="203">
        <f t="shared" si="1"/>
        <v>0</v>
      </c>
      <c r="M73" s="203">
        <f t="shared" si="1"/>
        <v>0</v>
      </c>
      <c r="N73" s="203">
        <f t="shared" si="1"/>
        <v>0</v>
      </c>
      <c r="O73" s="203">
        <f t="shared" si="1"/>
        <v>0</v>
      </c>
      <c r="P73" s="203">
        <f t="shared" si="1"/>
        <v>0</v>
      </c>
      <c r="Q73" s="203">
        <f t="shared" si="1"/>
        <v>0</v>
      </c>
    </row>
    <row r="74" spans="1:17" x14ac:dyDescent="0.25">
      <c r="A74" s="76" t="s">
        <v>82</v>
      </c>
      <c r="B74" s="202">
        <f t="shared" ref="B74:Q74" si="2">IF(B$7=0,0,B$7/B$5)</f>
        <v>0</v>
      </c>
      <c r="C74" s="202">
        <f t="shared" si="2"/>
        <v>0</v>
      </c>
      <c r="D74" s="202">
        <f t="shared" si="2"/>
        <v>0</v>
      </c>
      <c r="E74" s="202">
        <f t="shared" si="2"/>
        <v>0</v>
      </c>
      <c r="F74" s="202">
        <f t="shared" si="2"/>
        <v>0</v>
      </c>
      <c r="G74" s="202">
        <f t="shared" si="2"/>
        <v>0</v>
      </c>
      <c r="H74" s="202">
        <f t="shared" si="2"/>
        <v>0</v>
      </c>
      <c r="I74" s="202">
        <f t="shared" si="2"/>
        <v>0</v>
      </c>
      <c r="J74" s="202">
        <f t="shared" si="2"/>
        <v>0</v>
      </c>
      <c r="K74" s="202">
        <f t="shared" si="2"/>
        <v>0</v>
      </c>
      <c r="L74" s="202">
        <f t="shared" si="2"/>
        <v>0</v>
      </c>
      <c r="M74" s="202">
        <f t="shared" si="2"/>
        <v>0</v>
      </c>
      <c r="N74" s="202">
        <f t="shared" si="2"/>
        <v>0</v>
      </c>
      <c r="O74" s="202">
        <f t="shared" si="2"/>
        <v>0</v>
      </c>
      <c r="P74" s="202">
        <f t="shared" si="2"/>
        <v>0</v>
      </c>
      <c r="Q74" s="202">
        <f t="shared" si="2"/>
        <v>0</v>
      </c>
    </row>
    <row r="75" spans="1:17" x14ac:dyDescent="0.25">
      <c r="A75" s="76" t="s">
        <v>81</v>
      </c>
      <c r="B75" s="202">
        <f t="shared" ref="B75:Q75" si="3">IF(B$8=0,0,B$8/B$5)</f>
        <v>0</v>
      </c>
      <c r="C75" s="202">
        <f t="shared" si="3"/>
        <v>0</v>
      </c>
      <c r="D75" s="202">
        <f t="shared" si="3"/>
        <v>0</v>
      </c>
      <c r="E75" s="202">
        <f t="shared" si="3"/>
        <v>0</v>
      </c>
      <c r="F75" s="202">
        <f t="shared" si="3"/>
        <v>0</v>
      </c>
      <c r="G75" s="202">
        <f t="shared" si="3"/>
        <v>0</v>
      </c>
      <c r="H75" s="202">
        <f t="shared" si="3"/>
        <v>0</v>
      </c>
      <c r="I75" s="202">
        <f t="shared" si="3"/>
        <v>0</v>
      </c>
      <c r="J75" s="202">
        <f t="shared" si="3"/>
        <v>0</v>
      </c>
      <c r="K75" s="202">
        <f t="shared" si="3"/>
        <v>0</v>
      </c>
      <c r="L75" s="202">
        <f t="shared" si="3"/>
        <v>0</v>
      </c>
      <c r="M75" s="202">
        <f t="shared" si="3"/>
        <v>0</v>
      </c>
      <c r="N75" s="202">
        <f t="shared" si="3"/>
        <v>0</v>
      </c>
      <c r="O75" s="202">
        <f t="shared" si="3"/>
        <v>0</v>
      </c>
      <c r="P75" s="202">
        <f t="shared" si="3"/>
        <v>0</v>
      </c>
      <c r="Q75" s="202">
        <f t="shared" si="3"/>
        <v>0</v>
      </c>
    </row>
    <row r="76" spans="1:17" x14ac:dyDescent="0.25">
      <c r="A76" s="76" t="s">
        <v>80</v>
      </c>
      <c r="B76" s="202">
        <f t="shared" ref="B76:Q76" si="4">IF(B$9=0,0,B$9/B$5)</f>
        <v>0</v>
      </c>
      <c r="C76" s="202">
        <f t="shared" si="4"/>
        <v>0</v>
      </c>
      <c r="D76" s="202">
        <f t="shared" si="4"/>
        <v>0</v>
      </c>
      <c r="E76" s="202">
        <f t="shared" si="4"/>
        <v>0</v>
      </c>
      <c r="F76" s="202">
        <f t="shared" si="4"/>
        <v>0</v>
      </c>
      <c r="G76" s="202">
        <f t="shared" si="4"/>
        <v>0</v>
      </c>
      <c r="H76" s="202">
        <f t="shared" si="4"/>
        <v>0</v>
      </c>
      <c r="I76" s="202">
        <f t="shared" si="4"/>
        <v>0</v>
      </c>
      <c r="J76" s="202">
        <f t="shared" si="4"/>
        <v>0</v>
      </c>
      <c r="K76" s="202">
        <f t="shared" si="4"/>
        <v>0</v>
      </c>
      <c r="L76" s="202">
        <f t="shared" si="4"/>
        <v>0</v>
      </c>
      <c r="M76" s="202">
        <f t="shared" si="4"/>
        <v>0</v>
      </c>
      <c r="N76" s="202">
        <f t="shared" si="4"/>
        <v>0</v>
      </c>
      <c r="O76" s="202">
        <f t="shared" si="4"/>
        <v>0</v>
      </c>
      <c r="P76" s="202">
        <f t="shared" si="4"/>
        <v>0</v>
      </c>
      <c r="Q76" s="202">
        <f t="shared" si="4"/>
        <v>0</v>
      </c>
    </row>
    <row r="77" spans="1:17" x14ac:dyDescent="0.25">
      <c r="A77" s="129" t="s">
        <v>79</v>
      </c>
      <c r="B77" s="201">
        <f t="shared" ref="B77:Q77" si="5">IF(B$10=0,0,B$10/B$5)</f>
        <v>5.0440101899980518E-3</v>
      </c>
      <c r="C77" s="201">
        <f t="shared" si="5"/>
        <v>4.9082867328793505E-3</v>
      </c>
      <c r="D77" s="201">
        <f t="shared" si="5"/>
        <v>4.7305684136146652E-3</v>
      </c>
      <c r="E77" s="201">
        <f t="shared" si="5"/>
        <v>4.615071189912689E-3</v>
      </c>
      <c r="F77" s="201">
        <f t="shared" si="5"/>
        <v>6.4030965290799095E-4</v>
      </c>
      <c r="G77" s="201">
        <f t="shared" si="5"/>
        <v>4.1889462817420132E-3</v>
      </c>
      <c r="H77" s="201">
        <f t="shared" si="5"/>
        <v>4.4039050709383139E-3</v>
      </c>
      <c r="I77" s="201">
        <f t="shared" si="5"/>
        <v>5.8623533443417563E-3</v>
      </c>
      <c r="J77" s="201">
        <f t="shared" si="5"/>
        <v>5.7661977351597359E-3</v>
      </c>
      <c r="K77" s="201">
        <f t="shared" si="5"/>
        <v>6.0566953207224572E-3</v>
      </c>
      <c r="L77" s="201">
        <f t="shared" si="5"/>
        <v>5.2733740426832527E-3</v>
      </c>
      <c r="M77" s="201">
        <f t="shared" si="5"/>
        <v>6.6928207408883406E-3</v>
      </c>
      <c r="N77" s="201">
        <f t="shared" si="5"/>
        <v>3.942307432676013E-3</v>
      </c>
      <c r="O77" s="201">
        <f t="shared" si="5"/>
        <v>1.0265326178407585E-3</v>
      </c>
      <c r="P77" s="201">
        <f t="shared" si="5"/>
        <v>3.1041896395982886E-3</v>
      </c>
      <c r="Q77" s="201">
        <f t="shared" si="5"/>
        <v>4.4818702777819049E-3</v>
      </c>
    </row>
    <row r="78" spans="1:17" x14ac:dyDescent="0.25">
      <c r="A78" s="127" t="s">
        <v>324</v>
      </c>
      <c r="B78" s="200">
        <f t="shared" ref="B78:Q78" si="6">IF(B$15=0,0,B$15/B$5)</f>
        <v>0.21297847364679795</v>
      </c>
      <c r="C78" s="200">
        <f t="shared" si="6"/>
        <v>0.21157078881803068</v>
      </c>
      <c r="D78" s="200">
        <f t="shared" si="6"/>
        <v>0.21188566885027124</v>
      </c>
      <c r="E78" s="200">
        <f t="shared" si="6"/>
        <v>0.25418026464826282</v>
      </c>
      <c r="F78" s="200">
        <f t="shared" si="6"/>
        <v>0.12447337461424449</v>
      </c>
      <c r="G78" s="200">
        <f t="shared" si="6"/>
        <v>0.30172578275896245</v>
      </c>
      <c r="H78" s="200">
        <f t="shared" si="6"/>
        <v>0.333385057374952</v>
      </c>
      <c r="I78" s="200">
        <f t="shared" si="6"/>
        <v>0.3243648200793679</v>
      </c>
      <c r="J78" s="200">
        <f t="shared" si="6"/>
        <v>0.27543777240379685</v>
      </c>
      <c r="K78" s="200">
        <f t="shared" si="6"/>
        <v>0.19118081076368029</v>
      </c>
      <c r="L78" s="200">
        <f t="shared" si="6"/>
        <v>0.20452421924608721</v>
      </c>
      <c r="M78" s="200">
        <f t="shared" si="6"/>
        <v>5.5958182236301272E-2</v>
      </c>
      <c r="N78" s="200">
        <f t="shared" si="6"/>
        <v>0.37816025115614771</v>
      </c>
      <c r="O78" s="200">
        <f t="shared" si="6"/>
        <v>6.0061888876044814E-2</v>
      </c>
      <c r="P78" s="200">
        <f t="shared" si="6"/>
        <v>3.4354432421042684E-2</v>
      </c>
      <c r="Q78" s="200">
        <f t="shared" si="6"/>
        <v>5.7285151462068189E-2</v>
      </c>
    </row>
    <row r="79" spans="1:17" x14ac:dyDescent="0.25">
      <c r="A79" s="127" t="s">
        <v>323</v>
      </c>
      <c r="B79" s="200">
        <f t="shared" ref="B79:Q79" si="7">IF(B$26=0,0,B$26/B$5)</f>
        <v>0.56550565427561528</v>
      </c>
      <c r="C79" s="200">
        <f t="shared" si="7"/>
        <v>0.56846302813476335</v>
      </c>
      <c r="D79" s="200">
        <f t="shared" si="7"/>
        <v>0.56882246818069082</v>
      </c>
      <c r="E79" s="200">
        <f t="shared" si="7"/>
        <v>0.52061441043675549</v>
      </c>
      <c r="F79" s="200">
        <f t="shared" si="7"/>
        <v>0.59074369744908561</v>
      </c>
      <c r="G79" s="200">
        <f t="shared" si="7"/>
        <v>0.48382414141728608</v>
      </c>
      <c r="H79" s="200">
        <f t="shared" si="7"/>
        <v>0.46749280741988486</v>
      </c>
      <c r="I79" s="200">
        <f t="shared" si="7"/>
        <v>0.47664283353882375</v>
      </c>
      <c r="J79" s="200">
        <f t="shared" si="7"/>
        <v>0.51506136946188952</v>
      </c>
      <c r="K79" s="200">
        <f t="shared" si="7"/>
        <v>0.57623465763101156</v>
      </c>
      <c r="L79" s="200">
        <f t="shared" si="7"/>
        <v>0.55814786897049307</v>
      </c>
      <c r="M79" s="200">
        <f t="shared" si="7"/>
        <v>0.69058228901508478</v>
      </c>
      <c r="N79" s="200">
        <f t="shared" si="7"/>
        <v>0.46834613463706593</v>
      </c>
      <c r="O79" s="200">
        <f t="shared" si="7"/>
        <v>0.65072616529671901</v>
      </c>
      <c r="P79" s="200">
        <f t="shared" si="7"/>
        <v>0.62145801516922528</v>
      </c>
      <c r="Q79" s="200">
        <f t="shared" si="7"/>
        <v>0.62648554243734422</v>
      </c>
    </row>
    <row r="80" spans="1:17" x14ac:dyDescent="0.25">
      <c r="A80" s="142" t="s">
        <v>332</v>
      </c>
      <c r="B80" s="199">
        <f t="shared" ref="B80:Q80" si="8">IF(B$27=0,0,B$27/B$5)</f>
        <v>0.56550565427561528</v>
      </c>
      <c r="C80" s="199">
        <f t="shared" si="8"/>
        <v>0.56846302813476335</v>
      </c>
      <c r="D80" s="199">
        <f t="shared" si="8"/>
        <v>0.56882246818069082</v>
      </c>
      <c r="E80" s="199">
        <f t="shared" si="8"/>
        <v>0.52061441043675549</v>
      </c>
      <c r="F80" s="199">
        <f t="shared" si="8"/>
        <v>0.59074369744908561</v>
      </c>
      <c r="G80" s="199">
        <f t="shared" si="8"/>
        <v>0.48382414141728608</v>
      </c>
      <c r="H80" s="199">
        <f t="shared" si="8"/>
        <v>0.46749280741988486</v>
      </c>
      <c r="I80" s="199">
        <f t="shared" si="8"/>
        <v>0.47664283353882375</v>
      </c>
      <c r="J80" s="199">
        <f t="shared" si="8"/>
        <v>0.51506136946188952</v>
      </c>
      <c r="K80" s="199">
        <f t="shared" si="8"/>
        <v>0.57623465763101156</v>
      </c>
      <c r="L80" s="199">
        <f t="shared" si="8"/>
        <v>0.55814786897049307</v>
      </c>
      <c r="M80" s="199">
        <f t="shared" si="8"/>
        <v>0.69058228901508478</v>
      </c>
      <c r="N80" s="199">
        <f t="shared" si="8"/>
        <v>0.46834613463706593</v>
      </c>
      <c r="O80" s="199">
        <f t="shared" si="8"/>
        <v>0.65072616529671901</v>
      </c>
      <c r="P80" s="199">
        <f t="shared" si="8"/>
        <v>0.62145801516922528</v>
      </c>
      <c r="Q80" s="199">
        <f t="shared" si="8"/>
        <v>0.62648554243734422</v>
      </c>
    </row>
    <row r="81" spans="1:17" x14ac:dyDescent="0.25">
      <c r="A81" s="142" t="s">
        <v>331</v>
      </c>
      <c r="B81" s="199">
        <f t="shared" ref="B81:Q81" si="9">IF(B$33=0,0,B$33/B$5)</f>
        <v>0</v>
      </c>
      <c r="C81" s="199">
        <f t="shared" si="9"/>
        <v>0</v>
      </c>
      <c r="D81" s="199">
        <f t="shared" si="9"/>
        <v>0</v>
      </c>
      <c r="E81" s="199">
        <f t="shared" si="9"/>
        <v>0</v>
      </c>
      <c r="F81" s="199">
        <f t="shared" si="9"/>
        <v>0</v>
      </c>
      <c r="G81" s="199">
        <f t="shared" si="9"/>
        <v>0</v>
      </c>
      <c r="H81" s="199">
        <f t="shared" si="9"/>
        <v>0</v>
      </c>
      <c r="I81" s="199">
        <f t="shared" si="9"/>
        <v>0</v>
      </c>
      <c r="J81" s="199">
        <f t="shared" si="9"/>
        <v>0</v>
      </c>
      <c r="K81" s="199">
        <f t="shared" si="9"/>
        <v>0</v>
      </c>
      <c r="L81" s="199">
        <f t="shared" si="9"/>
        <v>0</v>
      </c>
      <c r="M81" s="199">
        <f t="shared" si="9"/>
        <v>0</v>
      </c>
      <c r="N81" s="199">
        <f t="shared" si="9"/>
        <v>0</v>
      </c>
      <c r="O81" s="199">
        <f t="shared" si="9"/>
        <v>0</v>
      </c>
      <c r="P81" s="199">
        <f t="shared" si="9"/>
        <v>0</v>
      </c>
      <c r="Q81" s="199">
        <f t="shared" si="9"/>
        <v>0</v>
      </c>
    </row>
    <row r="82" spans="1:17" x14ac:dyDescent="0.25">
      <c r="A82" s="127" t="s">
        <v>322</v>
      </c>
      <c r="B82" s="200">
        <f t="shared" ref="B82:Q82" si="10">IF(B$34=0,0,B$34/B$5)</f>
        <v>4.6586250806370869E-2</v>
      </c>
      <c r="C82" s="200">
        <f t="shared" si="10"/>
        <v>4.8658079243929918E-2</v>
      </c>
      <c r="D82" s="200">
        <f t="shared" si="10"/>
        <v>4.692895539096506E-2</v>
      </c>
      <c r="E82" s="200">
        <f t="shared" si="10"/>
        <v>4.7986564619921922E-2</v>
      </c>
      <c r="F82" s="200">
        <f t="shared" si="10"/>
        <v>3.2468838742597254E-2</v>
      </c>
      <c r="G82" s="200">
        <f t="shared" si="10"/>
        <v>4.4613909920097596E-2</v>
      </c>
      <c r="H82" s="200">
        <f t="shared" si="10"/>
        <v>4.7326093282744314E-2</v>
      </c>
      <c r="I82" s="200">
        <f t="shared" si="10"/>
        <v>4.8782121142751468E-2</v>
      </c>
      <c r="J82" s="200">
        <f t="shared" si="10"/>
        <v>5.7294935330795327E-2</v>
      </c>
      <c r="K82" s="200">
        <f t="shared" si="10"/>
        <v>6.1535380106636471E-2</v>
      </c>
      <c r="L82" s="200">
        <f t="shared" si="10"/>
        <v>5.2520734355725941E-2</v>
      </c>
      <c r="M82" s="200">
        <f t="shared" si="10"/>
        <v>9.2009275924889652E-2</v>
      </c>
      <c r="N82" s="200">
        <f t="shared" si="10"/>
        <v>5.7425101046674011E-2</v>
      </c>
      <c r="O82" s="200">
        <f t="shared" si="10"/>
        <v>3.8827450597821923E-2</v>
      </c>
      <c r="P82" s="200">
        <f t="shared" si="10"/>
        <v>5.5692338828302032E-2</v>
      </c>
      <c r="Q82" s="200">
        <f t="shared" si="10"/>
        <v>6.6228380601561679E-2</v>
      </c>
    </row>
    <row r="83" spans="1:17" x14ac:dyDescent="0.25">
      <c r="A83" s="142" t="s">
        <v>330</v>
      </c>
      <c r="B83" s="199">
        <f t="shared" ref="B83:Q83" si="11">IF(B$35=0,0,B$35/B$5)</f>
        <v>2.0677710283667106E-2</v>
      </c>
      <c r="C83" s="199">
        <f t="shared" si="11"/>
        <v>2.1813621919024143E-2</v>
      </c>
      <c r="D83" s="199">
        <f t="shared" si="11"/>
        <v>2.0929953534798384E-2</v>
      </c>
      <c r="E83" s="199">
        <f t="shared" si="11"/>
        <v>2.1426207144111656E-2</v>
      </c>
      <c r="F83" s="199">
        <f t="shared" si="11"/>
        <v>1.5501439738438131E-2</v>
      </c>
      <c r="G83" s="199">
        <f t="shared" si="11"/>
        <v>1.9941591762989208E-2</v>
      </c>
      <c r="H83" s="199">
        <f t="shared" si="11"/>
        <v>2.1284885562943671E-2</v>
      </c>
      <c r="I83" s="199">
        <f t="shared" si="11"/>
        <v>2.1940451057013467E-2</v>
      </c>
      <c r="J83" s="199">
        <f t="shared" si="11"/>
        <v>2.5881926446390972E-2</v>
      </c>
      <c r="K83" s="199">
        <f t="shared" si="11"/>
        <v>2.7272527435910673E-2</v>
      </c>
      <c r="L83" s="199">
        <f t="shared" si="11"/>
        <v>2.3639172462869736E-2</v>
      </c>
      <c r="M83" s="199">
        <f t="shared" si="11"/>
        <v>3.9917441930632264E-2</v>
      </c>
      <c r="N83" s="199">
        <f t="shared" si="11"/>
        <v>2.5774945140658909E-2</v>
      </c>
      <c r="O83" s="199">
        <f t="shared" si="11"/>
        <v>1.7215478237865792E-2</v>
      </c>
      <c r="P83" s="199">
        <f t="shared" si="11"/>
        <v>2.5827453508938957E-2</v>
      </c>
      <c r="Q83" s="199">
        <f t="shared" si="11"/>
        <v>2.8947507932139637E-2</v>
      </c>
    </row>
    <row r="84" spans="1:17" x14ac:dyDescent="0.25">
      <c r="A84" s="142" t="s">
        <v>329</v>
      </c>
      <c r="B84" s="199">
        <f t="shared" ref="B84:Q84" si="12">IF(B$41=0,0,B$41/B$5)</f>
        <v>2.590854052270377E-2</v>
      </c>
      <c r="C84" s="199">
        <f t="shared" si="12"/>
        <v>2.6844457324905775E-2</v>
      </c>
      <c r="D84" s="199">
        <f t="shared" si="12"/>
        <v>2.5999001856166676E-2</v>
      </c>
      <c r="E84" s="199">
        <f t="shared" si="12"/>
        <v>2.6560357475810266E-2</v>
      </c>
      <c r="F84" s="199">
        <f t="shared" si="12"/>
        <v>1.6967399004159119E-2</v>
      </c>
      <c r="G84" s="199">
        <f t="shared" si="12"/>
        <v>2.467231815710838E-2</v>
      </c>
      <c r="H84" s="199">
        <f t="shared" si="12"/>
        <v>2.6041207719800646E-2</v>
      </c>
      <c r="I84" s="199">
        <f t="shared" si="12"/>
        <v>2.6841670085737995E-2</v>
      </c>
      <c r="J84" s="199">
        <f t="shared" si="12"/>
        <v>3.1413008884404361E-2</v>
      </c>
      <c r="K84" s="199">
        <f t="shared" si="12"/>
        <v>3.4262852670725805E-2</v>
      </c>
      <c r="L84" s="199">
        <f t="shared" si="12"/>
        <v>2.8881561892856209E-2</v>
      </c>
      <c r="M84" s="199">
        <f t="shared" si="12"/>
        <v>5.2091833994257389E-2</v>
      </c>
      <c r="N84" s="199">
        <f t="shared" si="12"/>
        <v>3.1650155906015102E-2</v>
      </c>
      <c r="O84" s="199">
        <f t="shared" si="12"/>
        <v>2.1611972359956131E-2</v>
      </c>
      <c r="P84" s="199">
        <f t="shared" si="12"/>
        <v>2.9864885319363078E-2</v>
      </c>
      <c r="Q84" s="199">
        <f t="shared" si="12"/>
        <v>3.7280872669422038E-2</v>
      </c>
    </row>
    <row r="85" spans="1:17" x14ac:dyDescent="0.25">
      <c r="A85" s="142" t="s">
        <v>328</v>
      </c>
      <c r="B85" s="199">
        <f t="shared" ref="B85:Q85" si="13">IF(B$52=0,0,B$52/B$5)</f>
        <v>0</v>
      </c>
      <c r="C85" s="199">
        <f t="shared" si="13"/>
        <v>0</v>
      </c>
      <c r="D85" s="199">
        <f t="shared" si="13"/>
        <v>0</v>
      </c>
      <c r="E85" s="199">
        <f t="shared" si="13"/>
        <v>0</v>
      </c>
      <c r="F85" s="199">
        <f t="shared" si="13"/>
        <v>0</v>
      </c>
      <c r="G85" s="199">
        <f t="shared" si="13"/>
        <v>0</v>
      </c>
      <c r="H85" s="199">
        <f t="shared" si="13"/>
        <v>0</v>
      </c>
      <c r="I85" s="199">
        <f t="shared" si="13"/>
        <v>0</v>
      </c>
      <c r="J85" s="199">
        <f t="shared" si="13"/>
        <v>0</v>
      </c>
      <c r="K85" s="199">
        <f t="shared" si="13"/>
        <v>0</v>
      </c>
      <c r="L85" s="199">
        <f t="shared" si="13"/>
        <v>0</v>
      </c>
      <c r="M85" s="199">
        <f t="shared" si="13"/>
        <v>0</v>
      </c>
      <c r="N85" s="199">
        <f t="shared" si="13"/>
        <v>0</v>
      </c>
      <c r="O85" s="199">
        <f t="shared" si="13"/>
        <v>0</v>
      </c>
      <c r="P85" s="199">
        <f t="shared" si="13"/>
        <v>0</v>
      </c>
      <c r="Q85" s="199">
        <f t="shared" si="13"/>
        <v>0</v>
      </c>
    </row>
    <row r="86" spans="1:17" x14ac:dyDescent="0.25">
      <c r="A86" s="127" t="s">
        <v>321</v>
      </c>
      <c r="B86" s="200">
        <f t="shared" ref="B86:Q86" si="14">IF(B$53=0,0,B$53/B$5)</f>
        <v>2.1441550777410029E-3</v>
      </c>
      <c r="C86" s="200">
        <f t="shared" si="14"/>
        <v>2.2216102613715131E-3</v>
      </c>
      <c r="D86" s="200">
        <f t="shared" si="14"/>
        <v>2.151641532924139E-3</v>
      </c>
      <c r="E86" s="200">
        <f t="shared" si="14"/>
        <v>2.1980985497222299E-3</v>
      </c>
      <c r="F86" s="200">
        <f t="shared" si="14"/>
        <v>1.4041985382752379E-3</v>
      </c>
      <c r="G86" s="200">
        <f t="shared" si="14"/>
        <v>2.0418470198986251E-3</v>
      </c>
      <c r="H86" s="200">
        <f t="shared" si="14"/>
        <v>2.1551344319835023E-3</v>
      </c>
      <c r="I86" s="200">
        <f t="shared" si="14"/>
        <v>2.2213795933024544E-3</v>
      </c>
      <c r="J86" s="200">
        <f t="shared" si="14"/>
        <v>2.5996972869851889E-3</v>
      </c>
      <c r="K86" s="200">
        <f t="shared" si="14"/>
        <v>2.8355464279221361E-3</v>
      </c>
      <c r="L86" s="200">
        <f t="shared" si="14"/>
        <v>2.3901982256156855E-3</v>
      </c>
      <c r="M86" s="200">
        <f t="shared" si="14"/>
        <v>4.3110483305592341E-3</v>
      </c>
      <c r="N86" s="200">
        <f t="shared" si="14"/>
        <v>2.6193232473943539E-3</v>
      </c>
      <c r="O86" s="200">
        <f t="shared" si="14"/>
        <v>1.7885770228929219E-3</v>
      </c>
      <c r="P86" s="200">
        <f t="shared" si="14"/>
        <v>2.4715767160852203E-3</v>
      </c>
      <c r="Q86" s="200">
        <f t="shared" si="14"/>
        <v>3.0853136002280315E-3</v>
      </c>
    </row>
    <row r="87" spans="1:17" x14ac:dyDescent="0.25">
      <c r="A87" s="142" t="s">
        <v>327</v>
      </c>
      <c r="B87" s="199">
        <f t="shared" ref="B87:Q87" si="15">IF(B$54=0,0,B$54/B$5)</f>
        <v>0</v>
      </c>
      <c r="C87" s="199">
        <f t="shared" si="15"/>
        <v>0</v>
      </c>
      <c r="D87" s="199">
        <f t="shared" si="15"/>
        <v>0</v>
      </c>
      <c r="E87" s="199">
        <f t="shared" si="15"/>
        <v>0</v>
      </c>
      <c r="F87" s="199">
        <f t="shared" si="15"/>
        <v>0</v>
      </c>
      <c r="G87" s="199">
        <f t="shared" si="15"/>
        <v>0</v>
      </c>
      <c r="H87" s="199">
        <f t="shared" si="15"/>
        <v>0</v>
      </c>
      <c r="I87" s="199">
        <f t="shared" si="15"/>
        <v>0</v>
      </c>
      <c r="J87" s="199">
        <f t="shared" si="15"/>
        <v>0</v>
      </c>
      <c r="K87" s="199">
        <f t="shared" si="15"/>
        <v>0</v>
      </c>
      <c r="L87" s="199">
        <f t="shared" si="15"/>
        <v>0</v>
      </c>
      <c r="M87" s="199">
        <f t="shared" si="15"/>
        <v>0</v>
      </c>
      <c r="N87" s="199">
        <f t="shared" si="15"/>
        <v>0</v>
      </c>
      <c r="O87" s="199">
        <f t="shared" si="15"/>
        <v>0</v>
      </c>
      <c r="P87" s="199">
        <f t="shared" si="15"/>
        <v>0</v>
      </c>
      <c r="Q87" s="199">
        <f t="shared" si="15"/>
        <v>0</v>
      </c>
    </row>
    <row r="88" spans="1:17" x14ac:dyDescent="0.25">
      <c r="A88" s="142" t="s">
        <v>326</v>
      </c>
      <c r="B88" s="199">
        <f t="shared" ref="B88:Q88" si="16">IF(B$55=0,0,B$55/B$5)</f>
        <v>2.1441550777410029E-3</v>
      </c>
      <c r="C88" s="199">
        <f t="shared" si="16"/>
        <v>2.2216102613715131E-3</v>
      </c>
      <c r="D88" s="199">
        <f t="shared" si="16"/>
        <v>2.151641532924139E-3</v>
      </c>
      <c r="E88" s="199">
        <f t="shared" si="16"/>
        <v>2.1980985497222299E-3</v>
      </c>
      <c r="F88" s="199">
        <f t="shared" si="16"/>
        <v>1.4041985382752379E-3</v>
      </c>
      <c r="G88" s="199">
        <f t="shared" si="16"/>
        <v>2.0418470198986251E-3</v>
      </c>
      <c r="H88" s="199">
        <f t="shared" si="16"/>
        <v>2.1551344319835023E-3</v>
      </c>
      <c r="I88" s="199">
        <f t="shared" si="16"/>
        <v>2.2213795933024544E-3</v>
      </c>
      <c r="J88" s="199">
        <f t="shared" si="16"/>
        <v>2.5996972869851889E-3</v>
      </c>
      <c r="K88" s="199">
        <f t="shared" si="16"/>
        <v>2.8355464279221361E-3</v>
      </c>
      <c r="L88" s="199">
        <f t="shared" si="16"/>
        <v>2.3901982256156855E-3</v>
      </c>
      <c r="M88" s="199">
        <f t="shared" si="16"/>
        <v>4.3110483305592341E-3</v>
      </c>
      <c r="N88" s="199">
        <f t="shared" si="16"/>
        <v>2.6193232473943539E-3</v>
      </c>
      <c r="O88" s="199">
        <f t="shared" si="16"/>
        <v>1.7885770228929219E-3</v>
      </c>
      <c r="P88" s="199">
        <f t="shared" si="16"/>
        <v>2.4715767160852203E-3</v>
      </c>
      <c r="Q88" s="199">
        <f t="shared" si="16"/>
        <v>3.0853136002280315E-3</v>
      </c>
    </row>
    <row r="89" spans="1:17" x14ac:dyDescent="0.25">
      <c r="A89" s="142" t="s">
        <v>325</v>
      </c>
      <c r="B89" s="199">
        <f t="shared" ref="B89:Q89" si="17">IF(B$66=0,0,B$66/B$5)</f>
        <v>0</v>
      </c>
      <c r="C89" s="199">
        <f t="shared" si="17"/>
        <v>0</v>
      </c>
      <c r="D89" s="199">
        <f t="shared" si="17"/>
        <v>0</v>
      </c>
      <c r="E89" s="199">
        <f t="shared" si="17"/>
        <v>0</v>
      </c>
      <c r="F89" s="199">
        <f t="shared" si="17"/>
        <v>0</v>
      </c>
      <c r="G89" s="199">
        <f t="shared" si="17"/>
        <v>0</v>
      </c>
      <c r="H89" s="199">
        <f t="shared" si="17"/>
        <v>0</v>
      </c>
      <c r="I89" s="199">
        <f t="shared" si="17"/>
        <v>0</v>
      </c>
      <c r="J89" s="199">
        <f t="shared" si="17"/>
        <v>0</v>
      </c>
      <c r="K89" s="199">
        <f t="shared" si="17"/>
        <v>0</v>
      </c>
      <c r="L89" s="199">
        <f t="shared" si="17"/>
        <v>0</v>
      </c>
      <c r="M89" s="199">
        <f t="shared" si="17"/>
        <v>0</v>
      </c>
      <c r="N89" s="199">
        <f t="shared" si="17"/>
        <v>0</v>
      </c>
      <c r="O89" s="199">
        <f t="shared" si="17"/>
        <v>0</v>
      </c>
      <c r="P89" s="199">
        <f t="shared" si="17"/>
        <v>0</v>
      </c>
      <c r="Q89" s="199">
        <f t="shared" si="17"/>
        <v>0</v>
      </c>
    </row>
    <row r="90" spans="1:17" x14ac:dyDescent="0.25">
      <c r="A90" s="127" t="s">
        <v>320</v>
      </c>
      <c r="B90" s="200">
        <f t="shared" ref="B90:Q90" si="18">IF(B$67=0,0,B$67/B$5)</f>
        <v>0.16774145600347681</v>
      </c>
      <c r="C90" s="200">
        <f t="shared" si="18"/>
        <v>0.1641782068090252</v>
      </c>
      <c r="D90" s="200">
        <f t="shared" si="18"/>
        <v>0.16548069763153395</v>
      </c>
      <c r="E90" s="200">
        <f t="shared" si="18"/>
        <v>0.17040559055542484</v>
      </c>
      <c r="F90" s="200">
        <f t="shared" si="18"/>
        <v>0.25026958100288943</v>
      </c>
      <c r="G90" s="200">
        <f t="shared" si="18"/>
        <v>0.1636053726020133</v>
      </c>
      <c r="H90" s="200">
        <f t="shared" si="18"/>
        <v>0.14523700241949705</v>
      </c>
      <c r="I90" s="200">
        <f t="shared" si="18"/>
        <v>0.14212649230141275</v>
      </c>
      <c r="J90" s="200">
        <f t="shared" si="18"/>
        <v>0.14384002778137339</v>
      </c>
      <c r="K90" s="200">
        <f t="shared" si="18"/>
        <v>0.16215690975002708</v>
      </c>
      <c r="L90" s="200">
        <f t="shared" si="18"/>
        <v>0.17714360515939484</v>
      </c>
      <c r="M90" s="200">
        <f t="shared" si="18"/>
        <v>0.15044638375227676</v>
      </c>
      <c r="N90" s="200">
        <f t="shared" si="18"/>
        <v>8.9506882480042058E-2</v>
      </c>
      <c r="O90" s="200">
        <f t="shared" si="18"/>
        <v>0.24756938558868061</v>
      </c>
      <c r="P90" s="200">
        <f t="shared" si="18"/>
        <v>0.28291944722574641</v>
      </c>
      <c r="Q90" s="200">
        <f t="shared" si="18"/>
        <v>0.24243374162101589</v>
      </c>
    </row>
    <row r="91" spans="1:17" x14ac:dyDescent="0.25">
      <c r="A91" s="72" t="s">
        <v>319</v>
      </c>
      <c r="B91" s="71">
        <f t="shared" ref="B91:Q91" si="19">IF(B$68=0,0,B$68/B$5)</f>
        <v>0</v>
      </c>
      <c r="C91" s="71">
        <f t="shared" si="19"/>
        <v>0</v>
      </c>
      <c r="D91" s="71">
        <f t="shared" si="19"/>
        <v>0</v>
      </c>
      <c r="E91" s="71">
        <f t="shared" si="19"/>
        <v>0</v>
      </c>
      <c r="F91" s="71">
        <f t="shared" si="19"/>
        <v>0</v>
      </c>
      <c r="G91" s="71">
        <f t="shared" si="19"/>
        <v>0</v>
      </c>
      <c r="H91" s="71">
        <f t="shared" si="19"/>
        <v>0</v>
      </c>
      <c r="I91" s="71">
        <f t="shared" si="19"/>
        <v>0</v>
      </c>
      <c r="J91" s="71">
        <f t="shared" si="19"/>
        <v>0</v>
      </c>
      <c r="K91" s="71">
        <f t="shared" si="19"/>
        <v>0</v>
      </c>
      <c r="L91" s="71">
        <f t="shared" si="19"/>
        <v>0</v>
      </c>
      <c r="M91" s="71">
        <f t="shared" si="19"/>
        <v>0</v>
      </c>
      <c r="N91" s="71">
        <f t="shared" si="19"/>
        <v>0</v>
      </c>
      <c r="O91" s="71">
        <f t="shared" si="19"/>
        <v>0</v>
      </c>
      <c r="P91" s="71">
        <f t="shared" si="19"/>
        <v>0</v>
      </c>
      <c r="Q91" s="71">
        <f t="shared" si="19"/>
        <v>0</v>
      </c>
    </row>
    <row r="93" spans="1:17" ht="12.75" x14ac:dyDescent="0.25">
      <c r="A93" s="266" t="s">
        <v>133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>IF(B$5=0,0,B$5/OIS_fec!B$5)</f>
        <v>2.3385039940134709</v>
      </c>
      <c r="C95" s="230">
        <f>IF(C$5=0,0,C$5/OIS_fec!C$5)</f>
        <v>2.2909076631730652</v>
      </c>
      <c r="D95" s="230">
        <f>IF(D$5=0,0,D$5/OIS_fec!D$5)</f>
        <v>2.3278808801342565</v>
      </c>
      <c r="E95" s="230">
        <f>IF(E$5=0,0,E$5/OIS_fec!E$5)</f>
        <v>2.4538838172259263</v>
      </c>
      <c r="F95" s="230">
        <f>IF(F$5=0,0,F$5/OIS_fec!F$5)</f>
        <v>2.30598225666732</v>
      </c>
      <c r="G95" s="230">
        <f>IF(G$5=0,0,G$5/OIS_fec!G$5)</f>
        <v>2.5736953157747897</v>
      </c>
      <c r="H95" s="230">
        <f>IF(H$5=0,0,H$5/OIS_fec!H$5)</f>
        <v>2.6154280746655814</v>
      </c>
      <c r="I95" s="230">
        <f>IF(I$5=0,0,I$5/OIS_fec!I$5)</f>
        <v>2.5380442055206167</v>
      </c>
      <c r="J95" s="230">
        <f>IF(J$5=0,0,J$5/OIS_fec!J$5)</f>
        <v>2.2942287543020883</v>
      </c>
      <c r="K95" s="230">
        <f>IF(K$5=0,0,K$5/OIS_fec!K$5)</f>
        <v>2.1238439608001283</v>
      </c>
      <c r="L95" s="230">
        <f>IF(L$5=0,0,L$5/OIS_fec!L$5)</f>
        <v>2.2956593020699496</v>
      </c>
      <c r="M95" s="230">
        <f>IF(M$5=0,0,M$5/OIS_fec!M$5)</f>
        <v>1.6363365231883822</v>
      </c>
      <c r="N95" s="230">
        <f>IF(N$5=0,0,N$5/OIS_fec!N$5)</f>
        <v>2.5117695933514885</v>
      </c>
      <c r="O95" s="230">
        <f>IF(O$5=0,0,O$5/OIS_fec!O$5)</f>
        <v>2.2354351448052121</v>
      </c>
      <c r="P95" s="230">
        <f>IF(P$5=0,0,P$5/OIS_fec!P$5)</f>
        <v>1.7163687012479818</v>
      </c>
      <c r="Q95" s="230">
        <f>IF(Q$5=0,0,Q$5/OIS_fec!Q$5)</f>
        <v>1.6786948990889874</v>
      </c>
    </row>
    <row r="96" spans="1:17" x14ac:dyDescent="0.25">
      <c r="A96" s="132" t="s">
        <v>83</v>
      </c>
      <c r="B96" s="275">
        <f>IF(B$6=0,0,B$6/OIS_fec!B$6)</f>
        <v>0</v>
      </c>
      <c r="C96" s="275">
        <f>IF(C$6=0,0,C$6/OIS_fec!C$6)</f>
        <v>0</v>
      </c>
      <c r="D96" s="275">
        <f>IF(D$6=0,0,D$6/OIS_fec!D$6)</f>
        <v>0</v>
      </c>
      <c r="E96" s="275">
        <f>IF(E$6=0,0,E$6/OIS_fec!E$6)</f>
        <v>0</v>
      </c>
      <c r="F96" s="275">
        <f>IF(F$6=0,0,F$6/OIS_fec!F$6)</f>
        <v>0</v>
      </c>
      <c r="G96" s="275">
        <f>IF(G$6=0,0,G$6/OIS_fec!G$6)</f>
        <v>0</v>
      </c>
      <c r="H96" s="275">
        <f>IF(H$6=0,0,H$6/OIS_fec!H$6)</f>
        <v>0</v>
      </c>
      <c r="I96" s="275">
        <f>IF(I$6=0,0,I$6/OIS_fec!I$6)</f>
        <v>0</v>
      </c>
      <c r="J96" s="275">
        <f>IF(J$6=0,0,J$6/OIS_fec!J$6)</f>
        <v>0</v>
      </c>
      <c r="K96" s="275">
        <f>IF(K$6=0,0,K$6/OIS_fec!K$6)</f>
        <v>0</v>
      </c>
      <c r="L96" s="275">
        <f>IF(L$6=0,0,L$6/OIS_fec!L$6)</f>
        <v>0</v>
      </c>
      <c r="M96" s="275">
        <f>IF(M$6=0,0,M$6/OIS_fec!M$6)</f>
        <v>0</v>
      </c>
      <c r="N96" s="275">
        <f>IF(N$6=0,0,N$6/OIS_fec!N$6)</f>
        <v>0</v>
      </c>
      <c r="O96" s="275">
        <f>IF(O$6=0,0,O$6/OIS_fec!O$6)</f>
        <v>0</v>
      </c>
      <c r="P96" s="275">
        <f>IF(P$6=0,0,P$6/OIS_fec!P$6)</f>
        <v>0</v>
      </c>
      <c r="Q96" s="275">
        <f>IF(Q$6=0,0,Q$6/OIS_fec!Q$6)</f>
        <v>0</v>
      </c>
    </row>
    <row r="97" spans="1:17" x14ac:dyDescent="0.25">
      <c r="A97" s="76" t="s">
        <v>82</v>
      </c>
      <c r="B97" s="274">
        <f>IF(B$7=0,0,B$7/OIS_fec!B$7)</f>
        <v>0</v>
      </c>
      <c r="C97" s="274">
        <f>IF(C$7=0,0,C$7/OIS_fec!C$7)</f>
        <v>0</v>
      </c>
      <c r="D97" s="274">
        <f>IF(D$7=0,0,D$7/OIS_fec!D$7)</f>
        <v>0</v>
      </c>
      <c r="E97" s="274">
        <f>IF(E$7=0,0,E$7/OIS_fec!E$7)</f>
        <v>0</v>
      </c>
      <c r="F97" s="274">
        <f>IF(F$7=0,0,F$7/OIS_fec!F$7)</f>
        <v>0</v>
      </c>
      <c r="G97" s="274">
        <f>IF(G$7=0,0,G$7/OIS_fec!G$7)</f>
        <v>0</v>
      </c>
      <c r="H97" s="274">
        <f>IF(H$7=0,0,H$7/OIS_fec!H$7)</f>
        <v>0</v>
      </c>
      <c r="I97" s="274">
        <f>IF(I$7=0,0,I$7/OIS_fec!I$7)</f>
        <v>0</v>
      </c>
      <c r="J97" s="274">
        <f>IF(J$7=0,0,J$7/OIS_fec!J$7)</f>
        <v>0</v>
      </c>
      <c r="K97" s="274">
        <f>IF(K$7=0,0,K$7/OIS_fec!K$7)</f>
        <v>0</v>
      </c>
      <c r="L97" s="274">
        <f>IF(L$7=0,0,L$7/OIS_fec!L$7)</f>
        <v>0</v>
      </c>
      <c r="M97" s="274">
        <f>IF(M$7=0,0,M$7/OIS_fec!M$7)</f>
        <v>0</v>
      </c>
      <c r="N97" s="274">
        <f>IF(N$7=0,0,N$7/OIS_fec!N$7)</f>
        <v>0</v>
      </c>
      <c r="O97" s="274">
        <f>IF(O$7=0,0,O$7/OIS_fec!O$7)</f>
        <v>0</v>
      </c>
      <c r="P97" s="274">
        <f>IF(P$7=0,0,P$7/OIS_fec!P$7)</f>
        <v>0</v>
      </c>
      <c r="Q97" s="274">
        <f>IF(Q$7=0,0,Q$7/OIS_fec!Q$7)</f>
        <v>0</v>
      </c>
    </row>
    <row r="98" spans="1:17" x14ac:dyDescent="0.25">
      <c r="A98" s="76" t="s">
        <v>81</v>
      </c>
      <c r="B98" s="274">
        <f>IF(B$8=0,0,B$8/OIS_fec!B$8)</f>
        <v>0</v>
      </c>
      <c r="C98" s="274">
        <f>IF(C$8=0,0,C$8/OIS_fec!C$8)</f>
        <v>0</v>
      </c>
      <c r="D98" s="274">
        <f>IF(D$8=0,0,D$8/OIS_fec!D$8)</f>
        <v>0</v>
      </c>
      <c r="E98" s="274">
        <f>IF(E$8=0,0,E$8/OIS_fec!E$8)</f>
        <v>0</v>
      </c>
      <c r="F98" s="274">
        <f>IF(F$8=0,0,F$8/OIS_fec!F$8)</f>
        <v>0</v>
      </c>
      <c r="G98" s="274">
        <f>IF(G$8=0,0,G$8/OIS_fec!G$8)</f>
        <v>0</v>
      </c>
      <c r="H98" s="274">
        <f>IF(H$8=0,0,H$8/OIS_fec!H$8)</f>
        <v>0</v>
      </c>
      <c r="I98" s="274">
        <f>IF(I$8=0,0,I$8/OIS_fec!I$8)</f>
        <v>0</v>
      </c>
      <c r="J98" s="274">
        <f>IF(J$8=0,0,J$8/OIS_fec!J$8)</f>
        <v>0</v>
      </c>
      <c r="K98" s="274">
        <f>IF(K$8=0,0,K$8/OIS_fec!K$8)</f>
        <v>0</v>
      </c>
      <c r="L98" s="274">
        <f>IF(L$8=0,0,L$8/OIS_fec!L$8)</f>
        <v>0</v>
      </c>
      <c r="M98" s="274">
        <f>IF(M$8=0,0,M$8/OIS_fec!M$8)</f>
        <v>0</v>
      </c>
      <c r="N98" s="274">
        <f>IF(N$8=0,0,N$8/OIS_fec!N$8)</f>
        <v>0</v>
      </c>
      <c r="O98" s="274">
        <f>IF(O$8=0,0,O$8/OIS_fec!O$8)</f>
        <v>0</v>
      </c>
      <c r="P98" s="274">
        <f>IF(P$8=0,0,P$8/OIS_fec!P$8)</f>
        <v>0</v>
      </c>
      <c r="Q98" s="274">
        <f>IF(Q$8=0,0,Q$8/OIS_fec!Q$8)</f>
        <v>0</v>
      </c>
    </row>
    <row r="99" spans="1:17" x14ac:dyDescent="0.25">
      <c r="A99" s="76" t="s">
        <v>80</v>
      </c>
      <c r="B99" s="274">
        <f>IF(B$9=0,0,B$9/OIS_fec!B$9)</f>
        <v>0</v>
      </c>
      <c r="C99" s="274">
        <f>IF(C$9=0,0,C$9/OIS_fec!C$9)</f>
        <v>0</v>
      </c>
      <c r="D99" s="274">
        <f>IF(D$9=0,0,D$9/OIS_fec!D$9)</f>
        <v>0</v>
      </c>
      <c r="E99" s="274">
        <f>IF(E$9=0,0,E$9/OIS_fec!E$9)</f>
        <v>0</v>
      </c>
      <c r="F99" s="274">
        <f>IF(F$9=0,0,F$9/OIS_fec!F$9)</f>
        <v>0</v>
      </c>
      <c r="G99" s="274">
        <f>IF(G$9=0,0,G$9/OIS_fec!G$9)</f>
        <v>0</v>
      </c>
      <c r="H99" s="274">
        <f>IF(H$9=0,0,H$9/OIS_fec!H$9)</f>
        <v>0</v>
      </c>
      <c r="I99" s="274">
        <f>IF(I$9=0,0,I$9/OIS_fec!I$9)</f>
        <v>0</v>
      </c>
      <c r="J99" s="274">
        <f>IF(J$9=0,0,J$9/OIS_fec!J$9)</f>
        <v>0</v>
      </c>
      <c r="K99" s="274">
        <f>IF(K$9=0,0,K$9/OIS_fec!K$9)</f>
        <v>0</v>
      </c>
      <c r="L99" s="274">
        <f>IF(L$9=0,0,L$9/OIS_fec!L$9)</f>
        <v>0</v>
      </c>
      <c r="M99" s="274">
        <f>IF(M$9=0,0,M$9/OIS_fec!M$9)</f>
        <v>0</v>
      </c>
      <c r="N99" s="274">
        <f>IF(N$9=0,0,N$9/OIS_fec!N$9)</f>
        <v>0</v>
      </c>
      <c r="O99" s="274">
        <f>IF(O$9=0,0,O$9/OIS_fec!O$9)</f>
        <v>0</v>
      </c>
      <c r="P99" s="274">
        <f>IF(P$9=0,0,P$9/OIS_fec!P$9)</f>
        <v>0</v>
      </c>
      <c r="Q99" s="274">
        <f>IF(Q$9=0,0,Q$9/OIS_fec!Q$9)</f>
        <v>0</v>
      </c>
    </row>
    <row r="100" spans="1:17" x14ac:dyDescent="0.25">
      <c r="A100" s="129" t="s">
        <v>79</v>
      </c>
      <c r="B100" s="273">
        <f>IF(B$10=0,0,B$10/OIS_fec!B$10)</f>
        <v>1.5867099038775454</v>
      </c>
      <c r="C100" s="273">
        <f>IF(C$10=0,0,C$10/OIS_fec!C$10)</f>
        <v>1.5029840222334772</v>
      </c>
      <c r="D100" s="273">
        <f>IF(D$10=0,0,D$10/OIS_fec!D$10)</f>
        <v>1.4876751825986745</v>
      </c>
      <c r="E100" s="273">
        <f>IF(E$10=0,0,E$10/OIS_fec!E$10)</f>
        <v>1.5824356352759004</v>
      </c>
      <c r="F100" s="273">
        <f>IF(F$10=0,0,F$10/OIS_fec!F$10)</f>
        <v>0.23011639354145502</v>
      </c>
      <c r="G100" s="273">
        <f>IF(G$10=0,0,G$10/OIS_fec!G$10)</f>
        <v>1.5099170823614514</v>
      </c>
      <c r="H100" s="273">
        <f>IF(H$10=0,0,H$10/OIS_fec!H$10)</f>
        <v>1.5669079046774432</v>
      </c>
      <c r="I100" s="273">
        <f>IF(I$10=0,0,I$10/OIS_fec!I$10)</f>
        <v>1.9894970184290246</v>
      </c>
      <c r="J100" s="273">
        <f>IF(J$10=0,0,J$10/OIS_fec!J$10)</f>
        <v>1.7301711302558229</v>
      </c>
      <c r="K100" s="273">
        <f>IF(K$10=0,0,K$10/OIS_fec!K$10)</f>
        <v>1.7347346998965674</v>
      </c>
      <c r="L100" s="273">
        <f>IF(L$10=0,0,L$10/OIS_fec!L$10)</f>
        <v>1.7091432408148539</v>
      </c>
      <c r="M100" s="273">
        <f>IF(M$10=0,0,M$10/OIS_fec!M$10)</f>
        <v>1.3860832170194211</v>
      </c>
      <c r="N100" s="273">
        <f>IF(N$10=0,0,N$10/OIS_fec!N$10)</f>
        <v>1.1597094351159587</v>
      </c>
      <c r="O100" s="273">
        <f>IF(O$10=0,0,O$10/OIS_fec!O$10)</f>
        <v>0.32279058158153906</v>
      </c>
      <c r="P100" s="273">
        <f>IF(P$10=0,0,P$10/OIS_fec!P$10)</f>
        <v>0.80341563586723375</v>
      </c>
      <c r="Q100" s="273">
        <f>IF(Q$10=0,0,Q$10/OIS_fec!Q$10)</f>
        <v>1.0198190044113491</v>
      </c>
    </row>
    <row r="101" spans="1:17" x14ac:dyDescent="0.25">
      <c r="A101" s="127" t="s">
        <v>324</v>
      </c>
      <c r="B101" s="296">
        <f>IF(B$15=0,0,B$15/OIS_fec!B$15)</f>
        <v>3.0766873044751128</v>
      </c>
      <c r="C101" s="296">
        <f>IF(C$15=0,0,C$15/OIS_fec!C$15)</f>
        <v>3.0255254970768926</v>
      </c>
      <c r="D101" s="296">
        <f>IF(D$15=0,0,D$15/OIS_fec!D$15)</f>
        <v>3.0571012100284314</v>
      </c>
      <c r="E101" s="296">
        <f>IF(E$15=0,0,E$15/OIS_fec!E$15)</f>
        <v>3.065574623721159</v>
      </c>
      <c r="F101" s="296">
        <f>IF(F$15=0,0,F$15/OIS_fec!F$15)</f>
        <v>2.6025394456036621</v>
      </c>
      <c r="G101" s="296">
        <f>IF(G$15=0,0,G$15/OIS_fec!G$15)</f>
        <v>3.0530934698210093</v>
      </c>
      <c r="H101" s="296">
        <f>IF(H$15=0,0,H$15/OIS_fec!H$15)</f>
        <v>3.0970981058883993</v>
      </c>
      <c r="I101" s="296">
        <f>IF(I$15=0,0,I$15/OIS_fec!I$15)</f>
        <v>3.0902535697974223</v>
      </c>
      <c r="J101" s="296">
        <f>IF(J$15=0,0,J$15/OIS_fec!J$15)</f>
        <v>3.0981756860331875</v>
      </c>
      <c r="K101" s="296">
        <f>IF(K$15=0,0,K$15/OIS_fec!K$15)</f>
        <v>3.2124432608662579</v>
      </c>
      <c r="L101" s="296">
        <f>IF(L$15=0,0,L$15/OIS_fec!L$15)</f>
        <v>3.1362893190315653</v>
      </c>
      <c r="M101" s="296">
        <f>IF(M$15=0,0,M$15/OIS_fec!M$15)</f>
        <v>3.1881255550104628</v>
      </c>
      <c r="N101" s="296">
        <f>IF(N$15=0,0,N$15/OIS_fec!N$15)</f>
        <v>3.0389013170593606</v>
      </c>
      <c r="O101" s="296">
        <f>IF(O$15=0,0,O$15/OIS_fec!O$15)</f>
        <v>3.068408054927513</v>
      </c>
      <c r="P101" s="296">
        <f>IF(P$15=0,0,P$15/OIS_fec!P$15)</f>
        <v>2.9541480213898779</v>
      </c>
      <c r="Q101" s="296">
        <f>IF(Q$15=0,0,Q$15/OIS_fec!Q$15)</f>
        <v>3.0713620817268903</v>
      </c>
    </row>
    <row r="102" spans="1:17" x14ac:dyDescent="0.25">
      <c r="A102" s="127" t="s">
        <v>323</v>
      </c>
      <c r="B102" s="296">
        <f>IF(B$26=0,0,B$26/OIS_fec!B$26)</f>
        <v>2.8162188770789474</v>
      </c>
      <c r="C102" s="296">
        <f>IF(C$26=0,0,C$26/OIS_fec!C$26)</f>
        <v>2.8069671408259942</v>
      </c>
      <c r="D102" s="296">
        <f>IF(D$26=0,0,D$26/OIS_fec!D$26)</f>
        <v>2.8189732884685887</v>
      </c>
      <c r="E102" s="296">
        <f>IF(E$26=0,0,E$26/OIS_fec!E$26)</f>
        <v>2.7747439396347371</v>
      </c>
      <c r="F102" s="296">
        <f>IF(F$26=0,0,F$26/OIS_fec!F$26)</f>
        <v>2.8325722150242374</v>
      </c>
      <c r="G102" s="296">
        <f>IF(G$26=0,0,G$26/OIS_fec!G$26)</f>
        <v>2.7808946749852645</v>
      </c>
      <c r="H102" s="296">
        <f>IF(H$26=0,0,H$26/OIS_fec!H$26)</f>
        <v>2.7961328702306911</v>
      </c>
      <c r="I102" s="296">
        <f>IF(I$26=0,0,I$26/OIS_fec!I$26)</f>
        <v>2.7816283124475327</v>
      </c>
      <c r="J102" s="296">
        <f>IF(J$26=0,0,J$26/OIS_fec!J$26)</f>
        <v>2.7813560844515011</v>
      </c>
      <c r="K102" s="296">
        <f>IF(K$26=0,0,K$26/OIS_fec!K$26)</f>
        <v>2.7918379480275699</v>
      </c>
      <c r="L102" s="296">
        <f>IF(L$26=0,0,L$26/OIS_fec!L$26)</f>
        <v>2.8247349807972424</v>
      </c>
      <c r="M102" s="296">
        <f>IF(M$26=0,0,M$26/OIS_fec!M$26)</f>
        <v>2.6625690068057954</v>
      </c>
      <c r="N102" s="296">
        <f>IF(N$26=0,0,N$26/OIS_fec!N$26)</f>
        <v>2.7037970258700903</v>
      </c>
      <c r="O102" s="296">
        <f>IF(O$26=0,0,O$26/OIS_fec!O$26)</f>
        <v>2.8580630477159694</v>
      </c>
      <c r="P102" s="296">
        <f>IF(P$26=0,0,P$26/OIS_fec!P$26)</f>
        <v>2.8600203941984113</v>
      </c>
      <c r="Q102" s="296">
        <f>IF(Q$26=0,0,Q$26/OIS_fec!Q$26)</f>
        <v>2.7828914588368545</v>
      </c>
    </row>
    <row r="103" spans="1:17" x14ac:dyDescent="0.25">
      <c r="A103" s="127" t="s">
        <v>322</v>
      </c>
      <c r="B103" s="296">
        <f>IF(B$34=0,0,B$34/OIS_fec!B$34)</f>
        <v>2.7661019016770334</v>
      </c>
      <c r="C103" s="296">
        <f>IF(C$34=0,0,C$34/OIS_fec!C$34)</f>
        <v>2.7420233832537457</v>
      </c>
      <c r="D103" s="296">
        <f>IF(D$34=0,0,D$34/OIS_fec!D$34)</f>
        <v>2.7590783504840761</v>
      </c>
      <c r="E103" s="296">
        <f>IF(E$34=0,0,E$34/OIS_fec!E$34)</f>
        <v>2.7692849185551203</v>
      </c>
      <c r="F103" s="296">
        <f>IF(F$34=0,0,F$34/OIS_fec!F$34)</f>
        <v>2.4901115828018319</v>
      </c>
      <c r="G103" s="296">
        <f>IF(G$34=0,0,G$34/OIS_fec!G$34)</f>
        <v>2.7603899271416648</v>
      </c>
      <c r="H103" s="296">
        <f>IF(H$34=0,0,H$34/OIS_fec!H$34)</f>
        <v>2.8142618315209083</v>
      </c>
      <c r="I103" s="296">
        <f>IF(I$34=0,0,I$34/OIS_fec!I$34)</f>
        <v>2.8081174442974923</v>
      </c>
      <c r="J103" s="296">
        <f>IF(J$34=0,0,J$34/OIS_fec!J$34)</f>
        <v>2.825418224467545</v>
      </c>
      <c r="K103" s="296">
        <f>IF(K$34=0,0,K$34/OIS_fec!K$34)</f>
        <v>2.8847410784523619</v>
      </c>
      <c r="L103" s="296">
        <f>IF(L$34=0,0,L$34/OIS_fec!L$34)</f>
        <v>2.8516501080971781</v>
      </c>
      <c r="M103" s="296">
        <f>IF(M$34=0,0,M$34/OIS_fec!M$34)</f>
        <v>2.8155768513207575</v>
      </c>
      <c r="N103" s="296">
        <f>IF(N$34=0,0,N$34/OIS_fec!N$34)</f>
        <v>2.75274667606711</v>
      </c>
      <c r="O103" s="296">
        <f>IF(O$34=0,0,O$34/OIS_fec!O$34)</f>
        <v>2.7563070177575111</v>
      </c>
      <c r="P103" s="296">
        <f>IF(P$34=0,0,P$34/OIS_fec!P$34)</f>
        <v>2.6802968516280345</v>
      </c>
      <c r="Q103" s="296">
        <f>IF(Q$34=0,0,Q$34/OIS_fec!Q$34)</f>
        <v>2.7280924821356485</v>
      </c>
    </row>
    <row r="104" spans="1:17" x14ac:dyDescent="0.25">
      <c r="A104" s="127" t="s">
        <v>321</v>
      </c>
      <c r="B104" s="296">
        <f>IF(B$53=0,0,B$53/OIS_fec!B$53)</f>
        <v>0.24613498435800912</v>
      </c>
      <c r="C104" s="296">
        <f>IF(C$53=0,0,C$53/OIS_fec!C$53)</f>
        <v>0.24204203976615138</v>
      </c>
      <c r="D104" s="296">
        <f>IF(D$53=0,0,D$53/OIS_fec!D$53)</f>
        <v>0.24456809680227454</v>
      </c>
      <c r="E104" s="296">
        <f>IF(E$53=0,0,E$53/OIS_fec!E$53)</f>
        <v>0.24524596989769279</v>
      </c>
      <c r="F104" s="296">
        <f>IF(F$53=0,0,F$53/OIS_fec!F$53)</f>
        <v>0.208203155648293</v>
      </c>
      <c r="G104" s="296">
        <f>IF(G$53=0,0,G$53/OIS_fec!G$53)</f>
        <v>0.2442474775856808</v>
      </c>
      <c r="H104" s="296">
        <f>IF(H$53=0,0,H$53/OIS_fec!H$53)</f>
        <v>0.247767848471072</v>
      </c>
      <c r="I104" s="296">
        <f>IF(I$53=0,0,I$53/OIS_fec!I$53)</f>
        <v>0.2472202855837938</v>
      </c>
      <c r="J104" s="296">
        <f>IF(J$53=0,0,J$53/OIS_fec!J$53)</f>
        <v>0.24785405488265505</v>
      </c>
      <c r="K104" s="296">
        <f>IF(K$53=0,0,K$53/OIS_fec!K$53)</f>
        <v>0.25699546086930064</v>
      </c>
      <c r="L104" s="296">
        <f>IF(L$53=0,0,L$53/OIS_fec!L$53)</f>
        <v>0.25090314552252518</v>
      </c>
      <c r="M104" s="296">
        <f>IF(M$53=0,0,M$53/OIS_fec!M$53)</f>
        <v>0.25505004440083712</v>
      </c>
      <c r="N104" s="296">
        <f>IF(N$53=0,0,N$53/OIS_fec!N$53)</f>
        <v>0.24275060175229091</v>
      </c>
      <c r="O104" s="296">
        <f>IF(O$53=0,0,O$53/OIS_fec!O$53)</f>
        <v>0.24547264439420111</v>
      </c>
      <c r="P104" s="296">
        <f>IF(P$53=0,0,P$53/OIS_fec!P$53)</f>
        <v>0.22996845822547515</v>
      </c>
      <c r="Q104" s="296">
        <f>IF(Q$53=0,0,Q$53/OIS_fec!Q$53)</f>
        <v>0.24570896653815125</v>
      </c>
    </row>
    <row r="105" spans="1:17" x14ac:dyDescent="0.25">
      <c r="A105" s="127" t="s">
        <v>320</v>
      </c>
      <c r="B105" s="296">
        <f>IF(B$67=0,0,B$67/OIS_fec!B$67)</f>
        <v>3.1024187999999993</v>
      </c>
      <c r="C105" s="296">
        <f>IF(C$67=0,0,C$67/OIS_fec!C$67)</f>
        <v>3.1024188000000001</v>
      </c>
      <c r="D105" s="296">
        <f>IF(D$67=0,0,D$67/OIS_fec!D$67)</f>
        <v>3.1024188000000001</v>
      </c>
      <c r="E105" s="296">
        <f>IF(E$67=0,0,E$67/OIS_fec!E$67)</f>
        <v>3.1024187999999997</v>
      </c>
      <c r="F105" s="296">
        <f>IF(F$67=0,0,F$67/OIS_fec!F$67)</f>
        <v>3.1024188000000006</v>
      </c>
      <c r="G105" s="296">
        <f>IF(G$67=0,0,G$67/OIS_fec!G$67)</f>
        <v>3.102418800000001</v>
      </c>
      <c r="H105" s="296">
        <f>IF(H$67=0,0,H$67/OIS_fec!H$67)</f>
        <v>3.1024188000000006</v>
      </c>
      <c r="I105" s="296">
        <f>IF(I$67=0,0,I$67/OIS_fec!I$67)</f>
        <v>3.1024188000000001</v>
      </c>
      <c r="J105" s="296">
        <f>IF(J$67=0,0,J$67/OIS_fec!J$67)</f>
        <v>3.1024188000000001</v>
      </c>
      <c r="K105" s="296">
        <f>IF(K$67=0,0,K$67/OIS_fec!K$67)</f>
        <v>3.1024188000000006</v>
      </c>
      <c r="L105" s="296">
        <f>IF(L$67=0,0,L$67/OIS_fec!L$67)</f>
        <v>3.1024188000000001</v>
      </c>
      <c r="M105" s="296">
        <f>IF(M$67=0,0,M$67/OIS_fec!M$67)</f>
        <v>3.1024187999999993</v>
      </c>
      <c r="N105" s="296">
        <f>IF(N$67=0,0,N$67/OIS_fec!N$67)</f>
        <v>2.938378120487747</v>
      </c>
      <c r="O105" s="296">
        <f>IF(O$67=0,0,O$67/OIS_fec!O$67)</f>
        <v>2.9033392656076065</v>
      </c>
      <c r="P105" s="296">
        <f>IF(P$67=0,0,P$67/OIS_fec!P$67)</f>
        <v>2.9080800163380123</v>
      </c>
      <c r="Q105" s="296">
        <f>IF(Q$67=0,0,Q$67/OIS_fec!Q$67)</f>
        <v>2.9287111342383008</v>
      </c>
    </row>
    <row r="106" spans="1:17" x14ac:dyDescent="0.25">
      <c r="A106" s="72" t="s">
        <v>319</v>
      </c>
      <c r="B106" s="295">
        <f>IF(B$68=0,0,B$68/OIS_fec!B$68)</f>
        <v>0</v>
      </c>
      <c r="C106" s="295">
        <f>IF(C$68=0,0,C$68/OIS_fec!C$68)</f>
        <v>0</v>
      </c>
      <c r="D106" s="295">
        <f>IF(D$68=0,0,D$68/OIS_fec!D$68)</f>
        <v>0</v>
      </c>
      <c r="E106" s="295">
        <f>IF(E$68=0,0,E$68/OIS_fec!E$68)</f>
        <v>0</v>
      </c>
      <c r="F106" s="295">
        <f>IF(F$68=0,0,F$68/OIS_fec!F$68)</f>
        <v>0</v>
      </c>
      <c r="G106" s="295">
        <f>IF(G$68=0,0,G$68/OIS_fec!G$68)</f>
        <v>0</v>
      </c>
      <c r="H106" s="295">
        <f>IF(H$68=0,0,H$68/OIS_fec!H$68)</f>
        <v>0</v>
      </c>
      <c r="I106" s="295">
        <f>IF(I$68=0,0,I$68/OIS_fec!I$68)</f>
        <v>0</v>
      </c>
      <c r="J106" s="295">
        <f>IF(J$68=0,0,J$68/OIS_fec!J$68)</f>
        <v>0</v>
      </c>
      <c r="K106" s="295">
        <f>IF(K$68=0,0,K$68/OIS_fec!K$68)</f>
        <v>0</v>
      </c>
      <c r="L106" s="295">
        <f>IF(L$68=0,0,L$68/OIS_fec!L$68)</f>
        <v>0</v>
      </c>
      <c r="M106" s="295">
        <f>IF(M$68=0,0,M$68/OIS_fec!M$68)</f>
        <v>0</v>
      </c>
      <c r="N106" s="295">
        <f>IF(N$68=0,0,N$68/OIS_fec!N$68)</f>
        <v>0</v>
      </c>
      <c r="O106" s="295">
        <f>IF(O$68=0,0,O$68/OIS_fec!O$68)</f>
        <v>0</v>
      </c>
      <c r="P106" s="295">
        <f>IF(P$68=0,0,P$68/OIS_fec!P$68)</f>
        <v>0</v>
      </c>
      <c r="Q106" s="295">
        <f>IF(Q$68=0,0,Q$68/OIS_fec!Q$68)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Q5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CO2 emissions"</f>
        <v>EL: Industry Summary / CO2 emissions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98" t="s">
        <v>99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SUM(B6:B10,B15,B26,B37)</f>
        <v>19282.482518656783</v>
      </c>
      <c r="C5" s="96">
        <f t="shared" ref="C5:Q5" si="1">SUM(C6:C10,C15,C26,C37)</f>
        <v>19468.165343312605</v>
      </c>
      <c r="D5" s="96">
        <f t="shared" si="1"/>
        <v>18965.618464638945</v>
      </c>
      <c r="E5" s="96">
        <f t="shared" si="1"/>
        <v>18759.16320444247</v>
      </c>
      <c r="F5" s="96">
        <f t="shared" si="1"/>
        <v>18004.277354004014</v>
      </c>
      <c r="G5" s="96">
        <f t="shared" si="1"/>
        <v>18512.397534076215</v>
      </c>
      <c r="H5" s="96">
        <f t="shared" si="1"/>
        <v>18597.614123990286</v>
      </c>
      <c r="I5" s="96">
        <f t="shared" si="1"/>
        <v>19665.807280806162</v>
      </c>
      <c r="J5" s="96">
        <f t="shared" si="1"/>
        <v>17291.843470344073</v>
      </c>
      <c r="K5" s="96">
        <f t="shared" si="1"/>
        <v>13144.790362330848</v>
      </c>
      <c r="L5" s="96">
        <f t="shared" si="1"/>
        <v>13366.043625538412</v>
      </c>
      <c r="M5" s="96">
        <f t="shared" si="1"/>
        <v>10858.555539041958</v>
      </c>
      <c r="N5" s="96">
        <f t="shared" si="1"/>
        <v>11458.28529495415</v>
      </c>
      <c r="O5" s="96">
        <f t="shared" si="1"/>
        <v>11587.031520943048</v>
      </c>
      <c r="P5" s="96">
        <f t="shared" si="1"/>
        <v>12220.443768158833</v>
      </c>
      <c r="Q5" s="96">
        <f t="shared" si="1"/>
        <v>12101.997964412425</v>
      </c>
    </row>
    <row r="6" spans="1:17" x14ac:dyDescent="0.25">
      <c r="A6" s="76" t="s">
        <v>83</v>
      </c>
      <c r="B6" s="95">
        <v>0</v>
      </c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</row>
    <row r="7" spans="1:17" x14ac:dyDescent="0.25">
      <c r="A7" s="76" t="s">
        <v>82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</row>
    <row r="8" spans="1:17" x14ac:dyDescent="0.25">
      <c r="A8" s="76" t="s">
        <v>81</v>
      </c>
      <c r="B8" s="95">
        <v>0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  <c r="P8" s="95">
        <v>0</v>
      </c>
      <c r="Q8" s="95">
        <v>0</v>
      </c>
    </row>
    <row r="9" spans="1:17" x14ac:dyDescent="0.25">
      <c r="A9" s="76" t="s">
        <v>80</v>
      </c>
      <c r="B9" s="95">
        <v>0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</row>
    <row r="10" spans="1:17" x14ac:dyDescent="0.25">
      <c r="A10" s="94" t="s">
        <v>79</v>
      </c>
      <c r="B10" s="93">
        <f t="shared" ref="B10" si="2">SUM(B11:B14)</f>
        <v>65.822864627583854</v>
      </c>
      <c r="C10" s="93">
        <f t="shared" ref="C10:Q10" si="3">SUM(C11:C14)</f>
        <v>67.047534522761907</v>
      </c>
      <c r="D10" s="93">
        <f t="shared" si="3"/>
        <v>66.824373556023431</v>
      </c>
      <c r="E10" s="93">
        <f t="shared" si="3"/>
        <v>67.91734119643894</v>
      </c>
      <c r="F10" s="93">
        <f t="shared" si="3"/>
        <v>61.807351045704849</v>
      </c>
      <c r="G10" s="93">
        <f t="shared" si="3"/>
        <v>64.089271149594467</v>
      </c>
      <c r="H10" s="93">
        <f t="shared" si="3"/>
        <v>69.207764396227432</v>
      </c>
      <c r="I10" s="93">
        <f t="shared" si="3"/>
        <v>71.233152884929709</v>
      </c>
      <c r="J10" s="93">
        <f t="shared" si="3"/>
        <v>69.727742637606298</v>
      </c>
      <c r="K10" s="93">
        <f t="shared" si="3"/>
        <v>55.472376588846359</v>
      </c>
      <c r="L10" s="93">
        <f t="shared" si="3"/>
        <v>49.034275619508406</v>
      </c>
      <c r="M10" s="93">
        <f t="shared" si="3"/>
        <v>43.775194965218816</v>
      </c>
      <c r="N10" s="93">
        <f t="shared" si="3"/>
        <v>31.684112949433249</v>
      </c>
      <c r="O10" s="93">
        <f t="shared" si="3"/>
        <v>13.050640909240546</v>
      </c>
      <c r="P10" s="93">
        <f t="shared" si="3"/>
        <v>17.19388721587686</v>
      </c>
      <c r="Q10" s="93">
        <f t="shared" si="3"/>
        <v>21.276752254762506</v>
      </c>
    </row>
    <row r="11" spans="1:17" x14ac:dyDescent="0.25">
      <c r="A11" s="92" t="s">
        <v>68</v>
      </c>
      <c r="B11" s="91">
        <v>35.745018242199635</v>
      </c>
      <c r="C11" s="91">
        <v>34.713113015872267</v>
      </c>
      <c r="D11" s="91">
        <v>33.855130917690197</v>
      </c>
      <c r="E11" s="91">
        <v>34.932251139975136</v>
      </c>
      <c r="F11" s="91">
        <v>25.748698922535521</v>
      </c>
      <c r="G11" s="91">
        <v>30.562089688659132</v>
      </c>
      <c r="H11" s="91">
        <v>31.956961854361822</v>
      </c>
      <c r="I11" s="91">
        <v>32.752683948476196</v>
      </c>
      <c r="J11" s="91">
        <v>33.787718163780504</v>
      </c>
      <c r="K11" s="91">
        <v>27.792430763718301</v>
      </c>
      <c r="L11" s="91">
        <v>23.987823083554293</v>
      </c>
      <c r="M11" s="91">
        <v>20.501810241614795</v>
      </c>
      <c r="N11" s="91">
        <v>13.897819413504942</v>
      </c>
      <c r="O11" s="91">
        <v>4.1137132232149671</v>
      </c>
      <c r="P11" s="91">
        <v>7.0095098201984571</v>
      </c>
      <c r="Q11" s="91">
        <v>10.189181160946681</v>
      </c>
    </row>
    <row r="12" spans="1:17" x14ac:dyDescent="0.25">
      <c r="A12" s="92" t="s">
        <v>66</v>
      </c>
      <c r="B12" s="91">
        <v>30.07784638538422</v>
      </c>
      <c r="C12" s="91">
        <v>32.334421506889647</v>
      </c>
      <c r="D12" s="91">
        <v>32.969242638333235</v>
      </c>
      <c r="E12" s="91">
        <v>32.985090056463804</v>
      </c>
      <c r="F12" s="91">
        <v>36.058652123169331</v>
      </c>
      <c r="G12" s="91">
        <v>33.527181460935331</v>
      </c>
      <c r="H12" s="91">
        <v>37.25080254186561</v>
      </c>
      <c r="I12" s="91">
        <v>38.480468936453512</v>
      </c>
      <c r="J12" s="91">
        <v>35.940024473825801</v>
      </c>
      <c r="K12" s="91">
        <v>27.679945825128062</v>
      </c>
      <c r="L12" s="91">
        <v>25.046452535954113</v>
      </c>
      <c r="M12" s="91">
        <v>23.273384723604021</v>
      </c>
      <c r="N12" s="91">
        <v>17.786293535928309</v>
      </c>
      <c r="O12" s="91">
        <v>8.9369276860255784</v>
      </c>
      <c r="P12" s="91">
        <v>10.184377395678403</v>
      </c>
      <c r="Q12" s="91">
        <v>11.087571093815825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0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</row>
    <row r="15" spans="1:17" x14ac:dyDescent="0.25">
      <c r="A15" s="86" t="s">
        <v>87</v>
      </c>
      <c r="B15" s="85">
        <f t="shared" ref="B15" si="4">SUM(B16:B25)</f>
        <v>2837.4651409569565</v>
      </c>
      <c r="C15" s="85">
        <f t="shared" ref="C15:Q15" si="5">SUM(C16:C25)</f>
        <v>2708.2877324746592</v>
      </c>
      <c r="D15" s="85">
        <f t="shared" si="5"/>
        <v>2732.5837657947509</v>
      </c>
      <c r="E15" s="85">
        <f t="shared" si="5"/>
        <v>2817.7585883811998</v>
      </c>
      <c r="F15" s="85">
        <f t="shared" si="5"/>
        <v>2265.941295367732</v>
      </c>
      <c r="G15" s="85">
        <f t="shared" si="5"/>
        <v>2510.6352317143278</v>
      </c>
      <c r="H15" s="85">
        <f t="shared" si="5"/>
        <v>2779.4440896774354</v>
      </c>
      <c r="I15" s="85">
        <f t="shared" si="5"/>
        <v>2562.0161306063296</v>
      </c>
      <c r="J15" s="85">
        <f t="shared" si="5"/>
        <v>2342.9869612587181</v>
      </c>
      <c r="K15" s="85">
        <f t="shared" si="5"/>
        <v>1834.0462107529397</v>
      </c>
      <c r="L15" s="85">
        <f t="shared" si="5"/>
        <v>1751.0098459595793</v>
      </c>
      <c r="M15" s="85">
        <f t="shared" si="5"/>
        <v>1347.8389554910984</v>
      </c>
      <c r="N15" s="85">
        <f t="shared" si="5"/>
        <v>1704.1996634572386</v>
      </c>
      <c r="O15" s="85">
        <f t="shared" si="5"/>
        <v>1486.3551101412052</v>
      </c>
      <c r="P15" s="85">
        <f t="shared" si="5"/>
        <v>1627.1054358957008</v>
      </c>
      <c r="Q15" s="85">
        <f t="shared" si="5"/>
        <v>1881.4893756554879</v>
      </c>
    </row>
    <row r="16" spans="1:17" x14ac:dyDescent="0.25">
      <c r="A16" s="88" t="s">
        <v>33</v>
      </c>
      <c r="B16" s="87">
        <v>483.77563424960897</v>
      </c>
      <c r="C16" s="87">
        <v>479.12278133046885</v>
      </c>
      <c r="D16" s="87">
        <v>486.54361876391874</v>
      </c>
      <c r="E16" s="87">
        <v>490.42404227926522</v>
      </c>
      <c r="F16" s="87">
        <v>485.63070789315941</v>
      </c>
      <c r="G16" s="87">
        <v>500.70192218196559</v>
      </c>
      <c r="H16" s="87">
        <v>463.75736882606424</v>
      </c>
      <c r="I16" s="87">
        <v>523.79087835188091</v>
      </c>
      <c r="J16" s="87">
        <v>441.67790742323467</v>
      </c>
      <c r="K16" s="87">
        <v>378.15473100747329</v>
      </c>
      <c r="L16" s="87">
        <v>516.54937313664584</v>
      </c>
      <c r="M16" s="87">
        <v>489.80013985222593</v>
      </c>
      <c r="N16" s="87">
        <v>561.01209438084595</v>
      </c>
      <c r="O16" s="87">
        <v>639.00729514994543</v>
      </c>
      <c r="P16" s="87">
        <v>601.51952436529768</v>
      </c>
      <c r="Q16" s="87">
        <v>621.44874797386251</v>
      </c>
    </row>
    <row r="17" spans="1:17" x14ac:dyDescent="0.25">
      <c r="A17" s="88" t="s">
        <v>31</v>
      </c>
      <c r="B17" s="87">
        <v>31.334400000000056</v>
      </c>
      <c r="C17" s="87">
        <v>14.229578686464002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105.83011979669099</v>
      </c>
      <c r="C18" s="87">
        <v>105.18242586855742</v>
      </c>
      <c r="D18" s="87">
        <v>102.89337879316686</v>
      </c>
      <c r="E18" s="87">
        <v>65.682253661691476</v>
      </c>
      <c r="F18" s="87">
        <v>136.32425318161805</v>
      </c>
      <c r="G18" s="87">
        <v>29.026842299635234</v>
      </c>
      <c r="H18" s="87">
        <v>37.750537259856003</v>
      </c>
      <c r="I18" s="87">
        <v>34.85412220827601</v>
      </c>
      <c r="J18" s="87">
        <v>34.849049816340006</v>
      </c>
      <c r="K18" s="87">
        <v>34.831851237432005</v>
      </c>
      <c r="L18" s="87">
        <v>31.92916323654714</v>
      </c>
      <c r="M18" s="87">
        <v>20.31810423501642</v>
      </c>
      <c r="N18" s="87">
        <v>20.302152946750763</v>
      </c>
      <c r="O18" s="87">
        <v>41.09815440432935</v>
      </c>
      <c r="P18" s="87">
        <v>43.162957086043797</v>
      </c>
      <c r="Q18" s="87">
        <v>32.145047952004759</v>
      </c>
    </row>
    <row r="19" spans="1:17" x14ac:dyDescent="0.25">
      <c r="A19" s="88" t="s">
        <v>68</v>
      </c>
      <c r="B19" s="87">
        <v>574.19084461783063</v>
      </c>
      <c r="C19" s="87">
        <v>559.07994890794191</v>
      </c>
      <c r="D19" s="87">
        <v>570.72708326564987</v>
      </c>
      <c r="E19" s="87">
        <v>650.93425296230464</v>
      </c>
      <c r="F19" s="87">
        <v>83.871905181639079</v>
      </c>
      <c r="G19" s="87">
        <v>615.41372006893118</v>
      </c>
      <c r="H19" s="87">
        <v>645.73532725873019</v>
      </c>
      <c r="I19" s="87">
        <v>542.00872095772115</v>
      </c>
      <c r="J19" s="87">
        <v>475.24932898885726</v>
      </c>
      <c r="K19" s="87">
        <v>277.94602914813419</v>
      </c>
      <c r="L19" s="87">
        <v>251.76453742520323</v>
      </c>
      <c r="M19" s="87">
        <v>28.987210451280387</v>
      </c>
      <c r="N19" s="87">
        <v>259.42137865293523</v>
      </c>
      <c r="O19" s="87">
        <v>94.760015631016614</v>
      </c>
      <c r="P19" s="87">
        <v>155.08859348616491</v>
      </c>
      <c r="Q19" s="87">
        <v>107.06713114448777</v>
      </c>
    </row>
    <row r="20" spans="1:17" x14ac:dyDescent="0.25">
      <c r="A20" s="88" t="s">
        <v>29</v>
      </c>
      <c r="B20" s="87">
        <v>1508.5729390226361</v>
      </c>
      <c r="C20" s="87">
        <v>1388.4058442321984</v>
      </c>
      <c r="D20" s="87">
        <v>1390.8723957585271</v>
      </c>
      <c r="E20" s="87">
        <v>1386.7105142512387</v>
      </c>
      <c r="F20" s="87">
        <v>1320.6090672289188</v>
      </c>
      <c r="G20" s="87">
        <v>1051.6552050547521</v>
      </c>
      <c r="H20" s="87">
        <v>1317.7227357332674</v>
      </c>
      <c r="I20" s="87">
        <v>1283.2412283582707</v>
      </c>
      <c r="J20" s="87">
        <v>1116.1107847176675</v>
      </c>
      <c r="K20" s="87">
        <v>791.86897242645637</v>
      </c>
      <c r="L20" s="87">
        <v>667.92121717788632</v>
      </c>
      <c r="M20" s="87">
        <v>597.38888897370111</v>
      </c>
      <c r="N20" s="87">
        <v>455.13573001715355</v>
      </c>
      <c r="O20" s="87">
        <v>337.45855841907223</v>
      </c>
      <c r="P20" s="87">
        <v>343.70575576472083</v>
      </c>
      <c r="Q20" s="87">
        <v>371.99308194715172</v>
      </c>
    </row>
    <row r="21" spans="1:17" x14ac:dyDescent="0.25">
      <c r="A21" s="88" t="s">
        <v>28</v>
      </c>
      <c r="B21" s="87">
        <v>3.091705511453938</v>
      </c>
      <c r="C21" s="87">
        <v>3.0103393030920529</v>
      </c>
      <c r="D21" s="87">
        <v>6.270383754323773</v>
      </c>
      <c r="E21" s="87">
        <v>12.341755967436011</v>
      </c>
      <c r="F21" s="87">
        <v>12.342237616908022</v>
      </c>
      <c r="G21" s="87">
        <v>12.366813725922096</v>
      </c>
      <c r="H21" s="87">
        <v>15.35263712618362</v>
      </c>
      <c r="I21" s="87">
        <v>6.2535260228041807</v>
      </c>
      <c r="J21" s="87">
        <v>3.0103995092762257</v>
      </c>
      <c r="K21" s="87">
        <v>0</v>
      </c>
      <c r="L21" s="87">
        <v>0</v>
      </c>
      <c r="M21" s="87">
        <v>0</v>
      </c>
      <c r="N21" s="87">
        <v>55.977465546914459</v>
      </c>
      <c r="O21" s="87">
        <v>85.979912770666928</v>
      </c>
      <c r="P21" s="87">
        <v>206.30799516483796</v>
      </c>
      <c r="Q21" s="87">
        <v>163.79147565719114</v>
      </c>
    </row>
    <row r="22" spans="1:17" x14ac:dyDescent="0.25">
      <c r="A22" s="88" t="s">
        <v>66</v>
      </c>
      <c r="B22" s="87">
        <v>130.66949775873539</v>
      </c>
      <c r="C22" s="87">
        <v>159.25681414593637</v>
      </c>
      <c r="D22" s="87">
        <v>175.27690545916428</v>
      </c>
      <c r="E22" s="87">
        <v>211.66576925926387</v>
      </c>
      <c r="F22" s="87">
        <v>227.1631242654887</v>
      </c>
      <c r="G22" s="87">
        <v>301.47072838312181</v>
      </c>
      <c r="H22" s="87">
        <v>299.12548347333376</v>
      </c>
      <c r="I22" s="87">
        <v>171.86765470737694</v>
      </c>
      <c r="J22" s="87">
        <v>272.08949080334264</v>
      </c>
      <c r="K22" s="87">
        <v>351.24462693344395</v>
      </c>
      <c r="L22" s="87">
        <v>282.84555498329644</v>
      </c>
      <c r="M22" s="87">
        <v>211.34461197887455</v>
      </c>
      <c r="N22" s="87">
        <v>352.35084191263849</v>
      </c>
      <c r="O22" s="87">
        <v>288.05117376617483</v>
      </c>
      <c r="P22" s="87">
        <v>277.32061002863554</v>
      </c>
      <c r="Q22" s="87">
        <v>198.65735130161988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386.38653967917037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6" t="s">
        <v>342</v>
      </c>
      <c r="B26" s="85">
        <f t="shared" ref="B26" si="6">SUM(B27:B36)</f>
        <v>7341.2967897131939</v>
      </c>
      <c r="C26" s="85">
        <f t="shared" ref="C26:Q26" si="7">SUM(C27:C36)</f>
        <v>7602.0280312953273</v>
      </c>
      <c r="D26" s="85">
        <f t="shared" si="7"/>
        <v>7152.3153334081235</v>
      </c>
      <c r="E26" s="85">
        <f t="shared" si="7"/>
        <v>6710.7316371167144</v>
      </c>
      <c r="F26" s="85">
        <f t="shared" si="7"/>
        <v>6526.7760109573637</v>
      </c>
      <c r="G26" s="85">
        <f t="shared" si="7"/>
        <v>6198.4508182093305</v>
      </c>
      <c r="H26" s="85">
        <f t="shared" si="7"/>
        <v>6258.2656650594517</v>
      </c>
      <c r="I26" s="85">
        <f t="shared" si="7"/>
        <v>7639.1790256980739</v>
      </c>
      <c r="J26" s="85">
        <f t="shared" si="7"/>
        <v>6142.9247405903889</v>
      </c>
      <c r="K26" s="85">
        <f t="shared" si="7"/>
        <v>4558.5244593508905</v>
      </c>
      <c r="L26" s="85">
        <f t="shared" si="7"/>
        <v>4867.9479485097381</v>
      </c>
      <c r="M26" s="85">
        <f t="shared" si="7"/>
        <v>4375.4199252795443</v>
      </c>
      <c r="N26" s="85">
        <f t="shared" si="7"/>
        <v>4092.5540077978858</v>
      </c>
      <c r="O26" s="85">
        <f t="shared" si="7"/>
        <v>4130.288283711865</v>
      </c>
      <c r="P26" s="85">
        <f t="shared" si="7"/>
        <v>4345.6830771173727</v>
      </c>
      <c r="Q26" s="85">
        <f t="shared" si="7"/>
        <v>4396.3184794998388</v>
      </c>
    </row>
    <row r="27" spans="1:17" x14ac:dyDescent="0.25">
      <c r="A27" s="84" t="s">
        <v>33</v>
      </c>
      <c r="B27" s="83">
        <v>2962.1368142334541</v>
      </c>
      <c r="C27" s="83">
        <v>3017.8303306278635</v>
      </c>
      <c r="D27" s="83">
        <v>2314.8146479159332</v>
      </c>
      <c r="E27" s="83">
        <v>1941.1102488279257</v>
      </c>
      <c r="F27" s="83">
        <v>1780.9966580118444</v>
      </c>
      <c r="G27" s="83">
        <v>1302.8427964354757</v>
      </c>
      <c r="H27" s="83">
        <v>1194.0800071601409</v>
      </c>
      <c r="I27" s="83">
        <v>1656.7706849152753</v>
      </c>
      <c r="J27" s="83">
        <v>1133.7864447522093</v>
      </c>
      <c r="K27" s="83">
        <v>288.57629359272261</v>
      </c>
      <c r="L27" s="83">
        <v>665.77841609045868</v>
      </c>
      <c r="M27" s="83">
        <v>349.26912840199896</v>
      </c>
      <c r="N27" s="83">
        <v>337.49870561916066</v>
      </c>
      <c r="O27" s="83">
        <v>198.84216860048974</v>
      </c>
      <c r="P27" s="83">
        <v>307.51477661732957</v>
      </c>
      <c r="Q27" s="83">
        <v>254.479779786173</v>
      </c>
    </row>
    <row r="28" spans="1:17" x14ac:dyDescent="0.25">
      <c r="A28" s="84" t="s">
        <v>47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84" t="s">
        <v>30</v>
      </c>
      <c r="B29" s="83">
        <v>779.46341515766198</v>
      </c>
      <c r="C29" s="83">
        <v>794.65039284296233</v>
      </c>
      <c r="D29" s="83">
        <v>762.05229432507701</v>
      </c>
      <c r="E29" s="83">
        <v>816.69997808621667</v>
      </c>
      <c r="F29" s="83">
        <v>655.9750981659779</v>
      </c>
      <c r="G29" s="83">
        <v>708.23437598634064</v>
      </c>
      <c r="H29" s="83">
        <v>679.07127863685594</v>
      </c>
      <c r="I29" s="83">
        <v>641.34451821420009</v>
      </c>
      <c r="J29" s="83">
        <v>629.68456860098399</v>
      </c>
      <c r="K29" s="83">
        <v>589.19095047078008</v>
      </c>
      <c r="L29" s="83">
        <v>447.0003509787403</v>
      </c>
      <c r="M29" s="83">
        <v>232.20690554304448</v>
      </c>
      <c r="N29" s="83">
        <v>304.78949548267479</v>
      </c>
      <c r="O29" s="83">
        <v>237.54896653839953</v>
      </c>
      <c r="P29" s="83">
        <v>273.22055917343522</v>
      </c>
      <c r="Q29" s="83">
        <v>287.14127881984598</v>
      </c>
    </row>
    <row r="30" spans="1:17" x14ac:dyDescent="0.25">
      <c r="A30" s="84" t="s">
        <v>68</v>
      </c>
      <c r="B30" s="83">
        <v>992.25292672438241</v>
      </c>
      <c r="C30" s="83">
        <v>995.59464178061012</v>
      </c>
      <c r="D30" s="83">
        <v>984.74520952379658</v>
      </c>
      <c r="E30" s="83">
        <v>1062.548364089035</v>
      </c>
      <c r="F30" s="83">
        <v>611.99614520429316</v>
      </c>
      <c r="G30" s="83">
        <v>749.55102657998259</v>
      </c>
      <c r="H30" s="83">
        <v>867.3244347686018</v>
      </c>
      <c r="I30" s="83">
        <v>807.93782218189085</v>
      </c>
      <c r="J30" s="83">
        <v>822.87561520363511</v>
      </c>
      <c r="K30" s="83">
        <v>783.30649670163132</v>
      </c>
      <c r="L30" s="83">
        <v>642.86419608147776</v>
      </c>
      <c r="M30" s="83">
        <v>553.46007196885864</v>
      </c>
      <c r="N30" s="83">
        <v>490.57769771060316</v>
      </c>
      <c r="O30" s="83">
        <v>453.53547536359008</v>
      </c>
      <c r="P30" s="83">
        <v>548.15097635280767</v>
      </c>
      <c r="Q30" s="83">
        <v>536.15817827095066</v>
      </c>
    </row>
    <row r="31" spans="1:17" x14ac:dyDescent="0.25">
      <c r="A31" s="84" t="s">
        <v>29</v>
      </c>
      <c r="B31" s="83">
        <v>1222.1022579424716</v>
      </c>
      <c r="C31" s="83">
        <v>1181.2372558843692</v>
      </c>
      <c r="D31" s="83">
        <v>1231.4225983933536</v>
      </c>
      <c r="E31" s="83">
        <v>1022.1725678697771</v>
      </c>
      <c r="F31" s="83">
        <v>1159.4127879667694</v>
      </c>
      <c r="G31" s="83">
        <v>1013.3789614349309</v>
      </c>
      <c r="H31" s="83">
        <v>1131.2195285428529</v>
      </c>
      <c r="I31" s="83">
        <v>1106.793487667426</v>
      </c>
      <c r="J31" s="83">
        <v>905.49454155283684</v>
      </c>
      <c r="K31" s="83">
        <v>530.15649813232744</v>
      </c>
      <c r="L31" s="83">
        <v>502.36873968177787</v>
      </c>
      <c r="M31" s="83">
        <v>458.34349439988034</v>
      </c>
      <c r="N31" s="83">
        <v>185.74063761586507</v>
      </c>
      <c r="O31" s="83">
        <v>210.52908441721962</v>
      </c>
      <c r="P31" s="83">
        <v>281.68616487082068</v>
      </c>
      <c r="Q31" s="83">
        <v>225.5387193590052</v>
      </c>
    </row>
    <row r="32" spans="1:17" x14ac:dyDescent="0.25">
      <c r="A32" s="84" t="s">
        <v>28</v>
      </c>
      <c r="B32" s="83">
        <v>973.44009084923289</v>
      </c>
      <c r="C32" s="83">
        <v>1113.9964178031</v>
      </c>
      <c r="D32" s="83">
        <v>1341.7680459456001</v>
      </c>
      <c r="E32" s="83">
        <v>1341.475275582</v>
      </c>
      <c r="F32" s="83">
        <v>1706.3673240978005</v>
      </c>
      <c r="G32" s="83">
        <v>1759.6821488029884</v>
      </c>
      <c r="H32" s="83">
        <v>1678.2262628741996</v>
      </c>
      <c r="I32" s="83">
        <v>2676.7306913255998</v>
      </c>
      <c r="J32" s="83">
        <v>1893.7114145001001</v>
      </c>
      <c r="K32" s="83">
        <v>1787.5429284258005</v>
      </c>
      <c r="L32" s="83">
        <v>2040.4807511974382</v>
      </c>
      <c r="M32" s="83">
        <v>1712.8759603315907</v>
      </c>
      <c r="N32" s="83">
        <v>1949.9944047487238</v>
      </c>
      <c r="O32" s="83">
        <v>2065.4287984049065</v>
      </c>
      <c r="P32" s="83">
        <v>2133.3198270162484</v>
      </c>
      <c r="Q32" s="83">
        <v>2289.5218730372262</v>
      </c>
    </row>
    <row r="33" spans="1:17" x14ac:dyDescent="0.25">
      <c r="A33" s="84" t="s">
        <v>66</v>
      </c>
      <c r="B33" s="83">
        <v>411.90128480599145</v>
      </c>
      <c r="C33" s="83">
        <v>498.71899235642212</v>
      </c>
      <c r="D33" s="83">
        <v>517.51253730436247</v>
      </c>
      <c r="E33" s="83">
        <v>526.72520266176025</v>
      </c>
      <c r="F33" s="83">
        <v>612.02799751067789</v>
      </c>
      <c r="G33" s="83">
        <v>664.76150896961292</v>
      </c>
      <c r="H33" s="83">
        <v>708.34415307680035</v>
      </c>
      <c r="I33" s="83">
        <v>749.60182139368123</v>
      </c>
      <c r="J33" s="83">
        <v>757.37215598062335</v>
      </c>
      <c r="K33" s="83">
        <v>579.7512920276281</v>
      </c>
      <c r="L33" s="83">
        <v>569.45549447984524</v>
      </c>
      <c r="M33" s="83">
        <v>1069.264364634171</v>
      </c>
      <c r="N33" s="83">
        <v>823.95306662085864</v>
      </c>
      <c r="O33" s="83">
        <v>964.40379038725985</v>
      </c>
      <c r="P33" s="83">
        <v>801.79077308673084</v>
      </c>
      <c r="Q33" s="83">
        <v>803.47865022663802</v>
      </c>
    </row>
    <row r="34" spans="1:17" x14ac:dyDescent="0.25">
      <c r="A34" s="84" t="s">
        <v>25</v>
      </c>
      <c r="B34" s="83">
        <v>0</v>
      </c>
      <c r="C34" s="83">
        <v>0</v>
      </c>
      <c r="D34" s="83">
        <v>0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</row>
    <row r="35" spans="1:17" x14ac:dyDescent="0.25">
      <c r="A35" s="84" t="s">
        <v>23</v>
      </c>
      <c r="B35" s="83">
        <v>0</v>
      </c>
      <c r="C35" s="83">
        <v>0</v>
      </c>
      <c r="D35" s="83">
        <v>0</v>
      </c>
      <c r="E35" s="83">
        <v>0</v>
      </c>
      <c r="F35" s="83">
        <v>0</v>
      </c>
      <c r="G35" s="83">
        <v>0</v>
      </c>
      <c r="H35" s="83">
        <v>0</v>
      </c>
      <c r="I35" s="83">
        <v>0</v>
      </c>
      <c r="J35" s="83">
        <v>0</v>
      </c>
      <c r="K35" s="83">
        <v>0</v>
      </c>
      <c r="L35" s="83">
        <v>0</v>
      </c>
      <c r="M35" s="83">
        <v>0</v>
      </c>
      <c r="N35" s="83">
        <v>0</v>
      </c>
      <c r="O35" s="83">
        <v>0</v>
      </c>
      <c r="P35" s="83">
        <v>0</v>
      </c>
      <c r="Q35" s="83">
        <v>0</v>
      </c>
    </row>
    <row r="36" spans="1:17" x14ac:dyDescent="0.25">
      <c r="A36" s="82" t="s">
        <v>21</v>
      </c>
      <c r="B36" s="81">
        <v>0</v>
      </c>
      <c r="C36" s="81">
        <v>0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</row>
    <row r="37" spans="1:17" x14ac:dyDescent="0.25">
      <c r="A37" s="106" t="s">
        <v>98</v>
      </c>
      <c r="B37" s="105">
        <f t="shared" ref="B37" si="8">SUM(B38:B42)</f>
        <v>9037.8977233590504</v>
      </c>
      <c r="C37" s="105">
        <f t="shared" ref="C37:Q37" si="9">SUM(C38:C42)</f>
        <v>9090.8020450198583</v>
      </c>
      <c r="D37" s="105">
        <f t="shared" si="9"/>
        <v>9013.8949918800463</v>
      </c>
      <c r="E37" s="105">
        <f t="shared" si="9"/>
        <v>9162.7556377481178</v>
      </c>
      <c r="F37" s="105">
        <f t="shared" si="9"/>
        <v>9149.7526966332116</v>
      </c>
      <c r="G37" s="105">
        <f t="shared" si="9"/>
        <v>9739.2222130029622</v>
      </c>
      <c r="H37" s="105">
        <f t="shared" si="9"/>
        <v>9490.6966048571721</v>
      </c>
      <c r="I37" s="105">
        <f t="shared" si="9"/>
        <v>9393.3789716168303</v>
      </c>
      <c r="J37" s="105">
        <f t="shared" si="9"/>
        <v>8736.2040258573597</v>
      </c>
      <c r="K37" s="105">
        <f t="shared" si="9"/>
        <v>6696.747315638172</v>
      </c>
      <c r="L37" s="105">
        <f t="shared" si="9"/>
        <v>6698.0515554495851</v>
      </c>
      <c r="M37" s="105">
        <f t="shared" si="9"/>
        <v>5091.5214633060959</v>
      </c>
      <c r="N37" s="105">
        <f t="shared" si="9"/>
        <v>5629.8475107495924</v>
      </c>
      <c r="O37" s="105">
        <f t="shared" si="9"/>
        <v>5957.3374861807379</v>
      </c>
      <c r="P37" s="105">
        <f t="shared" si="9"/>
        <v>6230.4613679298827</v>
      </c>
      <c r="Q37" s="105">
        <f t="shared" si="9"/>
        <v>5802.9133570023359</v>
      </c>
    </row>
    <row r="38" spans="1:17" x14ac:dyDescent="0.25">
      <c r="A38" s="104" t="s">
        <v>97</v>
      </c>
      <c r="B38" s="103">
        <f>ISI!B$52</f>
        <v>846.36190335905121</v>
      </c>
      <c r="C38" s="103">
        <f>ISI!C$52</f>
        <v>969.22447501985869</v>
      </c>
      <c r="D38" s="103">
        <f>ISI!D$52</f>
        <v>1098.3853518800461</v>
      </c>
      <c r="E38" s="103">
        <f>ISI!E$52</f>
        <v>1089.1521977481179</v>
      </c>
      <c r="F38" s="103">
        <f>ISI!F$52</f>
        <v>1097.1702166332111</v>
      </c>
      <c r="G38" s="103">
        <f>ISI!G$52</f>
        <v>1119.7090530029629</v>
      </c>
      <c r="H38" s="103">
        <f>ISI!H$52</f>
        <v>1090.8351948571726</v>
      </c>
      <c r="I38" s="103">
        <f>ISI!I$52</f>
        <v>1157.9629316168309</v>
      </c>
      <c r="J38" s="103">
        <f>ISI!J$52</f>
        <v>1005.3198558573608</v>
      </c>
      <c r="K38" s="103">
        <f>ISI!K$52</f>
        <v>569.43490563817272</v>
      </c>
      <c r="L38" s="103">
        <f>ISI!L$52</f>
        <v>777.1070454495856</v>
      </c>
      <c r="M38" s="103">
        <f>ISI!M$52</f>
        <v>967.9679033060961</v>
      </c>
      <c r="N38" s="103">
        <f>ISI!N$52</f>
        <v>928.93806074959264</v>
      </c>
      <c r="O38" s="103">
        <f>ISI!O$52</f>
        <v>814.96881618073689</v>
      </c>
      <c r="P38" s="103">
        <f>ISI!P$52</f>
        <v>835.96837792988185</v>
      </c>
      <c r="Q38" s="103">
        <f>ISI!Q$52</f>
        <v>875.92188700233635</v>
      </c>
    </row>
    <row r="39" spans="1:17" x14ac:dyDescent="0.25">
      <c r="A39" s="102" t="s">
        <v>96</v>
      </c>
      <c r="B39" s="101">
        <f>NFM!B$71</f>
        <v>289.31878</v>
      </c>
      <c r="C39" s="101">
        <f>NFM!C$71</f>
        <v>294.12016</v>
      </c>
      <c r="D39" s="101">
        <f>NFM!D$71</f>
        <v>313.68891000000002</v>
      </c>
      <c r="E39" s="101">
        <f>NFM!E$71</f>
        <v>304.97919999999999</v>
      </c>
      <c r="F39" s="101">
        <f>NFM!F$71</f>
        <v>251.77224000000001</v>
      </c>
      <c r="G39" s="101">
        <f>NFM!G$71</f>
        <v>253.68075999999999</v>
      </c>
      <c r="H39" s="101">
        <f>NFM!H$71</f>
        <v>282.14730000000003</v>
      </c>
      <c r="I39" s="101">
        <f>NFM!I$71</f>
        <v>288.72089999999997</v>
      </c>
      <c r="J39" s="101">
        <f>NFM!J$71</f>
        <v>299.56254999999999</v>
      </c>
      <c r="K39" s="101">
        <f>NFM!K$71</f>
        <v>234.42005999999998</v>
      </c>
      <c r="L39" s="101">
        <f>NFM!L$71</f>
        <v>249.90828999999999</v>
      </c>
      <c r="M39" s="101">
        <f>NFM!M$71</f>
        <v>319.96026999999998</v>
      </c>
      <c r="N39" s="101">
        <f>NFM!N$71</f>
        <v>353.88605000000001</v>
      </c>
      <c r="O39" s="101">
        <f>NFM!O$71</f>
        <v>345.55770000000001</v>
      </c>
      <c r="P39" s="101">
        <f>NFM!P$71</f>
        <v>353.02213000000006</v>
      </c>
      <c r="Q39" s="101">
        <f>NFM!Q$71</f>
        <v>363.18937000000005</v>
      </c>
    </row>
    <row r="40" spans="1:17" x14ac:dyDescent="0.25">
      <c r="A40" s="102" t="s">
        <v>95</v>
      </c>
      <c r="B40" s="101">
        <f>CHI!B$77</f>
        <v>281.96159999999998</v>
      </c>
      <c r="C40" s="101">
        <f>CHI!C$77</f>
        <v>135.76506000000001</v>
      </c>
      <c r="D40" s="101">
        <f>CHI!D$77</f>
        <v>165.68407999999999</v>
      </c>
      <c r="E40" s="101">
        <f>CHI!E$77</f>
        <v>286.60705999999999</v>
      </c>
      <c r="F40" s="101">
        <f>CHI!F$77</f>
        <v>304.51670000000001</v>
      </c>
      <c r="G40" s="101">
        <f>CHI!G$77</f>
        <v>296.92207999999999</v>
      </c>
      <c r="H40" s="101">
        <f>CHI!H$77</f>
        <v>313.92621000000003</v>
      </c>
      <c r="I40" s="101">
        <f>CHI!I$77</f>
        <v>317.9427</v>
      </c>
      <c r="J40" s="101">
        <f>CHI!J$77</f>
        <v>338.05531000000002</v>
      </c>
      <c r="K40" s="101">
        <f>CHI!K$77</f>
        <v>453.25200000000001</v>
      </c>
      <c r="L40" s="101">
        <f>CHI!L$77</f>
        <v>632.88255000000004</v>
      </c>
      <c r="M40" s="101">
        <f>CHI!M$77</f>
        <v>584.38475000000005</v>
      </c>
      <c r="N40" s="101">
        <f>CHI!N$77</f>
        <v>502.02096</v>
      </c>
      <c r="O40" s="101">
        <f>CHI!O$77</f>
        <v>516.91312000000005</v>
      </c>
      <c r="P40" s="101">
        <f>CHI!P$77</f>
        <v>569.38468</v>
      </c>
      <c r="Q40" s="101">
        <f>CHI!Q$77</f>
        <v>495.04561000000001</v>
      </c>
    </row>
    <row r="41" spans="1:17" x14ac:dyDescent="0.25">
      <c r="A41" s="102" t="s">
        <v>94</v>
      </c>
      <c r="B41" s="101">
        <f>NMM!B$57</f>
        <v>7492.7161800000003</v>
      </c>
      <c r="C41" s="101">
        <f>NMM!C$57</f>
        <v>7549.5907399999996</v>
      </c>
      <c r="D41" s="101">
        <f>NMM!D$57</f>
        <v>7312.4681600000004</v>
      </c>
      <c r="E41" s="101">
        <f>NMM!E$57</f>
        <v>7348.9567699999998</v>
      </c>
      <c r="F41" s="101">
        <f>NMM!F$57</f>
        <v>7357.0233900000003</v>
      </c>
      <c r="G41" s="101">
        <f>NMM!G$57</f>
        <v>7926.7629299999999</v>
      </c>
      <c r="H41" s="101">
        <f>NMM!H$57</f>
        <v>7635.8071200000004</v>
      </c>
      <c r="I41" s="101">
        <f>NMM!I$57</f>
        <v>7471.5699599999998</v>
      </c>
      <c r="J41" s="101">
        <f>NMM!J$57</f>
        <v>6957.9164099999998</v>
      </c>
      <c r="K41" s="101">
        <f>NMM!K$57</f>
        <v>5321.3215799999998</v>
      </c>
      <c r="L41" s="101">
        <f>NMM!L$57</f>
        <v>4920.64239</v>
      </c>
      <c r="M41" s="101">
        <f>NMM!M$57</f>
        <v>3108.56592</v>
      </c>
      <c r="N41" s="101">
        <f>NMM!N$57</f>
        <v>3738.17614</v>
      </c>
      <c r="O41" s="101">
        <f>NMM!O$57</f>
        <v>4170.1978600000002</v>
      </c>
      <c r="P41" s="101">
        <f>NMM!P$57</f>
        <v>4359.37878</v>
      </c>
      <c r="Q41" s="101">
        <f>NMM!Q$57</f>
        <v>3956.7323900000001</v>
      </c>
    </row>
    <row r="42" spans="1:17" x14ac:dyDescent="0.25">
      <c r="A42" s="100" t="s">
        <v>93</v>
      </c>
      <c r="B42" s="99">
        <v>127.53926000000001</v>
      </c>
      <c r="C42" s="99">
        <v>142.10160999999999</v>
      </c>
      <c r="D42" s="99">
        <v>123.66848999999999</v>
      </c>
      <c r="E42" s="99">
        <v>133.06040999999999</v>
      </c>
      <c r="F42" s="99">
        <v>139.27015</v>
      </c>
      <c r="G42" s="99">
        <v>142.14739</v>
      </c>
      <c r="H42" s="99">
        <v>167.98078000000001</v>
      </c>
      <c r="I42" s="99">
        <v>157.18248</v>
      </c>
      <c r="J42" s="99">
        <v>135.34989999999999</v>
      </c>
      <c r="K42" s="99">
        <v>118.31877</v>
      </c>
      <c r="L42" s="99">
        <v>117.51128</v>
      </c>
      <c r="M42" s="99">
        <v>110.64261999999999</v>
      </c>
      <c r="N42" s="99">
        <v>106.8263</v>
      </c>
      <c r="O42" s="99">
        <v>109.69999</v>
      </c>
      <c r="P42" s="99">
        <v>112.70740000000001</v>
      </c>
      <c r="Q42" s="99">
        <v>112.0241</v>
      </c>
    </row>
    <row r="43" spans="1:17" x14ac:dyDescent="0.25">
      <c r="A43" s="40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spans="1:17" ht="12.75" x14ac:dyDescent="0.25">
      <c r="A44" s="98" t="s">
        <v>92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x14ac:dyDescent="0.25">
      <c r="A45" s="4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7" x14ac:dyDescent="0.25">
      <c r="A46" s="78" t="str">
        <f>$A$5</f>
        <v>All Industrial Sectors</v>
      </c>
      <c r="B46" s="77">
        <f t="shared" ref="B46:Q46" si="10">SUM(B47:B51,B52,B53)</f>
        <v>0.53128972295893839</v>
      </c>
      <c r="C46" s="77">
        <f t="shared" si="10"/>
        <v>0.53304269381795732</v>
      </c>
      <c r="D46" s="77">
        <f t="shared" si="10"/>
        <v>0.52472443708143279</v>
      </c>
      <c r="E46" s="77">
        <f t="shared" si="10"/>
        <v>0.51155840279814668</v>
      </c>
      <c r="F46" s="77">
        <f t="shared" si="10"/>
        <v>0.49180116942608765</v>
      </c>
      <c r="G46" s="77">
        <f t="shared" si="10"/>
        <v>0.47390810968294395</v>
      </c>
      <c r="H46" s="77">
        <f t="shared" si="10"/>
        <v>0.48968203439523472</v>
      </c>
      <c r="I46" s="77">
        <f t="shared" si="10"/>
        <v>0.52234968859962483</v>
      </c>
      <c r="J46" s="77">
        <f t="shared" si="10"/>
        <v>0.49477890886300468</v>
      </c>
      <c r="K46" s="77">
        <f t="shared" si="10"/>
        <v>0.4905398160757965</v>
      </c>
      <c r="L46" s="77">
        <f t="shared" si="10"/>
        <v>0.49887552793470885</v>
      </c>
      <c r="M46" s="77">
        <f t="shared" si="10"/>
        <v>0.531105086215241</v>
      </c>
      <c r="N46" s="77">
        <f t="shared" si="10"/>
        <v>0.50866579371794907</v>
      </c>
      <c r="O46" s="77">
        <f t="shared" si="10"/>
        <v>0.48586163113364172</v>
      </c>
      <c r="P46" s="77">
        <f t="shared" si="10"/>
        <v>0.49016079234669385</v>
      </c>
      <c r="Q46" s="77">
        <f t="shared" si="10"/>
        <v>0.52049955932346104</v>
      </c>
    </row>
    <row r="47" spans="1:17" x14ac:dyDescent="0.25">
      <c r="A47" s="76" t="s">
        <v>83</v>
      </c>
      <c r="B47" s="75">
        <f t="shared" ref="B47:Q47" si="11">IF(B6=0,0,B6/B$5)</f>
        <v>0</v>
      </c>
      <c r="C47" s="75">
        <f t="shared" si="11"/>
        <v>0</v>
      </c>
      <c r="D47" s="75">
        <f t="shared" si="11"/>
        <v>0</v>
      </c>
      <c r="E47" s="75">
        <f t="shared" si="11"/>
        <v>0</v>
      </c>
      <c r="F47" s="75">
        <f t="shared" si="11"/>
        <v>0</v>
      </c>
      <c r="G47" s="75">
        <f t="shared" si="11"/>
        <v>0</v>
      </c>
      <c r="H47" s="75">
        <f t="shared" si="11"/>
        <v>0</v>
      </c>
      <c r="I47" s="75">
        <f t="shared" si="11"/>
        <v>0</v>
      </c>
      <c r="J47" s="75">
        <f t="shared" si="11"/>
        <v>0</v>
      </c>
      <c r="K47" s="75">
        <f t="shared" si="11"/>
        <v>0</v>
      </c>
      <c r="L47" s="75">
        <f t="shared" si="11"/>
        <v>0</v>
      </c>
      <c r="M47" s="75">
        <f t="shared" si="11"/>
        <v>0</v>
      </c>
      <c r="N47" s="75">
        <f t="shared" si="11"/>
        <v>0</v>
      </c>
      <c r="O47" s="75">
        <f t="shared" si="11"/>
        <v>0</v>
      </c>
      <c r="P47" s="75">
        <f t="shared" si="11"/>
        <v>0</v>
      </c>
      <c r="Q47" s="75">
        <f t="shared" si="11"/>
        <v>0</v>
      </c>
    </row>
    <row r="48" spans="1:17" x14ac:dyDescent="0.25">
      <c r="A48" s="76" t="s">
        <v>82</v>
      </c>
      <c r="B48" s="75">
        <f t="shared" ref="B48:Q48" si="12">IF(B7=0,0,B7/B$5)</f>
        <v>0</v>
      </c>
      <c r="C48" s="75">
        <f t="shared" si="12"/>
        <v>0</v>
      </c>
      <c r="D48" s="75">
        <f t="shared" si="12"/>
        <v>0</v>
      </c>
      <c r="E48" s="75">
        <f t="shared" si="12"/>
        <v>0</v>
      </c>
      <c r="F48" s="75">
        <f t="shared" si="12"/>
        <v>0</v>
      </c>
      <c r="G48" s="75">
        <f t="shared" si="12"/>
        <v>0</v>
      </c>
      <c r="H48" s="75">
        <f t="shared" si="12"/>
        <v>0</v>
      </c>
      <c r="I48" s="75">
        <f t="shared" si="12"/>
        <v>0</v>
      </c>
      <c r="J48" s="75">
        <f t="shared" si="12"/>
        <v>0</v>
      </c>
      <c r="K48" s="75">
        <f t="shared" si="12"/>
        <v>0</v>
      </c>
      <c r="L48" s="75">
        <f t="shared" si="12"/>
        <v>0</v>
      </c>
      <c r="M48" s="75">
        <f t="shared" si="12"/>
        <v>0</v>
      </c>
      <c r="N48" s="75">
        <f t="shared" si="12"/>
        <v>0</v>
      </c>
      <c r="O48" s="75">
        <f t="shared" si="12"/>
        <v>0</v>
      </c>
      <c r="P48" s="75">
        <f t="shared" si="12"/>
        <v>0</v>
      </c>
      <c r="Q48" s="75">
        <f t="shared" si="12"/>
        <v>0</v>
      </c>
    </row>
    <row r="49" spans="1:17" x14ac:dyDescent="0.25">
      <c r="A49" s="76" t="s">
        <v>81</v>
      </c>
      <c r="B49" s="75">
        <f t="shared" ref="B49:Q49" si="13">IF(B8=0,0,B8/B$5)</f>
        <v>0</v>
      </c>
      <c r="C49" s="75">
        <f t="shared" si="13"/>
        <v>0</v>
      </c>
      <c r="D49" s="75">
        <f t="shared" si="13"/>
        <v>0</v>
      </c>
      <c r="E49" s="75">
        <f t="shared" si="13"/>
        <v>0</v>
      </c>
      <c r="F49" s="75">
        <f t="shared" si="13"/>
        <v>0</v>
      </c>
      <c r="G49" s="75">
        <f t="shared" si="13"/>
        <v>0</v>
      </c>
      <c r="H49" s="75">
        <f t="shared" si="13"/>
        <v>0</v>
      </c>
      <c r="I49" s="75">
        <f t="shared" si="13"/>
        <v>0</v>
      </c>
      <c r="J49" s="75">
        <f t="shared" si="13"/>
        <v>0</v>
      </c>
      <c r="K49" s="75">
        <f t="shared" si="13"/>
        <v>0</v>
      </c>
      <c r="L49" s="75">
        <f t="shared" si="13"/>
        <v>0</v>
      </c>
      <c r="M49" s="75">
        <f t="shared" si="13"/>
        <v>0</v>
      </c>
      <c r="N49" s="75">
        <f t="shared" si="13"/>
        <v>0</v>
      </c>
      <c r="O49" s="75">
        <f t="shared" si="13"/>
        <v>0</v>
      </c>
      <c r="P49" s="75">
        <f t="shared" si="13"/>
        <v>0</v>
      </c>
      <c r="Q49" s="75">
        <f t="shared" si="13"/>
        <v>0</v>
      </c>
    </row>
    <row r="50" spans="1:17" x14ac:dyDescent="0.25">
      <c r="A50" s="76" t="s">
        <v>80</v>
      </c>
      <c r="B50" s="75">
        <f t="shared" ref="B50:Q50" si="14">IF(B9=0,0,B9/B$5)</f>
        <v>0</v>
      </c>
      <c r="C50" s="75">
        <f t="shared" si="14"/>
        <v>0</v>
      </c>
      <c r="D50" s="75">
        <f t="shared" si="14"/>
        <v>0</v>
      </c>
      <c r="E50" s="75">
        <f t="shared" si="14"/>
        <v>0</v>
      </c>
      <c r="F50" s="75">
        <f t="shared" si="14"/>
        <v>0</v>
      </c>
      <c r="G50" s="75">
        <f t="shared" si="14"/>
        <v>0</v>
      </c>
      <c r="H50" s="75">
        <f t="shared" si="14"/>
        <v>0</v>
      </c>
      <c r="I50" s="75">
        <f t="shared" si="14"/>
        <v>0</v>
      </c>
      <c r="J50" s="75">
        <f t="shared" si="14"/>
        <v>0</v>
      </c>
      <c r="K50" s="75">
        <f t="shared" si="14"/>
        <v>0</v>
      </c>
      <c r="L50" s="75">
        <f t="shared" si="14"/>
        <v>0</v>
      </c>
      <c r="M50" s="75">
        <f t="shared" si="14"/>
        <v>0</v>
      </c>
      <c r="N50" s="75">
        <f t="shared" si="14"/>
        <v>0</v>
      </c>
      <c r="O50" s="75">
        <f t="shared" si="14"/>
        <v>0</v>
      </c>
      <c r="P50" s="75">
        <f t="shared" si="14"/>
        <v>0</v>
      </c>
      <c r="Q50" s="75">
        <f t="shared" si="14"/>
        <v>0</v>
      </c>
    </row>
    <row r="51" spans="1:17" x14ac:dyDescent="0.25">
      <c r="A51" s="76" t="s">
        <v>79</v>
      </c>
      <c r="B51" s="75">
        <f t="shared" ref="B51:Q51" si="15">IF(B10=0,0,B10/B$5)</f>
        <v>3.4136094542752409E-3</v>
      </c>
      <c r="C51" s="75">
        <f t="shared" si="15"/>
        <v>3.4439575245231321E-3</v>
      </c>
      <c r="D51" s="75">
        <f t="shared" si="15"/>
        <v>3.5234481638769795E-3</v>
      </c>
      <c r="E51" s="75">
        <f t="shared" si="15"/>
        <v>3.6204888489031872E-3</v>
      </c>
      <c r="F51" s="75">
        <f t="shared" si="15"/>
        <v>3.432925955895662E-3</v>
      </c>
      <c r="G51" s="75">
        <f t="shared" si="15"/>
        <v>3.4619649362879015E-3</v>
      </c>
      <c r="H51" s="75">
        <f t="shared" si="15"/>
        <v>3.7213248933341283E-3</v>
      </c>
      <c r="I51" s="75">
        <f t="shared" si="15"/>
        <v>3.6221830036162971E-3</v>
      </c>
      <c r="J51" s="75">
        <f t="shared" si="15"/>
        <v>4.0324065364801074E-3</v>
      </c>
      <c r="K51" s="75">
        <f t="shared" si="15"/>
        <v>4.2201035588832272E-3</v>
      </c>
      <c r="L51" s="75">
        <f t="shared" si="15"/>
        <v>3.6685706700686611E-3</v>
      </c>
      <c r="M51" s="75">
        <f t="shared" si="15"/>
        <v>4.0314013045128346E-3</v>
      </c>
      <c r="N51" s="75">
        <f t="shared" si="15"/>
        <v>2.7651705411267675E-3</v>
      </c>
      <c r="O51" s="75">
        <f t="shared" si="15"/>
        <v>1.1263144391772896E-3</v>
      </c>
      <c r="P51" s="75">
        <f t="shared" si="15"/>
        <v>1.4069773194879107E-3</v>
      </c>
      <c r="Q51" s="75">
        <f t="shared" si="15"/>
        <v>1.7581189748444594E-3</v>
      </c>
    </row>
    <row r="52" spans="1:17" x14ac:dyDescent="0.25">
      <c r="A52" s="74" t="str">
        <f>$A$15</f>
        <v>Steam processes</v>
      </c>
      <c r="B52" s="73">
        <f t="shared" ref="B52:Q52" si="16">IF(B15=0,0,B15/B$5)</f>
        <v>0.14715248092207861</v>
      </c>
      <c r="C52" s="73">
        <f t="shared" si="16"/>
        <v>0.13911365990144353</v>
      </c>
      <c r="D52" s="73">
        <f t="shared" si="16"/>
        <v>0.14408092047668281</v>
      </c>
      <c r="E52" s="73">
        <f t="shared" si="16"/>
        <v>0.15020705122464681</v>
      </c>
      <c r="F52" s="73">
        <f t="shared" si="16"/>
        <v>0.12585572032769224</v>
      </c>
      <c r="G52" s="73">
        <f t="shared" si="16"/>
        <v>0.13561912913186641</v>
      </c>
      <c r="H52" s="73">
        <f t="shared" si="16"/>
        <v>0.14945164853657478</v>
      </c>
      <c r="I52" s="73">
        <f t="shared" si="16"/>
        <v>0.13027769946199252</v>
      </c>
      <c r="J52" s="73">
        <f t="shared" si="16"/>
        <v>0.13549665570805086</v>
      </c>
      <c r="K52" s="73">
        <f t="shared" si="16"/>
        <v>0.13952647095907925</v>
      </c>
      <c r="L52" s="73">
        <f t="shared" si="16"/>
        <v>0.13100434915639031</v>
      </c>
      <c r="M52" s="73">
        <f t="shared" si="16"/>
        <v>0.1241269108625858</v>
      </c>
      <c r="N52" s="73">
        <f t="shared" si="16"/>
        <v>0.14873077599208598</v>
      </c>
      <c r="O52" s="73">
        <f t="shared" si="16"/>
        <v>0.12827747188351771</v>
      </c>
      <c r="P52" s="73">
        <f t="shared" si="16"/>
        <v>0.1331461824762232</v>
      </c>
      <c r="Q52" s="73">
        <f t="shared" si="16"/>
        <v>0.15546931847024467</v>
      </c>
    </row>
    <row r="53" spans="1:17" x14ac:dyDescent="0.25">
      <c r="A53" s="72" t="str">
        <f>$A$26</f>
        <v>Other energy use related</v>
      </c>
      <c r="B53" s="71">
        <f t="shared" ref="B53:Q53" si="17">IF(B26=0,0,B26/B$5)</f>
        <v>0.38072363258258451</v>
      </c>
      <c r="C53" s="71">
        <f t="shared" si="17"/>
        <v>0.39048507639199065</v>
      </c>
      <c r="D53" s="71">
        <f t="shared" si="17"/>
        <v>0.37712006844087298</v>
      </c>
      <c r="E53" s="71">
        <f t="shared" si="17"/>
        <v>0.3577308627245967</v>
      </c>
      <c r="F53" s="71">
        <f t="shared" si="17"/>
        <v>0.36251252314249971</v>
      </c>
      <c r="G53" s="71">
        <f t="shared" si="17"/>
        <v>0.33482701561478967</v>
      </c>
      <c r="H53" s="71">
        <f t="shared" si="17"/>
        <v>0.33650906096532579</v>
      </c>
      <c r="I53" s="71">
        <f t="shared" si="17"/>
        <v>0.38844980613401597</v>
      </c>
      <c r="J53" s="71">
        <f t="shared" si="17"/>
        <v>0.35524984661847375</v>
      </c>
      <c r="K53" s="71">
        <f t="shared" si="17"/>
        <v>0.34679324155783403</v>
      </c>
      <c r="L53" s="71">
        <f t="shared" si="17"/>
        <v>0.36420260810824989</v>
      </c>
      <c r="M53" s="71">
        <f t="shared" si="17"/>
        <v>0.40294677404814233</v>
      </c>
      <c r="N53" s="71">
        <f t="shared" si="17"/>
        <v>0.35716984718473638</v>
      </c>
      <c r="O53" s="71">
        <f t="shared" si="17"/>
        <v>0.35645784481094672</v>
      </c>
      <c r="P53" s="71">
        <f t="shared" si="17"/>
        <v>0.35560763255098271</v>
      </c>
      <c r="Q53" s="71">
        <f t="shared" si="17"/>
        <v>0.36327212187837188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fitToPage="1"/>
  </sheetPr>
  <dimension ref="A1:Q6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SUM(B4:B5)</f>
        <v>308.19104206438237</v>
      </c>
      <c r="C3" s="46">
        <f t="shared" ref="C3:Q3" si="0">SUM(C4:C5)</f>
        <v>318.48198091854152</v>
      </c>
      <c r="D3" s="46">
        <f t="shared" si="0"/>
        <v>388.31073263366949</v>
      </c>
      <c r="E3" s="46">
        <f t="shared" si="0"/>
        <v>387.46287229723401</v>
      </c>
      <c r="F3" s="46">
        <f t="shared" si="0"/>
        <v>428.63669110806768</v>
      </c>
      <c r="G3" s="46">
        <f t="shared" si="0"/>
        <v>518.61161418610197</v>
      </c>
      <c r="H3" s="46">
        <f t="shared" si="0"/>
        <v>648.8860932347676</v>
      </c>
      <c r="I3" s="46">
        <f t="shared" si="0"/>
        <v>722.15278668890892</v>
      </c>
      <c r="J3" s="46">
        <f t="shared" si="0"/>
        <v>721.15827979465746</v>
      </c>
      <c r="K3" s="46">
        <f t="shared" si="0"/>
        <v>465.40090696167846</v>
      </c>
      <c r="L3" s="46">
        <f t="shared" si="0"/>
        <v>349.08000000000004</v>
      </c>
      <c r="M3" s="46">
        <f t="shared" si="0"/>
        <v>483.72631852273526</v>
      </c>
      <c r="N3" s="46">
        <f t="shared" si="0"/>
        <v>482.85651850970453</v>
      </c>
      <c r="O3" s="46">
        <f t="shared" si="0"/>
        <v>512.72250688174461</v>
      </c>
      <c r="P3" s="46">
        <f t="shared" si="0"/>
        <v>505.58525774567363</v>
      </c>
      <c r="Q3" s="46">
        <f t="shared" si="0"/>
        <v>540.33328194244109</v>
      </c>
    </row>
    <row r="4" spans="1:17" x14ac:dyDescent="0.25">
      <c r="A4" s="110" t="s">
        <v>46</v>
      </c>
      <c r="B4" s="120">
        <v>0</v>
      </c>
      <c r="C4" s="120">
        <v>0</v>
      </c>
      <c r="D4" s="120">
        <v>0</v>
      </c>
      <c r="E4" s="120">
        <v>0</v>
      </c>
      <c r="F4" s="120">
        <v>0</v>
      </c>
      <c r="G4" s="120">
        <v>0</v>
      </c>
      <c r="H4" s="120">
        <v>0</v>
      </c>
      <c r="I4" s="120">
        <v>0</v>
      </c>
      <c r="J4" s="120">
        <v>0</v>
      </c>
      <c r="K4" s="120">
        <v>0</v>
      </c>
      <c r="L4" s="120">
        <v>0</v>
      </c>
      <c r="M4" s="120">
        <v>0</v>
      </c>
      <c r="N4" s="120">
        <v>0</v>
      </c>
      <c r="O4" s="120">
        <v>0</v>
      </c>
      <c r="P4" s="120">
        <v>0</v>
      </c>
      <c r="Q4" s="120">
        <v>0</v>
      </c>
    </row>
    <row r="5" spans="1:17" x14ac:dyDescent="0.25">
      <c r="A5" s="108" t="s">
        <v>45</v>
      </c>
      <c r="B5" s="118">
        <v>308.19104206438237</v>
      </c>
      <c r="C5" s="118">
        <v>318.48198091854152</v>
      </c>
      <c r="D5" s="118">
        <v>388.31073263366949</v>
      </c>
      <c r="E5" s="118">
        <v>387.46287229723401</v>
      </c>
      <c r="F5" s="118">
        <v>428.63669110806768</v>
      </c>
      <c r="G5" s="118">
        <v>518.61161418610197</v>
      </c>
      <c r="H5" s="118">
        <v>648.8860932347676</v>
      </c>
      <c r="I5" s="118">
        <v>722.15278668890892</v>
      </c>
      <c r="J5" s="118">
        <v>721.15827979465746</v>
      </c>
      <c r="K5" s="118">
        <v>465.40090696167846</v>
      </c>
      <c r="L5" s="118">
        <v>349.08000000000004</v>
      </c>
      <c r="M5" s="118">
        <v>483.72631852273526</v>
      </c>
      <c r="N5" s="118">
        <v>482.85651850970453</v>
      </c>
      <c r="O5" s="118">
        <v>512.72250688174461</v>
      </c>
      <c r="P5" s="118">
        <v>505.58525774567363</v>
      </c>
      <c r="Q5" s="118">
        <v>540.33328194244109</v>
      </c>
    </row>
    <row r="6" spans="1:17" x14ac:dyDescent="0.25">
      <c r="A6" s="123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</row>
    <row r="7" spans="1:17" x14ac:dyDescent="0.25">
      <c r="A7" s="31" t="s">
        <v>111</v>
      </c>
      <c r="B7" s="46">
        <f>SUM(B8:B9)</f>
        <v>1088</v>
      </c>
      <c r="C7" s="46">
        <f t="shared" ref="C7:Q7" si="1">SUM(C8:C9)</f>
        <v>1281</v>
      </c>
      <c r="D7" s="46">
        <f t="shared" si="1"/>
        <v>1835</v>
      </c>
      <c r="E7" s="46">
        <f t="shared" si="1"/>
        <v>1701</v>
      </c>
      <c r="F7" s="46">
        <f t="shared" si="1"/>
        <v>1967</v>
      </c>
      <c r="G7" s="46">
        <f t="shared" si="1"/>
        <v>2266</v>
      </c>
      <c r="H7" s="46">
        <f t="shared" si="1"/>
        <v>2416</v>
      </c>
      <c r="I7" s="46">
        <f t="shared" si="1"/>
        <v>2554</v>
      </c>
      <c r="J7" s="46">
        <f t="shared" si="1"/>
        <v>2477</v>
      </c>
      <c r="K7" s="46">
        <f t="shared" si="1"/>
        <v>2000</v>
      </c>
      <c r="L7" s="46">
        <f t="shared" si="1"/>
        <v>1821</v>
      </c>
      <c r="M7" s="46">
        <f t="shared" si="1"/>
        <v>1934</v>
      </c>
      <c r="N7" s="46">
        <f t="shared" si="1"/>
        <v>1247</v>
      </c>
      <c r="O7" s="46">
        <f t="shared" si="1"/>
        <v>1030</v>
      </c>
      <c r="P7" s="46">
        <f t="shared" si="1"/>
        <v>1022</v>
      </c>
      <c r="Q7" s="46">
        <f t="shared" si="1"/>
        <v>910</v>
      </c>
    </row>
    <row r="8" spans="1:17" x14ac:dyDescent="0.25">
      <c r="A8" s="110" t="s">
        <v>46</v>
      </c>
      <c r="B8" s="120">
        <v>0</v>
      </c>
      <c r="C8" s="120">
        <v>0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  <c r="J8" s="120">
        <v>0</v>
      </c>
      <c r="K8" s="120">
        <v>0</v>
      </c>
      <c r="L8" s="120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</row>
    <row r="9" spans="1:17" x14ac:dyDescent="0.25">
      <c r="A9" s="108" t="s">
        <v>45</v>
      </c>
      <c r="B9" s="118">
        <v>1088</v>
      </c>
      <c r="C9" s="118">
        <v>1281</v>
      </c>
      <c r="D9" s="118">
        <v>1835</v>
      </c>
      <c r="E9" s="118">
        <v>1701</v>
      </c>
      <c r="F9" s="118">
        <v>1967</v>
      </c>
      <c r="G9" s="118">
        <v>2266</v>
      </c>
      <c r="H9" s="118">
        <v>2416</v>
      </c>
      <c r="I9" s="118">
        <v>2554</v>
      </c>
      <c r="J9" s="118">
        <v>2477</v>
      </c>
      <c r="K9" s="118">
        <v>2000</v>
      </c>
      <c r="L9" s="118">
        <v>1821</v>
      </c>
      <c r="M9" s="118">
        <v>1934</v>
      </c>
      <c r="N9" s="118">
        <v>1247</v>
      </c>
      <c r="O9" s="118">
        <v>1030</v>
      </c>
      <c r="P9" s="118">
        <v>1022</v>
      </c>
      <c r="Q9" s="118">
        <v>910</v>
      </c>
    </row>
    <row r="10" spans="1:17" x14ac:dyDescent="0.25">
      <c r="A10" s="123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</row>
    <row r="11" spans="1:17" x14ac:dyDescent="0.25">
      <c r="A11" s="31" t="s">
        <v>110</v>
      </c>
      <c r="B11" s="46">
        <f t="shared" ref="B11:Q11" si="2">SUM(B12:B13)</f>
        <v>1145.2631578947369</v>
      </c>
      <c r="C11" s="46">
        <f t="shared" si="2"/>
        <v>1354.7054723995564</v>
      </c>
      <c r="D11" s="46">
        <f t="shared" si="2"/>
        <v>1983.0324159140146</v>
      </c>
      <c r="E11" s="46">
        <f t="shared" si="2"/>
        <v>1983.0324159140146</v>
      </c>
      <c r="F11" s="46">
        <f t="shared" si="2"/>
        <v>2087.7535731664243</v>
      </c>
      <c r="G11" s="46">
        <f t="shared" si="2"/>
        <v>2401.9170449236535</v>
      </c>
      <c r="H11" s="46">
        <f t="shared" si="2"/>
        <v>2611.359359428473</v>
      </c>
      <c r="I11" s="46">
        <f t="shared" si="2"/>
        <v>2716.0805166808827</v>
      </c>
      <c r="J11" s="46">
        <f t="shared" si="2"/>
        <v>2716.0805166808827</v>
      </c>
      <c r="K11" s="46">
        <f t="shared" si="2"/>
        <v>2716.0805166808827</v>
      </c>
      <c r="L11" s="46">
        <f t="shared" si="2"/>
        <v>2716.0805166808827</v>
      </c>
      <c r="M11" s="46">
        <f t="shared" si="2"/>
        <v>2611.359359428473</v>
      </c>
      <c r="N11" s="46">
        <f t="shared" si="2"/>
        <v>2611.359359428473</v>
      </c>
      <c r="O11" s="46">
        <f t="shared" si="2"/>
        <v>2611.359359428473</v>
      </c>
      <c r="P11" s="46">
        <f t="shared" si="2"/>
        <v>2506.6382021760633</v>
      </c>
      <c r="Q11" s="46">
        <f t="shared" si="2"/>
        <v>2506.6382021760633</v>
      </c>
    </row>
    <row r="12" spans="1:17" x14ac:dyDescent="0.25">
      <c r="A12" s="110" t="s">
        <v>46</v>
      </c>
      <c r="B12" s="120">
        <v>0</v>
      </c>
      <c r="C12" s="120">
        <v>0</v>
      </c>
      <c r="D12" s="120">
        <v>0</v>
      </c>
      <c r="E12" s="120">
        <v>0</v>
      </c>
      <c r="F12" s="120">
        <v>0</v>
      </c>
      <c r="G12" s="120">
        <v>0</v>
      </c>
      <c r="H12" s="120">
        <v>0</v>
      </c>
      <c r="I12" s="120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</row>
    <row r="13" spans="1:17" x14ac:dyDescent="0.25">
      <c r="A13" s="108" t="s">
        <v>45</v>
      </c>
      <c r="B13" s="118">
        <v>1145.2631578947369</v>
      </c>
      <c r="C13" s="118">
        <v>1354.7054723995564</v>
      </c>
      <c r="D13" s="118">
        <v>1983.0324159140146</v>
      </c>
      <c r="E13" s="118">
        <v>1983.0324159140146</v>
      </c>
      <c r="F13" s="118">
        <v>2087.7535731664243</v>
      </c>
      <c r="G13" s="118">
        <v>2401.9170449236535</v>
      </c>
      <c r="H13" s="118">
        <v>2611.359359428473</v>
      </c>
      <c r="I13" s="118">
        <v>2716.0805166808827</v>
      </c>
      <c r="J13" s="118">
        <v>2716.0805166808827</v>
      </c>
      <c r="K13" s="118">
        <v>2716.0805166808827</v>
      </c>
      <c r="L13" s="118">
        <v>2716.0805166808827</v>
      </c>
      <c r="M13" s="118">
        <v>2611.359359428473</v>
      </c>
      <c r="N13" s="118">
        <v>2611.359359428473</v>
      </c>
      <c r="O13" s="118">
        <v>2611.359359428473</v>
      </c>
      <c r="P13" s="118">
        <v>2506.6382021760633</v>
      </c>
      <c r="Q13" s="118">
        <v>2506.6382021760633</v>
      </c>
    </row>
    <row r="14" spans="1:17" x14ac:dyDescent="0.25">
      <c r="A14" s="124" t="s">
        <v>109</v>
      </c>
      <c r="B14" s="38"/>
      <c r="C14" s="38">
        <f t="shared" ref="C14:Q14" si="3">SUM(C15:C16)</f>
        <v>314.16347175722916</v>
      </c>
      <c r="D14" s="38">
        <f t="shared" si="3"/>
        <v>628.32694351445832</v>
      </c>
      <c r="E14" s="38">
        <f t="shared" si="3"/>
        <v>0</v>
      </c>
      <c r="F14" s="38">
        <f t="shared" si="3"/>
        <v>209.44231450481945</v>
      </c>
      <c r="G14" s="38">
        <f t="shared" si="3"/>
        <v>314.16347175722922</v>
      </c>
      <c r="H14" s="38">
        <f t="shared" si="3"/>
        <v>209.44231450481948</v>
      </c>
      <c r="I14" s="38">
        <f t="shared" si="3"/>
        <v>209.44231450481945</v>
      </c>
      <c r="J14" s="38">
        <f t="shared" si="3"/>
        <v>0</v>
      </c>
      <c r="K14" s="38">
        <f t="shared" si="3"/>
        <v>0</v>
      </c>
      <c r="L14" s="38">
        <f t="shared" si="3"/>
        <v>0</v>
      </c>
      <c r="M14" s="38">
        <f t="shared" si="3"/>
        <v>0</v>
      </c>
      <c r="N14" s="38">
        <f t="shared" si="3"/>
        <v>0</v>
      </c>
      <c r="O14" s="38">
        <f t="shared" si="3"/>
        <v>0</v>
      </c>
      <c r="P14" s="38">
        <f t="shared" si="3"/>
        <v>0</v>
      </c>
      <c r="Q14" s="38">
        <f t="shared" si="3"/>
        <v>0</v>
      </c>
    </row>
    <row r="15" spans="1:17" x14ac:dyDescent="0.25">
      <c r="A15" s="121" t="s">
        <v>46</v>
      </c>
      <c r="B15" s="120"/>
      <c r="C15" s="120">
        <v>0</v>
      </c>
      <c r="D15" s="120">
        <v>0</v>
      </c>
      <c r="E15" s="120">
        <v>0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</row>
    <row r="16" spans="1:17" x14ac:dyDescent="0.25">
      <c r="A16" s="119" t="s">
        <v>45</v>
      </c>
      <c r="B16" s="118"/>
      <c r="C16" s="118">
        <v>314.16347175722916</v>
      </c>
      <c r="D16" s="118">
        <v>628.32694351445832</v>
      </c>
      <c r="E16" s="118">
        <v>0</v>
      </c>
      <c r="F16" s="118">
        <v>209.44231450481945</v>
      </c>
      <c r="G16" s="118">
        <v>314.16347175722922</v>
      </c>
      <c r="H16" s="118">
        <v>209.44231450481948</v>
      </c>
      <c r="I16" s="118">
        <v>209.44231450481945</v>
      </c>
      <c r="J16" s="118">
        <v>0</v>
      </c>
      <c r="K16" s="118">
        <v>0</v>
      </c>
      <c r="L16" s="118">
        <v>0</v>
      </c>
      <c r="M16" s="118">
        <v>0</v>
      </c>
      <c r="N16" s="118">
        <v>0</v>
      </c>
      <c r="O16" s="118">
        <v>0</v>
      </c>
      <c r="P16" s="118">
        <v>0</v>
      </c>
      <c r="Q16" s="118">
        <v>0</v>
      </c>
    </row>
    <row r="17" spans="1:17" x14ac:dyDescent="0.25">
      <c r="A17" s="124" t="s">
        <v>108</v>
      </c>
      <c r="B17" s="38"/>
      <c r="C17" s="38">
        <f t="shared" ref="C17:Q17" si="4">SUM(C18:C19)</f>
        <v>104.72115725240974</v>
      </c>
      <c r="D17" s="38">
        <f t="shared" si="4"/>
        <v>0</v>
      </c>
      <c r="E17" s="38">
        <f t="shared" si="4"/>
        <v>0</v>
      </c>
      <c r="F17" s="38">
        <f t="shared" si="4"/>
        <v>104.72115725240974</v>
      </c>
      <c r="G17" s="38">
        <f t="shared" si="4"/>
        <v>0</v>
      </c>
      <c r="H17" s="38">
        <f t="shared" si="4"/>
        <v>0</v>
      </c>
      <c r="I17" s="38">
        <f t="shared" si="4"/>
        <v>104.72115725240974</v>
      </c>
      <c r="J17" s="38">
        <f t="shared" si="4"/>
        <v>0</v>
      </c>
      <c r="K17" s="38">
        <f t="shared" si="4"/>
        <v>0</v>
      </c>
      <c r="L17" s="38">
        <f t="shared" si="4"/>
        <v>0</v>
      </c>
      <c r="M17" s="38">
        <f t="shared" si="4"/>
        <v>104.72115725240974</v>
      </c>
      <c r="N17" s="38">
        <f t="shared" si="4"/>
        <v>0</v>
      </c>
      <c r="O17" s="38">
        <f t="shared" si="4"/>
        <v>0</v>
      </c>
      <c r="P17" s="38">
        <f t="shared" si="4"/>
        <v>104.72115725240974</v>
      </c>
      <c r="Q17" s="38">
        <f t="shared" si="4"/>
        <v>0</v>
      </c>
    </row>
    <row r="18" spans="1:17" x14ac:dyDescent="0.25">
      <c r="A18" s="121" t="s">
        <v>46</v>
      </c>
      <c r="B18" s="120"/>
      <c r="C18" s="120">
        <f>B12+C15-C12</f>
        <v>0</v>
      </c>
      <c r="D18" s="120">
        <f t="shared" ref="D18:Q19" si="5">C12+D15-D12</f>
        <v>0</v>
      </c>
      <c r="E18" s="120">
        <f t="shared" si="5"/>
        <v>0</v>
      </c>
      <c r="F18" s="120">
        <f t="shared" si="5"/>
        <v>0</v>
      </c>
      <c r="G18" s="120">
        <f t="shared" si="5"/>
        <v>0</v>
      </c>
      <c r="H18" s="120">
        <f t="shared" si="5"/>
        <v>0</v>
      </c>
      <c r="I18" s="120">
        <f t="shared" si="5"/>
        <v>0</v>
      </c>
      <c r="J18" s="120">
        <f t="shared" si="5"/>
        <v>0</v>
      </c>
      <c r="K18" s="120">
        <f t="shared" si="5"/>
        <v>0</v>
      </c>
      <c r="L18" s="120">
        <f t="shared" si="5"/>
        <v>0</v>
      </c>
      <c r="M18" s="120">
        <f t="shared" si="5"/>
        <v>0</v>
      </c>
      <c r="N18" s="120">
        <f t="shared" si="5"/>
        <v>0</v>
      </c>
      <c r="O18" s="120">
        <f t="shared" si="5"/>
        <v>0</v>
      </c>
      <c r="P18" s="120">
        <f t="shared" si="5"/>
        <v>0</v>
      </c>
      <c r="Q18" s="120">
        <f t="shared" si="5"/>
        <v>0</v>
      </c>
    </row>
    <row r="19" spans="1:17" x14ac:dyDescent="0.25">
      <c r="A19" s="119" t="s">
        <v>45</v>
      </c>
      <c r="B19" s="118"/>
      <c r="C19" s="118">
        <f>B13+C16-C13</f>
        <v>104.72115725240974</v>
      </c>
      <c r="D19" s="118">
        <f t="shared" si="5"/>
        <v>0</v>
      </c>
      <c r="E19" s="118">
        <f t="shared" si="5"/>
        <v>0</v>
      </c>
      <c r="F19" s="118">
        <f t="shared" si="5"/>
        <v>104.72115725240974</v>
      </c>
      <c r="G19" s="118">
        <f t="shared" si="5"/>
        <v>0</v>
      </c>
      <c r="H19" s="118">
        <f t="shared" si="5"/>
        <v>0</v>
      </c>
      <c r="I19" s="118">
        <f t="shared" si="5"/>
        <v>104.72115725240974</v>
      </c>
      <c r="J19" s="118">
        <f t="shared" si="5"/>
        <v>0</v>
      </c>
      <c r="K19" s="118">
        <f t="shared" si="5"/>
        <v>0</v>
      </c>
      <c r="L19" s="118">
        <f t="shared" si="5"/>
        <v>0</v>
      </c>
      <c r="M19" s="118">
        <f t="shared" si="5"/>
        <v>104.72115725240974</v>
      </c>
      <c r="N19" s="118">
        <f t="shared" si="5"/>
        <v>0</v>
      </c>
      <c r="O19" s="118">
        <f t="shared" si="5"/>
        <v>0</v>
      </c>
      <c r="P19" s="118">
        <f t="shared" si="5"/>
        <v>104.72115725240974</v>
      </c>
      <c r="Q19" s="118">
        <f t="shared" si="5"/>
        <v>0</v>
      </c>
    </row>
    <row r="20" spans="1:17" x14ac:dyDescent="0.25">
      <c r="A20" s="31" t="s">
        <v>107</v>
      </c>
      <c r="B20" s="46">
        <f t="shared" ref="B20:Q20" si="6">SUM(B21:B22)</f>
        <v>57.263157894736878</v>
      </c>
      <c r="C20" s="46">
        <f t="shared" si="6"/>
        <v>73.705472399556356</v>
      </c>
      <c r="D20" s="46">
        <f t="shared" si="6"/>
        <v>148.03241591401456</v>
      </c>
      <c r="E20" s="46">
        <f t="shared" si="6"/>
        <v>282.03241591401456</v>
      </c>
      <c r="F20" s="46">
        <f t="shared" si="6"/>
        <v>120.7535731664243</v>
      </c>
      <c r="G20" s="46">
        <f t="shared" si="6"/>
        <v>135.91704492365352</v>
      </c>
      <c r="H20" s="46">
        <f t="shared" si="6"/>
        <v>195.359359428473</v>
      </c>
      <c r="I20" s="46">
        <f t="shared" si="6"/>
        <v>162.08051668088274</v>
      </c>
      <c r="J20" s="46">
        <f t="shared" si="6"/>
        <v>239.08051668088274</v>
      </c>
      <c r="K20" s="46">
        <f t="shared" si="6"/>
        <v>716.08051668088274</v>
      </c>
      <c r="L20" s="46">
        <f t="shared" si="6"/>
        <v>895.08051668088274</v>
      </c>
      <c r="M20" s="46">
        <f t="shared" si="6"/>
        <v>677.359359428473</v>
      </c>
      <c r="N20" s="46">
        <f t="shared" si="6"/>
        <v>1364.359359428473</v>
      </c>
      <c r="O20" s="46">
        <f t="shared" si="6"/>
        <v>1581.359359428473</v>
      </c>
      <c r="P20" s="46">
        <f t="shared" si="6"/>
        <v>1484.6382021760633</v>
      </c>
      <c r="Q20" s="46">
        <f t="shared" si="6"/>
        <v>1596.6382021760633</v>
      </c>
    </row>
    <row r="21" spans="1:17" x14ac:dyDescent="0.25">
      <c r="A21" s="110" t="s">
        <v>46</v>
      </c>
      <c r="B21" s="120">
        <f>B12-B8</f>
        <v>0</v>
      </c>
      <c r="C21" s="120">
        <f t="shared" ref="C21:Q21" si="7">C12-C8</f>
        <v>0</v>
      </c>
      <c r="D21" s="120">
        <f t="shared" si="7"/>
        <v>0</v>
      </c>
      <c r="E21" s="120">
        <f t="shared" si="7"/>
        <v>0</v>
      </c>
      <c r="F21" s="120">
        <f t="shared" si="7"/>
        <v>0</v>
      </c>
      <c r="G21" s="120">
        <f t="shared" si="7"/>
        <v>0</v>
      </c>
      <c r="H21" s="120">
        <f t="shared" si="7"/>
        <v>0</v>
      </c>
      <c r="I21" s="120">
        <f t="shared" si="7"/>
        <v>0</v>
      </c>
      <c r="J21" s="120">
        <f t="shared" si="7"/>
        <v>0</v>
      </c>
      <c r="K21" s="120">
        <f t="shared" si="7"/>
        <v>0</v>
      </c>
      <c r="L21" s="120">
        <f t="shared" si="7"/>
        <v>0</v>
      </c>
      <c r="M21" s="120">
        <f t="shared" si="7"/>
        <v>0</v>
      </c>
      <c r="N21" s="120">
        <f t="shared" si="7"/>
        <v>0</v>
      </c>
      <c r="O21" s="120">
        <f t="shared" si="7"/>
        <v>0</v>
      </c>
      <c r="P21" s="120">
        <f t="shared" si="7"/>
        <v>0</v>
      </c>
      <c r="Q21" s="120">
        <f t="shared" si="7"/>
        <v>0</v>
      </c>
    </row>
    <row r="22" spans="1:17" x14ac:dyDescent="0.25">
      <c r="A22" s="108" t="s">
        <v>45</v>
      </c>
      <c r="B22" s="118">
        <f>B13-B9</f>
        <v>57.263157894736878</v>
      </c>
      <c r="C22" s="118">
        <f t="shared" ref="C22:Q22" si="8">C13-C9</f>
        <v>73.705472399556356</v>
      </c>
      <c r="D22" s="118">
        <f t="shared" si="8"/>
        <v>148.03241591401456</v>
      </c>
      <c r="E22" s="118">
        <f t="shared" si="8"/>
        <v>282.03241591401456</v>
      </c>
      <c r="F22" s="118">
        <f t="shared" si="8"/>
        <v>120.7535731664243</v>
      </c>
      <c r="G22" s="118">
        <f t="shared" si="8"/>
        <v>135.91704492365352</v>
      </c>
      <c r="H22" s="118">
        <f t="shared" si="8"/>
        <v>195.359359428473</v>
      </c>
      <c r="I22" s="118">
        <f t="shared" si="8"/>
        <v>162.08051668088274</v>
      </c>
      <c r="J22" s="118">
        <f t="shared" si="8"/>
        <v>239.08051668088274</v>
      </c>
      <c r="K22" s="118">
        <f t="shared" si="8"/>
        <v>716.08051668088274</v>
      </c>
      <c r="L22" s="118">
        <f t="shared" si="8"/>
        <v>895.08051668088274</v>
      </c>
      <c r="M22" s="118">
        <f t="shared" si="8"/>
        <v>677.359359428473</v>
      </c>
      <c r="N22" s="118">
        <f t="shared" si="8"/>
        <v>1364.359359428473</v>
      </c>
      <c r="O22" s="118">
        <f t="shared" si="8"/>
        <v>1581.359359428473</v>
      </c>
      <c r="P22" s="118">
        <f t="shared" si="8"/>
        <v>1484.6382021760633</v>
      </c>
      <c r="Q22" s="118">
        <f t="shared" si="8"/>
        <v>1596.6382021760633</v>
      </c>
    </row>
    <row r="23" spans="1:17" x14ac:dyDescent="0.25">
      <c r="A23" s="123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</row>
    <row r="24" spans="1:17" x14ac:dyDescent="0.25">
      <c r="A24" s="31" t="s">
        <v>77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17" x14ac:dyDescent="0.25">
      <c r="A25" s="50" t="s">
        <v>69</v>
      </c>
      <c r="B25" s="38">
        <v>191.6124701021574</v>
      </c>
      <c r="C25" s="38">
        <v>211.70451000000006</v>
      </c>
      <c r="D25" s="38">
        <v>241.99209999999917</v>
      </c>
      <c r="E25" s="38">
        <v>248.00294999999971</v>
      </c>
      <c r="F25" s="38">
        <v>220.64759999999947</v>
      </c>
      <c r="G25" s="38">
        <v>219.4558255056582</v>
      </c>
      <c r="H25" s="38">
        <v>226.6041699999995</v>
      </c>
      <c r="I25" s="38">
        <v>254.69924000000032</v>
      </c>
      <c r="J25" s="38">
        <v>225.10555999999889</v>
      </c>
      <c r="K25" s="38">
        <v>188.41154000000012</v>
      </c>
      <c r="L25" s="38">
        <v>177.09769360551496</v>
      </c>
      <c r="M25" s="38">
        <v>182.71748034369227</v>
      </c>
      <c r="N25" s="38">
        <v>156.20529350057421</v>
      </c>
      <c r="O25" s="38">
        <v>140.77677671345901</v>
      </c>
      <c r="P25" s="38">
        <v>134.71045920195195</v>
      </c>
      <c r="Q25" s="38">
        <v>90.738054783061969</v>
      </c>
    </row>
    <row r="26" spans="1:17" x14ac:dyDescent="0.25">
      <c r="A26" s="55" t="s">
        <v>33</v>
      </c>
      <c r="B26" s="54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54">
        <v>0</v>
      </c>
      <c r="P26" s="54">
        <v>0</v>
      </c>
      <c r="Q26" s="54">
        <v>0</v>
      </c>
    </row>
    <row r="27" spans="1:17" x14ac:dyDescent="0.25">
      <c r="A27" s="53" t="s">
        <v>48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47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32</v>
      </c>
      <c r="B29" s="51">
        <v>52.492014749296345</v>
      </c>
      <c r="C29" s="51">
        <v>53.418039999999849</v>
      </c>
      <c r="D29" s="51">
        <v>54.27205999999893</v>
      </c>
      <c r="E29" s="51">
        <v>55.595929999999612</v>
      </c>
      <c r="F29" s="51">
        <v>25.49422999999976</v>
      </c>
      <c r="G29" s="51">
        <v>4.8480144803047551</v>
      </c>
      <c r="H29" s="51">
        <v>5.7994199999992588</v>
      </c>
      <c r="I29" s="51">
        <v>5.8004200000001447</v>
      </c>
      <c r="J29" s="51">
        <v>4.7993199999990566</v>
      </c>
      <c r="K29" s="51">
        <v>3.9003799999998137</v>
      </c>
      <c r="L29" s="51">
        <v>3.8931310403830821</v>
      </c>
      <c r="M29" s="51">
        <v>0.95539433990740008</v>
      </c>
      <c r="N29" s="51">
        <v>23.887614892855993</v>
      </c>
      <c r="O29" s="51">
        <v>33.414956885248685</v>
      </c>
      <c r="P29" s="51">
        <v>40.844305286038789</v>
      </c>
      <c r="Q29" s="51">
        <v>20.678471733097879</v>
      </c>
    </row>
    <row r="30" spans="1:17" x14ac:dyDescent="0.25">
      <c r="A30" s="53" t="s">
        <v>31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</row>
    <row r="31" spans="1:17" x14ac:dyDescent="0.25">
      <c r="A31" s="53" t="s">
        <v>30</v>
      </c>
      <c r="B31" s="51">
        <v>21.971127087412412</v>
      </c>
      <c r="C31" s="51">
        <v>21.960139999999967</v>
      </c>
      <c r="D31" s="51">
        <v>19.779669999999896</v>
      </c>
      <c r="E31" s="51">
        <v>21.989410000000021</v>
      </c>
      <c r="F31" s="51">
        <v>12.092539999999985</v>
      </c>
      <c r="G31" s="51">
        <v>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51">
        <v>0</v>
      </c>
      <c r="N31" s="51">
        <v>5.4942917971050917</v>
      </c>
      <c r="O31" s="51">
        <v>7.6909876904492052</v>
      </c>
      <c r="P31" s="51">
        <v>6.592202602684452</v>
      </c>
      <c r="Q31" s="51">
        <v>7.688917377523083</v>
      </c>
    </row>
    <row r="32" spans="1:17" x14ac:dyDescent="0.25">
      <c r="A32" s="53" t="s">
        <v>76</v>
      </c>
      <c r="B32" s="51">
        <v>13.326148789825936</v>
      </c>
      <c r="C32" s="51">
        <v>13.285220000000095</v>
      </c>
      <c r="D32" s="51">
        <v>15.398129999998957</v>
      </c>
      <c r="E32" s="51">
        <v>17.405829999999696</v>
      </c>
      <c r="F32" s="51">
        <v>1.0011999999998977</v>
      </c>
      <c r="G32" s="51">
        <v>1.0269001867337693</v>
      </c>
      <c r="H32" s="51">
        <v>1.0000399999992169</v>
      </c>
      <c r="I32" s="51">
        <v>1.0001700000000255</v>
      </c>
      <c r="J32" s="51">
        <v>1.0000499999989643</v>
      </c>
      <c r="K32" s="51">
        <v>0.99976999999989857</v>
      </c>
      <c r="L32" s="51">
        <v>1.0269810205596173</v>
      </c>
      <c r="M32" s="51">
        <v>0</v>
      </c>
      <c r="N32" s="51">
        <v>4.0606194568802891</v>
      </c>
      <c r="O32" s="51">
        <v>5.0877436522534367</v>
      </c>
      <c r="P32" s="51">
        <v>7.1180685939917794</v>
      </c>
      <c r="Q32" s="51">
        <v>3.0563238086056401</v>
      </c>
    </row>
    <row r="33" spans="1:17" x14ac:dyDescent="0.25">
      <c r="A33" s="53" t="s">
        <v>29</v>
      </c>
      <c r="B33" s="51">
        <v>17.194738872057997</v>
      </c>
      <c r="C33" s="51">
        <v>18.172679999999787</v>
      </c>
      <c r="D33" s="51">
        <v>19.094260000000077</v>
      </c>
      <c r="E33" s="51">
        <v>16.200689999999895</v>
      </c>
      <c r="F33" s="51">
        <v>12.400489999999877</v>
      </c>
      <c r="G33" s="51">
        <v>3.8211142935709859</v>
      </c>
      <c r="H33" s="51">
        <v>4.7993800000000419</v>
      </c>
      <c r="I33" s="51">
        <v>4.8002500000001191</v>
      </c>
      <c r="J33" s="51">
        <v>3.7992700000000923</v>
      </c>
      <c r="K33" s="51">
        <v>2.9006099999999151</v>
      </c>
      <c r="L33" s="51">
        <v>2.8661500198234648</v>
      </c>
      <c r="M33" s="51">
        <v>0.95539433990740008</v>
      </c>
      <c r="N33" s="51">
        <v>14.332703638870612</v>
      </c>
      <c r="O33" s="51">
        <v>11.464291551260743</v>
      </c>
      <c r="P33" s="51">
        <v>13.375686001106942</v>
      </c>
      <c r="Q33" s="51">
        <v>3.8203692862173</v>
      </c>
    </row>
    <row r="34" spans="1:17" x14ac:dyDescent="0.25">
      <c r="A34" s="53" t="s">
        <v>28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9.1719339912853002</v>
      </c>
      <c r="P34" s="51">
        <v>13.758348088255616</v>
      </c>
      <c r="Q34" s="51">
        <v>6.1128612607518562</v>
      </c>
    </row>
    <row r="35" spans="1:17" x14ac:dyDescent="0.25">
      <c r="A35" s="52" t="s">
        <v>27</v>
      </c>
      <c r="B35" s="51">
        <v>55.296643142906845</v>
      </c>
      <c r="C35" s="51">
        <v>63.545000000000044</v>
      </c>
      <c r="D35" s="51">
        <v>65.974919999999969</v>
      </c>
      <c r="E35" s="51">
        <v>59.105129999999917</v>
      </c>
      <c r="F35" s="51">
        <v>65.670639999999992</v>
      </c>
      <c r="G35" s="51">
        <v>69.904362510131079</v>
      </c>
      <c r="H35" s="51">
        <v>68.081249999999955</v>
      </c>
      <c r="I35" s="51">
        <v>78.199349999999924</v>
      </c>
      <c r="J35" s="51">
        <v>74.710530000000006</v>
      </c>
      <c r="K35" s="51">
        <v>63.014079999999979</v>
      </c>
      <c r="L35" s="51">
        <v>61.259628064789183</v>
      </c>
      <c r="M35" s="51">
        <v>61.551334983564686</v>
      </c>
      <c r="N35" s="51">
        <v>53.293658179231215</v>
      </c>
      <c r="O35" s="51">
        <v>41.920151860941075</v>
      </c>
      <c r="P35" s="51">
        <v>27.062449904829919</v>
      </c>
      <c r="Q35" s="51">
        <v>9.359374337675149</v>
      </c>
    </row>
    <row r="36" spans="1:17" x14ac:dyDescent="0.25">
      <c r="A36" s="53" t="s">
        <v>66</v>
      </c>
      <c r="B36" s="51">
        <v>55.296643142906845</v>
      </c>
      <c r="C36" s="51">
        <v>63.545000000000044</v>
      </c>
      <c r="D36" s="51">
        <v>65.974919999999969</v>
      </c>
      <c r="E36" s="51">
        <v>59.105129999999917</v>
      </c>
      <c r="F36" s="51">
        <v>65.670639999999992</v>
      </c>
      <c r="G36" s="51">
        <v>69.904362510131079</v>
      </c>
      <c r="H36" s="51">
        <v>68.081249999999955</v>
      </c>
      <c r="I36" s="51">
        <v>78.199349999999924</v>
      </c>
      <c r="J36" s="51">
        <v>74.710530000000006</v>
      </c>
      <c r="K36" s="51">
        <v>63.014079999999979</v>
      </c>
      <c r="L36" s="51">
        <v>61.259628064789183</v>
      </c>
      <c r="M36" s="51">
        <v>61.551334983564686</v>
      </c>
      <c r="N36" s="51">
        <v>53.293658179231215</v>
      </c>
      <c r="O36" s="51">
        <v>41.920151860941075</v>
      </c>
      <c r="P36" s="51">
        <v>27.062449904829919</v>
      </c>
      <c r="Q36" s="51">
        <v>9.359374337675149</v>
      </c>
    </row>
    <row r="37" spans="1:17" x14ac:dyDescent="0.25">
      <c r="A37" s="53" t="s">
        <v>25</v>
      </c>
      <c r="B37" s="51">
        <v>0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</row>
    <row r="38" spans="1:17" x14ac:dyDescent="0.25">
      <c r="A38" s="52" t="s">
        <v>24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</row>
    <row r="39" spans="1:17" x14ac:dyDescent="0.25">
      <c r="A39" s="53" t="s">
        <v>23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3" t="s">
        <v>74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</row>
    <row r="41" spans="1:17" x14ac:dyDescent="0.25">
      <c r="A41" s="53" t="s">
        <v>73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3" t="s">
        <v>72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3" t="s">
        <v>71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2" t="s">
        <v>22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63" t="s">
        <v>21</v>
      </c>
      <c r="B45" s="62">
        <v>83.823812209954212</v>
      </c>
      <c r="C45" s="62">
        <v>94.741470000000163</v>
      </c>
      <c r="D45" s="62">
        <v>121.74512000000027</v>
      </c>
      <c r="E45" s="62">
        <v>133.30189000000018</v>
      </c>
      <c r="F45" s="62">
        <v>129.48272999999972</v>
      </c>
      <c r="G45" s="62">
        <v>144.70344851522236</v>
      </c>
      <c r="H45" s="62">
        <v>152.72350000000029</v>
      </c>
      <c r="I45" s="62">
        <v>170.69947000000025</v>
      </c>
      <c r="J45" s="62">
        <v>145.59570999999983</v>
      </c>
      <c r="K45" s="62">
        <v>121.49708000000032</v>
      </c>
      <c r="L45" s="62">
        <v>111.9449345003427</v>
      </c>
      <c r="M45" s="62">
        <v>120.21075102022019</v>
      </c>
      <c r="N45" s="62">
        <v>79.024020428487006</v>
      </c>
      <c r="O45" s="62">
        <v>65.441667967269268</v>
      </c>
      <c r="P45" s="62">
        <v>66.803704011083255</v>
      </c>
      <c r="Q45" s="62">
        <v>60.700208712288941</v>
      </c>
    </row>
    <row r="46" spans="1:17" x14ac:dyDescent="0.25">
      <c r="A46" s="50" t="s">
        <v>105</v>
      </c>
      <c r="B46" s="38">
        <f t="shared" ref="B46:Q46" si="9">SUM(B47:B48)</f>
        <v>191.6124701021574</v>
      </c>
      <c r="C46" s="38">
        <f t="shared" si="9"/>
        <v>211.70451000000003</v>
      </c>
      <c r="D46" s="38">
        <f t="shared" si="9"/>
        <v>241.99209999999917</v>
      </c>
      <c r="E46" s="38">
        <f t="shared" si="9"/>
        <v>248.00294999999974</v>
      </c>
      <c r="F46" s="38">
        <f t="shared" si="9"/>
        <v>220.64759999999947</v>
      </c>
      <c r="G46" s="38">
        <f t="shared" si="9"/>
        <v>219.45582550565823</v>
      </c>
      <c r="H46" s="38">
        <f t="shared" si="9"/>
        <v>226.6041699999995</v>
      </c>
      <c r="I46" s="38">
        <f t="shared" si="9"/>
        <v>254.69924000000029</v>
      </c>
      <c r="J46" s="38">
        <f t="shared" si="9"/>
        <v>225.10555999999892</v>
      </c>
      <c r="K46" s="38">
        <f t="shared" si="9"/>
        <v>188.41154000000009</v>
      </c>
      <c r="L46" s="38">
        <f t="shared" si="9"/>
        <v>177.09769360551499</v>
      </c>
      <c r="M46" s="38">
        <f t="shared" si="9"/>
        <v>182.71748034369227</v>
      </c>
      <c r="N46" s="38">
        <f t="shared" si="9"/>
        <v>156.20529350057419</v>
      </c>
      <c r="O46" s="38">
        <f t="shared" si="9"/>
        <v>140.77677671345904</v>
      </c>
      <c r="P46" s="38">
        <f t="shared" si="9"/>
        <v>134.71045920195195</v>
      </c>
      <c r="Q46" s="38">
        <f t="shared" si="9"/>
        <v>90.738054783061983</v>
      </c>
    </row>
    <row r="47" spans="1:17" x14ac:dyDescent="0.25">
      <c r="A47" s="121" t="s">
        <v>46</v>
      </c>
      <c r="B47" s="120">
        <v>0</v>
      </c>
      <c r="C47" s="120">
        <v>0</v>
      </c>
      <c r="D47" s="120">
        <v>0</v>
      </c>
      <c r="E47" s="120">
        <v>0</v>
      </c>
      <c r="F47" s="120">
        <v>0</v>
      </c>
      <c r="G47" s="120">
        <v>0</v>
      </c>
      <c r="H47" s="120">
        <v>0</v>
      </c>
      <c r="I47" s="120">
        <v>0</v>
      </c>
      <c r="J47" s="120">
        <v>0</v>
      </c>
      <c r="K47" s="120">
        <v>0</v>
      </c>
      <c r="L47" s="120">
        <v>0</v>
      </c>
      <c r="M47" s="120">
        <v>0</v>
      </c>
      <c r="N47" s="120">
        <v>0</v>
      </c>
      <c r="O47" s="120">
        <v>0</v>
      </c>
      <c r="P47" s="120">
        <v>0</v>
      </c>
      <c r="Q47" s="120">
        <v>0</v>
      </c>
    </row>
    <row r="48" spans="1:17" x14ac:dyDescent="0.25">
      <c r="A48" s="119" t="s">
        <v>45</v>
      </c>
      <c r="B48" s="118">
        <v>191.6124701021574</v>
      </c>
      <c r="C48" s="118">
        <v>211.70451000000003</v>
      </c>
      <c r="D48" s="118">
        <v>241.99209999999917</v>
      </c>
      <c r="E48" s="118">
        <v>248.00294999999974</v>
      </c>
      <c r="F48" s="118">
        <v>220.64759999999947</v>
      </c>
      <c r="G48" s="118">
        <v>219.45582550565823</v>
      </c>
      <c r="H48" s="118">
        <v>226.6041699999995</v>
      </c>
      <c r="I48" s="118">
        <v>254.69924000000029</v>
      </c>
      <c r="J48" s="118">
        <v>225.10555999999892</v>
      </c>
      <c r="K48" s="118">
        <v>188.41154000000009</v>
      </c>
      <c r="L48" s="118">
        <v>177.09769360551499</v>
      </c>
      <c r="M48" s="118">
        <v>182.71748034369227</v>
      </c>
      <c r="N48" s="118">
        <v>156.20529350057419</v>
      </c>
      <c r="O48" s="118">
        <v>140.77677671345904</v>
      </c>
      <c r="P48" s="118">
        <v>134.71045920195195</v>
      </c>
      <c r="Q48" s="118">
        <v>90.738054783061983</v>
      </c>
    </row>
    <row r="49" spans="1:17" x14ac:dyDescent="0.25">
      <c r="A49" s="117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</row>
    <row r="50" spans="1:17" x14ac:dyDescent="0.25">
      <c r="A50" s="31" t="s">
        <v>63</v>
      </c>
      <c r="B50" s="70">
        <f t="shared" ref="B50:Q50" si="10">SUM(B51:B52)</f>
        <v>1131.3515267802218</v>
      </c>
      <c r="C50" s="70">
        <f t="shared" si="10"/>
        <v>1276.6008910128824</v>
      </c>
      <c r="D50" s="70">
        <f t="shared" si="10"/>
        <v>1415.2502196823707</v>
      </c>
      <c r="E50" s="70">
        <f t="shared" si="10"/>
        <v>1392.5710579976806</v>
      </c>
      <c r="F50" s="70">
        <f t="shared" si="10"/>
        <v>1326.6549639700424</v>
      </c>
      <c r="G50" s="70">
        <f t="shared" si="10"/>
        <v>1299.4685693941462</v>
      </c>
      <c r="H50" s="70">
        <f t="shared" si="10"/>
        <v>1269.3994139298381</v>
      </c>
      <c r="I50" s="70">
        <f t="shared" si="10"/>
        <v>1360.2957139772072</v>
      </c>
      <c r="J50" s="70">
        <f t="shared" si="10"/>
        <v>1196.2139846818059</v>
      </c>
      <c r="K50" s="70">
        <f t="shared" si="10"/>
        <v>729.94342234838405</v>
      </c>
      <c r="L50" s="70">
        <f t="shared" si="10"/>
        <v>933.46746412644347</v>
      </c>
      <c r="M50" s="70">
        <f t="shared" si="10"/>
        <v>1115.6353936958299</v>
      </c>
      <c r="N50" s="70">
        <f t="shared" si="10"/>
        <v>1127.6731977847739</v>
      </c>
      <c r="O50" s="70">
        <f t="shared" si="10"/>
        <v>1024.1255757505776</v>
      </c>
      <c r="P50" s="70">
        <f t="shared" si="10"/>
        <v>1038.5398857561859</v>
      </c>
      <c r="Q50" s="70">
        <f t="shared" si="10"/>
        <v>965.03397838898252</v>
      </c>
    </row>
    <row r="51" spans="1:17" x14ac:dyDescent="0.25">
      <c r="A51" s="55" t="s">
        <v>343</v>
      </c>
      <c r="B51" s="54">
        <v>284.98962342117051</v>
      </c>
      <c r="C51" s="54">
        <v>307.37641599302367</v>
      </c>
      <c r="D51" s="54">
        <v>316.86486780232474</v>
      </c>
      <c r="E51" s="54">
        <v>303.41886024956261</v>
      </c>
      <c r="F51" s="54">
        <v>229.48474733683128</v>
      </c>
      <c r="G51" s="54">
        <v>179.75951639118321</v>
      </c>
      <c r="H51" s="54">
        <v>178.56421907266562</v>
      </c>
      <c r="I51" s="54">
        <v>202.33278236037631</v>
      </c>
      <c r="J51" s="54">
        <v>190.89412882444515</v>
      </c>
      <c r="K51" s="54">
        <v>160.50851671021138</v>
      </c>
      <c r="L51" s="54">
        <v>156.36041867685785</v>
      </c>
      <c r="M51" s="54">
        <v>147.66749038973384</v>
      </c>
      <c r="N51" s="54">
        <v>198.73513703518142</v>
      </c>
      <c r="O51" s="54">
        <v>209.15675956984063</v>
      </c>
      <c r="P51" s="54">
        <v>202.57150782630399</v>
      </c>
      <c r="Q51" s="54">
        <v>89.112091386646142</v>
      </c>
    </row>
    <row r="52" spans="1:17" x14ac:dyDescent="0.25">
      <c r="A52" s="52" t="s">
        <v>106</v>
      </c>
      <c r="B52" s="51">
        <v>846.36190335905121</v>
      </c>
      <c r="C52" s="51">
        <v>969.22447501985869</v>
      </c>
      <c r="D52" s="51">
        <v>1098.3853518800461</v>
      </c>
      <c r="E52" s="51">
        <v>1089.1521977481179</v>
      </c>
      <c r="F52" s="51">
        <v>1097.1702166332111</v>
      </c>
      <c r="G52" s="51">
        <v>1119.7090530029629</v>
      </c>
      <c r="H52" s="51">
        <v>1090.8351948571726</v>
      </c>
      <c r="I52" s="51">
        <v>1157.9629316168309</v>
      </c>
      <c r="J52" s="51">
        <v>1005.3198558573608</v>
      </c>
      <c r="K52" s="51">
        <v>569.43490563817272</v>
      </c>
      <c r="L52" s="51">
        <v>777.1070454495856</v>
      </c>
      <c r="M52" s="51">
        <v>967.9679033060961</v>
      </c>
      <c r="N52" s="51">
        <v>928.93806074959264</v>
      </c>
      <c r="O52" s="51">
        <v>814.96881618073689</v>
      </c>
      <c r="P52" s="51">
        <v>835.96837792988185</v>
      </c>
      <c r="Q52" s="51">
        <v>875.92188700233635</v>
      </c>
    </row>
    <row r="53" spans="1:17" x14ac:dyDescent="0.25">
      <c r="A53" s="50" t="s">
        <v>105</v>
      </c>
      <c r="B53" s="38">
        <f t="shared" ref="B53:Q53" si="11">SUM(B54:B55)</f>
        <v>1131.3515267802218</v>
      </c>
      <c r="C53" s="38">
        <f t="shared" si="11"/>
        <v>1276.6008910128824</v>
      </c>
      <c r="D53" s="38">
        <f t="shared" si="11"/>
        <v>1415.2502196823707</v>
      </c>
      <c r="E53" s="38">
        <f t="shared" si="11"/>
        <v>1392.5710579976806</v>
      </c>
      <c r="F53" s="38">
        <f t="shared" si="11"/>
        <v>1326.6549639700424</v>
      </c>
      <c r="G53" s="38">
        <f t="shared" si="11"/>
        <v>1299.468569394146</v>
      </c>
      <c r="H53" s="38">
        <f t="shared" si="11"/>
        <v>1269.3994139298381</v>
      </c>
      <c r="I53" s="38">
        <f t="shared" si="11"/>
        <v>1360.2957139772072</v>
      </c>
      <c r="J53" s="38">
        <f t="shared" si="11"/>
        <v>1196.2139846818059</v>
      </c>
      <c r="K53" s="38">
        <f t="shared" si="11"/>
        <v>729.94342234838405</v>
      </c>
      <c r="L53" s="38">
        <f t="shared" si="11"/>
        <v>933.46746412644347</v>
      </c>
      <c r="M53" s="38">
        <f t="shared" si="11"/>
        <v>1115.6353936958299</v>
      </c>
      <c r="N53" s="38">
        <f t="shared" si="11"/>
        <v>1127.6731977847739</v>
      </c>
      <c r="O53" s="38">
        <f t="shared" si="11"/>
        <v>1024.1255757505776</v>
      </c>
      <c r="P53" s="38">
        <f t="shared" si="11"/>
        <v>1038.5398857561859</v>
      </c>
      <c r="Q53" s="38">
        <f t="shared" si="11"/>
        <v>965.03397838898252</v>
      </c>
    </row>
    <row r="54" spans="1:17" x14ac:dyDescent="0.25">
      <c r="A54" s="121" t="s">
        <v>46</v>
      </c>
      <c r="B54" s="120">
        <f>ISI_emi!B$5</f>
        <v>0</v>
      </c>
      <c r="C54" s="120">
        <f>ISI_emi!C$5</f>
        <v>0</v>
      </c>
      <c r="D54" s="120">
        <f>ISI_emi!D$5</f>
        <v>0</v>
      </c>
      <c r="E54" s="120">
        <f>ISI_emi!E$5</f>
        <v>0</v>
      </c>
      <c r="F54" s="120">
        <f>ISI_emi!F$5</f>
        <v>0</v>
      </c>
      <c r="G54" s="120">
        <f>ISI_emi!G$5</f>
        <v>0</v>
      </c>
      <c r="H54" s="120">
        <f>ISI_emi!H$5</f>
        <v>0</v>
      </c>
      <c r="I54" s="120">
        <f>ISI_emi!I$5</f>
        <v>0</v>
      </c>
      <c r="J54" s="120">
        <f>ISI_emi!J$5</f>
        <v>0</v>
      </c>
      <c r="K54" s="120">
        <f>ISI_emi!K$5</f>
        <v>0</v>
      </c>
      <c r="L54" s="120">
        <f>ISI_emi!L$5</f>
        <v>0</v>
      </c>
      <c r="M54" s="120">
        <f>ISI_emi!M$5</f>
        <v>0</v>
      </c>
      <c r="N54" s="120">
        <f>ISI_emi!N$5</f>
        <v>0</v>
      </c>
      <c r="O54" s="120">
        <f>ISI_emi!O$5</f>
        <v>0</v>
      </c>
      <c r="P54" s="120">
        <f>ISI_emi!P$5</f>
        <v>0</v>
      </c>
      <c r="Q54" s="120">
        <f>ISI_emi!Q$5</f>
        <v>0</v>
      </c>
    </row>
    <row r="55" spans="1:17" x14ac:dyDescent="0.25">
      <c r="A55" s="119" t="s">
        <v>45</v>
      </c>
      <c r="B55" s="118">
        <f>ISI_emi!B$53</f>
        <v>1131.3515267802218</v>
      </c>
      <c r="C55" s="118">
        <f>ISI_emi!C$53</f>
        <v>1276.6008910128824</v>
      </c>
      <c r="D55" s="118">
        <f>ISI_emi!D$53</f>
        <v>1415.2502196823707</v>
      </c>
      <c r="E55" s="118">
        <f>ISI_emi!E$53</f>
        <v>1392.5710579976806</v>
      </c>
      <c r="F55" s="118">
        <f>ISI_emi!F$53</f>
        <v>1326.6549639700424</v>
      </c>
      <c r="G55" s="118">
        <f>ISI_emi!G$53</f>
        <v>1299.468569394146</v>
      </c>
      <c r="H55" s="118">
        <f>ISI_emi!H$53</f>
        <v>1269.3994139298381</v>
      </c>
      <c r="I55" s="118">
        <f>ISI_emi!I$53</f>
        <v>1360.2957139772072</v>
      </c>
      <c r="J55" s="118">
        <f>ISI_emi!J$53</f>
        <v>1196.2139846818059</v>
      </c>
      <c r="K55" s="118">
        <f>ISI_emi!K$53</f>
        <v>729.94342234838405</v>
      </c>
      <c r="L55" s="118">
        <f>ISI_emi!L$53</f>
        <v>933.46746412644347</v>
      </c>
      <c r="M55" s="118">
        <f>ISI_emi!M$53</f>
        <v>1115.6353936958299</v>
      </c>
      <c r="N55" s="118">
        <f>ISI_emi!N$53</f>
        <v>1127.6731977847739</v>
      </c>
      <c r="O55" s="118">
        <f>ISI_emi!O$53</f>
        <v>1024.1255757505776</v>
      </c>
      <c r="P55" s="118">
        <f>ISI_emi!P$53</f>
        <v>1038.5398857561859</v>
      </c>
      <c r="Q55" s="118">
        <f>ISI_emi!Q$53</f>
        <v>965.03397838898252</v>
      </c>
    </row>
    <row r="56" spans="1:17" x14ac:dyDescent="0.25">
      <c r="A56" s="117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</row>
    <row r="57" spans="1:17" x14ac:dyDescent="0.25">
      <c r="A57" s="39" t="s">
        <v>104</v>
      </c>
      <c r="B57" s="115">
        <f t="shared" ref="B57:Q57" si="12">IF(B$7=0,"",B$3/B$7*1000)</f>
        <v>283.26382542682205</v>
      </c>
      <c r="C57" s="115">
        <f t="shared" si="12"/>
        <v>248.61981336342041</v>
      </c>
      <c r="D57" s="115">
        <f t="shared" si="12"/>
        <v>211.61347827447929</v>
      </c>
      <c r="E57" s="115">
        <f t="shared" si="12"/>
        <v>227.78534526586361</v>
      </c>
      <c r="F57" s="115">
        <f t="shared" si="12"/>
        <v>217.91392532184429</v>
      </c>
      <c r="G57" s="115">
        <f t="shared" si="12"/>
        <v>228.86655524541126</v>
      </c>
      <c r="H57" s="115">
        <f t="shared" si="12"/>
        <v>268.57868097465547</v>
      </c>
      <c r="I57" s="115">
        <f t="shared" si="12"/>
        <v>282.75363613504658</v>
      </c>
      <c r="J57" s="115">
        <f t="shared" si="12"/>
        <v>291.14181663086697</v>
      </c>
      <c r="K57" s="115">
        <f t="shared" si="12"/>
        <v>232.70045348083923</v>
      </c>
      <c r="L57" s="115">
        <f t="shared" si="12"/>
        <v>191.69686985172984</v>
      </c>
      <c r="M57" s="115">
        <f t="shared" si="12"/>
        <v>250.11702095281035</v>
      </c>
      <c r="N57" s="115">
        <f t="shared" si="12"/>
        <v>387.21452967899324</v>
      </c>
      <c r="O57" s="115">
        <f t="shared" si="12"/>
        <v>497.78884163276177</v>
      </c>
      <c r="P57" s="115">
        <f t="shared" si="12"/>
        <v>494.70181775506228</v>
      </c>
      <c r="Q57" s="115">
        <f t="shared" si="12"/>
        <v>593.77283729938574</v>
      </c>
    </row>
    <row r="58" spans="1:17" x14ac:dyDescent="0.25">
      <c r="A58" s="39" t="s">
        <v>103</v>
      </c>
      <c r="B58" s="114">
        <f t="shared" ref="B58:Q58" si="13">IF(B$46=0,"",B$46/B$7)</f>
        <v>0.17611440266742409</v>
      </c>
      <c r="C58" s="114">
        <f t="shared" si="13"/>
        <v>0.16526503512880564</v>
      </c>
      <c r="D58" s="114">
        <f t="shared" si="13"/>
        <v>0.13187580381471345</v>
      </c>
      <c r="E58" s="114">
        <f t="shared" si="13"/>
        <v>0.14579832451499103</v>
      </c>
      <c r="F58" s="114">
        <f t="shared" si="13"/>
        <v>0.11217468225724427</v>
      </c>
      <c r="G58" s="114">
        <f t="shared" si="13"/>
        <v>9.6847231026327543E-2</v>
      </c>
      <c r="H58" s="114">
        <f t="shared" si="13"/>
        <v>9.37931167218541E-2</v>
      </c>
      <c r="I58" s="114">
        <f t="shared" si="13"/>
        <v>9.972562255285837E-2</v>
      </c>
      <c r="J58" s="114">
        <f t="shared" si="13"/>
        <v>9.0878304400484014E-2</v>
      </c>
      <c r="K58" s="114">
        <f t="shared" si="13"/>
        <v>9.420577000000005E-2</v>
      </c>
      <c r="L58" s="114">
        <f t="shared" si="13"/>
        <v>9.7252989349541449E-2</v>
      </c>
      <c r="M58" s="114">
        <f t="shared" si="13"/>
        <v>9.4476463466231786E-2</v>
      </c>
      <c r="N58" s="114">
        <f t="shared" si="13"/>
        <v>0.12526487048963447</v>
      </c>
      <c r="O58" s="114">
        <f t="shared" si="13"/>
        <v>0.13667648224607673</v>
      </c>
      <c r="P58" s="114">
        <f t="shared" si="13"/>
        <v>0.13181062544222305</v>
      </c>
      <c r="Q58" s="114">
        <f t="shared" si="13"/>
        <v>9.971214811325492E-2</v>
      </c>
    </row>
    <row r="59" spans="1:17" x14ac:dyDescent="0.25">
      <c r="A59" s="110" t="s">
        <v>46</v>
      </c>
      <c r="B59" s="113" t="str">
        <f t="shared" ref="B59:Q59" si="14">IF(B$47=0,"",B$47/B$8)</f>
        <v/>
      </c>
      <c r="C59" s="113" t="str">
        <f t="shared" si="14"/>
        <v/>
      </c>
      <c r="D59" s="113" t="str">
        <f t="shared" si="14"/>
        <v/>
      </c>
      <c r="E59" s="113" t="str">
        <f t="shared" si="14"/>
        <v/>
      </c>
      <c r="F59" s="113" t="str">
        <f t="shared" si="14"/>
        <v/>
      </c>
      <c r="G59" s="113" t="str">
        <f t="shared" si="14"/>
        <v/>
      </c>
      <c r="H59" s="113" t="str">
        <f t="shared" si="14"/>
        <v/>
      </c>
      <c r="I59" s="113" t="str">
        <f t="shared" si="14"/>
        <v/>
      </c>
      <c r="J59" s="113" t="str">
        <f t="shared" si="14"/>
        <v/>
      </c>
      <c r="K59" s="113" t="str">
        <f t="shared" si="14"/>
        <v/>
      </c>
      <c r="L59" s="113" t="str">
        <f t="shared" si="14"/>
        <v/>
      </c>
      <c r="M59" s="113" t="str">
        <f t="shared" si="14"/>
        <v/>
      </c>
      <c r="N59" s="113" t="str">
        <f t="shared" si="14"/>
        <v/>
      </c>
      <c r="O59" s="113" t="str">
        <f t="shared" si="14"/>
        <v/>
      </c>
      <c r="P59" s="113" t="str">
        <f t="shared" si="14"/>
        <v/>
      </c>
      <c r="Q59" s="113" t="str">
        <f t="shared" si="14"/>
        <v/>
      </c>
    </row>
    <row r="60" spans="1:17" x14ac:dyDescent="0.25">
      <c r="A60" s="108" t="s">
        <v>45</v>
      </c>
      <c r="B60" s="112">
        <f t="shared" ref="B60:Q60" si="15">IF(B$48=0,"",B$48/B$9)</f>
        <v>0.17611440266742409</v>
      </c>
      <c r="C60" s="112">
        <f t="shared" si="15"/>
        <v>0.16526503512880564</v>
      </c>
      <c r="D60" s="112">
        <f t="shared" si="15"/>
        <v>0.13187580381471345</v>
      </c>
      <c r="E60" s="112">
        <f t="shared" si="15"/>
        <v>0.14579832451499103</v>
      </c>
      <c r="F60" s="112">
        <f t="shared" si="15"/>
        <v>0.11217468225724427</v>
      </c>
      <c r="G60" s="112">
        <f t="shared" si="15"/>
        <v>9.6847231026327543E-2</v>
      </c>
      <c r="H60" s="112">
        <f t="shared" si="15"/>
        <v>9.37931167218541E-2</v>
      </c>
      <c r="I60" s="112">
        <f t="shared" si="15"/>
        <v>9.972562255285837E-2</v>
      </c>
      <c r="J60" s="112">
        <f t="shared" si="15"/>
        <v>9.0878304400484014E-2</v>
      </c>
      <c r="K60" s="112">
        <f t="shared" si="15"/>
        <v>9.420577000000005E-2</v>
      </c>
      <c r="L60" s="112">
        <f t="shared" si="15"/>
        <v>9.7252989349541449E-2</v>
      </c>
      <c r="M60" s="112">
        <f t="shared" si="15"/>
        <v>9.4476463466231786E-2</v>
      </c>
      <c r="N60" s="112">
        <f t="shared" si="15"/>
        <v>0.12526487048963447</v>
      </c>
      <c r="O60" s="112">
        <f t="shared" si="15"/>
        <v>0.13667648224607673</v>
      </c>
      <c r="P60" s="112">
        <f t="shared" si="15"/>
        <v>0.13181062544222305</v>
      </c>
      <c r="Q60" s="112">
        <f t="shared" si="15"/>
        <v>9.971214811325492E-2</v>
      </c>
    </row>
    <row r="61" spans="1:17" x14ac:dyDescent="0.25">
      <c r="A61" s="39" t="s">
        <v>102</v>
      </c>
      <c r="B61" s="114">
        <f>IF(SUM(ISI_ued!B$5,ISI_ued!B$53)=0,"",SUM(ISI_ued!B$5,ISI_ued!B$53)/B$7)</f>
        <v>8.3858081405237164E-2</v>
      </c>
      <c r="C61" s="114">
        <f>IF(SUM(ISI_ued!C$5,ISI_ued!C$53)=0,"",SUM(ISI_ued!C$5,ISI_ued!C$53)/C$7)</f>
        <v>7.9534630838262288E-2</v>
      </c>
      <c r="D61" s="114">
        <f>IF(SUM(ISI_ued!D$5,ISI_ued!D$53)=0,"",SUM(ISI_ued!D$5,ISI_ued!D$53)/D$7)</f>
        <v>6.5748123690236179E-2</v>
      </c>
      <c r="E61" s="114">
        <f>IF(SUM(ISI_ued!E$5,ISI_ued!E$53)=0,"",SUM(ISI_ued!E$5,ISI_ued!E$53)/E$7)</f>
        <v>7.3428052645327244E-2</v>
      </c>
      <c r="F61" s="114">
        <f>IF(SUM(ISI_ued!F$5,ISI_ued!F$53)=0,"",SUM(ISI_ued!F$5,ISI_ued!F$53)/F$7)</f>
        <v>5.7911557773265676E-2</v>
      </c>
      <c r="G61" s="114">
        <f>IF(SUM(ISI_ued!G$5,ISI_ued!G$53)=0,"",SUM(ISI_ued!G$5,ISI_ued!G$53)/G$7)</f>
        <v>5.1720112640921356E-2</v>
      </c>
      <c r="H61" s="114">
        <f>IF(SUM(ISI_ued!H$5,ISI_ued!H$53)=0,"",SUM(ISI_ued!H$5,ISI_ued!H$53)/H$7)</f>
        <v>5.0691521671858857E-2</v>
      </c>
      <c r="I61" s="114">
        <f>IF(SUM(ISI_ued!I$5,ISI_ued!I$53)=0,"",SUM(ISI_ued!I$5,ISI_ued!I$53)/I$7)</f>
        <v>5.4446798700379731E-2</v>
      </c>
      <c r="J61" s="114">
        <f>IF(SUM(ISI_ued!J$5,ISI_ued!J$53)=0,"",SUM(ISI_ued!J$5,ISI_ued!J$53)/J$7)</f>
        <v>4.9401186694165017E-2</v>
      </c>
      <c r="K61" s="114">
        <f>IF(SUM(ISI_ued!K$5,ISI_ued!K$53)=0,"",SUM(ISI_ued!K$5,ISI_ued!K$53)/K$7)</f>
        <v>5.1196475427451864E-2</v>
      </c>
      <c r="L61" s="114">
        <f>IF(SUM(ISI_ued!L$5,ISI_ued!L$53)=0,"",SUM(ISI_ued!L$5,ISI_ued!L$53)/L$7)</f>
        <v>5.2715420368407873E-2</v>
      </c>
      <c r="M61" s="114">
        <f>IF(SUM(ISI_ued!M$5,ISI_ued!M$53)=0,"",SUM(ISI_ued!M$5,ISI_ued!M$53)/M$7)</f>
        <v>5.1551597679557547E-2</v>
      </c>
      <c r="N61" s="114">
        <f>IF(SUM(ISI_ued!N$5,ISI_ued!N$53)=0,"",SUM(ISI_ued!N$5,ISI_ued!N$53)/N$7)</f>
        <v>6.5381536270979312E-2</v>
      </c>
      <c r="O61" s="114">
        <f>IF(SUM(ISI_ued!O$5,ISI_ued!O$53)=0,"",SUM(ISI_ued!O$5,ISI_ued!O$53)/O$7)</f>
        <v>6.9991895872950766E-2</v>
      </c>
      <c r="P61" s="114">
        <f>IF(SUM(ISI_ued!P$5,ISI_ued!P$53)=0,"",SUM(ISI_ued!P$5,ISI_ued!P$53)/P$7)</f>
        <v>6.7976626756556885E-2</v>
      </c>
      <c r="Q61" s="114">
        <f>IF(SUM(ISI_ued!Q$5,ISI_ued!Q$53)=0,"",SUM(ISI_ued!Q$5,ISI_ued!Q$53)/Q$7)</f>
        <v>5.3797359598268847E-2</v>
      </c>
    </row>
    <row r="62" spans="1:17" x14ac:dyDescent="0.25">
      <c r="A62" s="110" t="s">
        <v>46</v>
      </c>
      <c r="B62" s="113" t="str">
        <f>IF(ISI_ued!B$5=0,"",ISI_ued!B$5/B$8)</f>
        <v/>
      </c>
      <c r="C62" s="113" t="str">
        <f>IF(ISI_ued!C$5=0,"",ISI_ued!C$5/C$8)</f>
        <v/>
      </c>
      <c r="D62" s="113" t="str">
        <f>IF(ISI_ued!D$5=0,"",ISI_ued!D$5/D$8)</f>
        <v/>
      </c>
      <c r="E62" s="113" t="str">
        <f>IF(ISI_ued!E$5=0,"",ISI_ued!E$5/E$8)</f>
        <v/>
      </c>
      <c r="F62" s="113" t="str">
        <f>IF(ISI_ued!F$5=0,"",ISI_ued!F$5/F$8)</f>
        <v/>
      </c>
      <c r="G62" s="113" t="str">
        <f>IF(ISI_ued!G$5=0,"",ISI_ued!G$5/G$8)</f>
        <v/>
      </c>
      <c r="H62" s="113" t="str">
        <f>IF(ISI_ued!H$5=0,"",ISI_ued!H$5/H$8)</f>
        <v/>
      </c>
      <c r="I62" s="113" t="str">
        <f>IF(ISI_ued!I$5=0,"",ISI_ued!I$5/I$8)</f>
        <v/>
      </c>
      <c r="J62" s="113" t="str">
        <f>IF(ISI_ued!J$5=0,"",ISI_ued!J$5/J$8)</f>
        <v/>
      </c>
      <c r="K62" s="113" t="str">
        <f>IF(ISI_ued!K$5=0,"",ISI_ued!K$5/K$8)</f>
        <v/>
      </c>
      <c r="L62" s="113" t="str">
        <f>IF(ISI_ued!L$5=0,"",ISI_ued!L$5/L$8)</f>
        <v/>
      </c>
      <c r="M62" s="113" t="str">
        <f>IF(ISI_ued!M$5=0,"",ISI_ued!M$5/M$8)</f>
        <v/>
      </c>
      <c r="N62" s="113" t="str">
        <f>IF(ISI_ued!N$5=0,"",ISI_ued!N$5/N$8)</f>
        <v/>
      </c>
      <c r="O62" s="113" t="str">
        <f>IF(ISI_ued!O$5=0,"",ISI_ued!O$5/O$8)</f>
        <v/>
      </c>
      <c r="P62" s="113" t="str">
        <f>IF(ISI_ued!P$5=0,"",ISI_ued!P$5/P$8)</f>
        <v/>
      </c>
      <c r="Q62" s="113" t="str">
        <f>IF(ISI_ued!Q$5=0,"",ISI_ued!Q$5/Q$8)</f>
        <v/>
      </c>
    </row>
    <row r="63" spans="1:17" x14ac:dyDescent="0.25">
      <c r="A63" s="108" t="s">
        <v>45</v>
      </c>
      <c r="B63" s="112">
        <f>IF(ISI_ued!B$53=0,"",ISI_ued!B$53/B$9)</f>
        <v>8.3858081405237164E-2</v>
      </c>
      <c r="C63" s="112">
        <f>IF(ISI_ued!C$53=0,"",ISI_ued!C$53/C$9)</f>
        <v>7.9534630838262288E-2</v>
      </c>
      <c r="D63" s="112">
        <f>IF(ISI_ued!D$53=0,"",ISI_ued!D$53/D$9)</f>
        <v>6.5748123690236179E-2</v>
      </c>
      <c r="E63" s="112">
        <f>IF(ISI_ued!E$53=0,"",ISI_ued!E$53/E$9)</f>
        <v>7.3428052645327244E-2</v>
      </c>
      <c r="F63" s="112">
        <f>IF(ISI_ued!F$53=0,"",ISI_ued!F$53/F$9)</f>
        <v>5.7911557773265676E-2</v>
      </c>
      <c r="G63" s="112">
        <f>IF(ISI_ued!G$53=0,"",ISI_ued!G$53/G$9)</f>
        <v>5.1720112640921356E-2</v>
      </c>
      <c r="H63" s="112">
        <f>IF(ISI_ued!H$53=0,"",ISI_ued!H$53/H$9)</f>
        <v>5.0691521671858857E-2</v>
      </c>
      <c r="I63" s="112">
        <f>IF(ISI_ued!I$53=0,"",ISI_ued!I$53/I$9)</f>
        <v>5.4446798700379731E-2</v>
      </c>
      <c r="J63" s="112">
        <f>IF(ISI_ued!J$53=0,"",ISI_ued!J$53/J$9)</f>
        <v>4.9401186694165017E-2</v>
      </c>
      <c r="K63" s="112">
        <f>IF(ISI_ued!K$53=0,"",ISI_ued!K$53/K$9)</f>
        <v>5.1196475427451864E-2</v>
      </c>
      <c r="L63" s="112">
        <f>IF(ISI_ued!L$53=0,"",ISI_ued!L$53/L$9)</f>
        <v>5.2715420368407873E-2</v>
      </c>
      <c r="M63" s="112">
        <f>IF(ISI_ued!M$53=0,"",ISI_ued!M$53/M$9)</f>
        <v>5.1551597679557547E-2</v>
      </c>
      <c r="N63" s="112">
        <f>IF(ISI_ued!N$53=0,"",ISI_ued!N$53/N$9)</f>
        <v>6.5381536270979312E-2</v>
      </c>
      <c r="O63" s="112">
        <f>IF(ISI_ued!O$53=0,"",ISI_ued!O$53/O$9)</f>
        <v>6.9991895872950766E-2</v>
      </c>
      <c r="P63" s="112">
        <f>IF(ISI_ued!P$53=0,"",ISI_ued!P$53/P$9)</f>
        <v>6.7976626756556885E-2</v>
      </c>
      <c r="Q63" s="112">
        <f>IF(ISI_ued!Q$53=0,"",ISI_ued!Q$53/Q$9)</f>
        <v>5.3797359598268847E-2</v>
      </c>
    </row>
    <row r="64" spans="1:17" x14ac:dyDescent="0.25">
      <c r="A64" s="39" t="s">
        <v>60</v>
      </c>
      <c r="B64" s="111">
        <f t="shared" ref="B64:Q64" si="16">IF(B$46=0,"",B$53/B$46)</f>
        <v>5.9043731661986634</v>
      </c>
      <c r="C64" s="111">
        <f t="shared" si="16"/>
        <v>6.0301072046735431</v>
      </c>
      <c r="D64" s="111">
        <f t="shared" si="16"/>
        <v>5.8483323202797761</v>
      </c>
      <c r="E64" s="111">
        <f t="shared" si="16"/>
        <v>5.6151390860378152</v>
      </c>
      <c r="F64" s="111">
        <f t="shared" si="16"/>
        <v>6.0125510722529754</v>
      </c>
      <c r="G64" s="111">
        <f t="shared" si="16"/>
        <v>5.9213218259300291</v>
      </c>
      <c r="H64" s="111">
        <f t="shared" si="16"/>
        <v>5.601836073580821</v>
      </c>
      <c r="I64" s="111">
        <f t="shared" si="16"/>
        <v>5.3407921985837321</v>
      </c>
      <c r="J64" s="111">
        <f t="shared" si="16"/>
        <v>5.3140134996301809</v>
      </c>
      <c r="K64" s="111">
        <f t="shared" si="16"/>
        <v>3.8741969963643612</v>
      </c>
      <c r="L64" s="111">
        <f t="shared" si="16"/>
        <v>5.2709182436093247</v>
      </c>
      <c r="M64" s="111">
        <f t="shared" si="16"/>
        <v>6.1057945391831998</v>
      </c>
      <c r="N64" s="111">
        <f t="shared" si="16"/>
        <v>7.2191740274194283</v>
      </c>
      <c r="O64" s="111">
        <f t="shared" si="16"/>
        <v>7.2748190408927407</v>
      </c>
      <c r="P64" s="111">
        <f t="shared" si="16"/>
        <v>7.7094228013821322</v>
      </c>
      <c r="Q64" s="111">
        <f t="shared" si="16"/>
        <v>10.63538314432904</v>
      </c>
    </row>
    <row r="65" spans="1:17" x14ac:dyDescent="0.25">
      <c r="A65" s="110" t="s">
        <v>101</v>
      </c>
      <c r="B65" s="109" t="str">
        <f t="shared" ref="B65:Q65" si="17">IF(B$47=0,"",B$54/B$47)</f>
        <v/>
      </c>
      <c r="C65" s="109" t="str">
        <f t="shared" si="17"/>
        <v/>
      </c>
      <c r="D65" s="109" t="str">
        <f t="shared" si="17"/>
        <v/>
      </c>
      <c r="E65" s="109" t="str">
        <f t="shared" si="17"/>
        <v/>
      </c>
      <c r="F65" s="109" t="str">
        <f t="shared" si="17"/>
        <v/>
      </c>
      <c r="G65" s="109" t="str">
        <f t="shared" si="17"/>
        <v/>
      </c>
      <c r="H65" s="109" t="str">
        <f t="shared" si="17"/>
        <v/>
      </c>
      <c r="I65" s="109" t="str">
        <f t="shared" si="17"/>
        <v/>
      </c>
      <c r="J65" s="109" t="str">
        <f t="shared" si="17"/>
        <v/>
      </c>
      <c r="K65" s="109" t="str">
        <f t="shared" si="17"/>
        <v/>
      </c>
      <c r="L65" s="109" t="str">
        <f t="shared" si="17"/>
        <v/>
      </c>
      <c r="M65" s="109" t="str">
        <f t="shared" si="17"/>
        <v/>
      </c>
      <c r="N65" s="109" t="str">
        <f t="shared" si="17"/>
        <v/>
      </c>
      <c r="O65" s="109" t="str">
        <f t="shared" si="17"/>
        <v/>
      </c>
      <c r="P65" s="109" t="str">
        <f t="shared" si="17"/>
        <v/>
      </c>
      <c r="Q65" s="109" t="str">
        <f t="shared" si="17"/>
        <v/>
      </c>
    </row>
    <row r="66" spans="1:17" x14ac:dyDescent="0.25">
      <c r="A66" s="108" t="s">
        <v>100</v>
      </c>
      <c r="B66" s="107">
        <f t="shared" ref="B66:Q66" si="18">IF(B$48=0,"",B$55/B$48)</f>
        <v>5.9043731661986634</v>
      </c>
      <c r="C66" s="107">
        <f t="shared" si="18"/>
        <v>6.0301072046735431</v>
      </c>
      <c r="D66" s="107">
        <f t="shared" si="18"/>
        <v>5.8483323202797761</v>
      </c>
      <c r="E66" s="107">
        <f t="shared" si="18"/>
        <v>5.6151390860378152</v>
      </c>
      <c r="F66" s="107">
        <f t="shared" si="18"/>
        <v>6.0125510722529754</v>
      </c>
      <c r="G66" s="107">
        <f t="shared" si="18"/>
        <v>5.9213218259300291</v>
      </c>
      <c r="H66" s="107">
        <f t="shared" si="18"/>
        <v>5.601836073580821</v>
      </c>
      <c r="I66" s="107">
        <f t="shared" si="18"/>
        <v>5.3407921985837321</v>
      </c>
      <c r="J66" s="107">
        <f t="shared" si="18"/>
        <v>5.3140134996301809</v>
      </c>
      <c r="K66" s="107">
        <f t="shared" si="18"/>
        <v>3.8741969963643612</v>
      </c>
      <c r="L66" s="107">
        <f t="shared" si="18"/>
        <v>5.2709182436093247</v>
      </c>
      <c r="M66" s="107">
        <f t="shared" si="18"/>
        <v>6.1057945391831998</v>
      </c>
      <c r="N66" s="107">
        <f t="shared" si="18"/>
        <v>7.2191740274194283</v>
      </c>
      <c r="O66" s="107">
        <f t="shared" si="18"/>
        <v>7.2748190408927407</v>
      </c>
      <c r="P66" s="107">
        <f t="shared" si="18"/>
        <v>7.7094228013821322</v>
      </c>
      <c r="Q66" s="107">
        <f t="shared" si="18"/>
        <v>10.63538314432904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127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>
        <v>0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0</v>
      </c>
      <c r="C18" s="153">
        <v>0</v>
      </c>
      <c r="D18" s="153">
        <v>0</v>
      </c>
      <c r="E18" s="153">
        <v>0</v>
      </c>
      <c r="F18" s="153">
        <v>0</v>
      </c>
      <c r="G18" s="153">
        <v>0</v>
      </c>
      <c r="H18" s="153">
        <v>0</v>
      </c>
      <c r="I18" s="153">
        <v>0</v>
      </c>
      <c r="J18" s="153">
        <v>0</v>
      </c>
      <c r="K18" s="153">
        <v>0</v>
      </c>
      <c r="L18" s="153">
        <v>0</v>
      </c>
      <c r="M18" s="153">
        <v>0</v>
      </c>
      <c r="N18" s="153">
        <v>0</v>
      </c>
      <c r="O18" s="153">
        <v>0</v>
      </c>
      <c r="P18" s="153">
        <v>0</v>
      </c>
      <c r="Q18" s="153">
        <v>0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0</v>
      </c>
      <c r="C21" s="155">
        <v>0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155">
        <v>0</v>
      </c>
      <c r="Q21" s="155">
        <v>0</v>
      </c>
    </row>
    <row r="22" spans="1:17" x14ac:dyDescent="0.25">
      <c r="A22" s="84" t="s">
        <v>33</v>
      </c>
      <c r="B22" s="153">
        <v>0</v>
      </c>
      <c r="C22" s="153">
        <v>0</v>
      </c>
      <c r="D22" s="153">
        <v>0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</v>
      </c>
      <c r="P22" s="153">
        <v>0</v>
      </c>
      <c r="Q22" s="153">
        <v>0</v>
      </c>
    </row>
    <row r="23" spans="1:17" x14ac:dyDescent="0.25">
      <c r="A23" s="84" t="s">
        <v>47</v>
      </c>
      <c r="B23" s="153">
        <v>0</v>
      </c>
      <c r="C23" s="153">
        <v>0</v>
      </c>
      <c r="D23" s="153">
        <v>0</v>
      </c>
      <c r="E23" s="153">
        <v>0</v>
      </c>
      <c r="F23" s="153">
        <v>0</v>
      </c>
      <c r="G23" s="153">
        <v>0</v>
      </c>
      <c r="H23" s="153">
        <v>0</v>
      </c>
      <c r="I23" s="153">
        <v>0</v>
      </c>
      <c r="J23" s="153">
        <v>0</v>
      </c>
      <c r="K23" s="153">
        <v>0</v>
      </c>
      <c r="L23" s="153">
        <v>0</v>
      </c>
      <c r="M23" s="153">
        <v>0</v>
      </c>
      <c r="N23" s="153">
        <v>0</v>
      </c>
      <c r="O23" s="153">
        <v>0</v>
      </c>
      <c r="P23" s="153">
        <v>0</v>
      </c>
      <c r="Q23" s="153">
        <v>0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0</v>
      </c>
      <c r="C26" s="153">
        <v>0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0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</row>
    <row r="27" spans="1:17" x14ac:dyDescent="0.25">
      <c r="A27" s="156" t="s">
        <v>113</v>
      </c>
      <c r="B27" s="155">
        <v>0</v>
      </c>
      <c r="C27" s="155">
        <v>0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155">
        <v>0</v>
      </c>
      <c r="Q27" s="155">
        <v>0</v>
      </c>
    </row>
    <row r="28" spans="1:17" x14ac:dyDescent="0.25">
      <c r="A28" s="152" t="s">
        <v>123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0</v>
      </c>
      <c r="C30" s="153">
        <v>0</v>
      </c>
      <c r="D30" s="153">
        <v>0</v>
      </c>
      <c r="E30" s="153">
        <v>0</v>
      </c>
      <c r="F30" s="153">
        <v>0</v>
      </c>
      <c r="G30" s="153">
        <v>0</v>
      </c>
      <c r="H30" s="153">
        <v>0</v>
      </c>
      <c r="I30" s="153">
        <v>0</v>
      </c>
      <c r="J30" s="153">
        <v>0</v>
      </c>
      <c r="K30" s="153">
        <v>0</v>
      </c>
      <c r="L30" s="153">
        <v>0</v>
      </c>
      <c r="M30" s="153">
        <v>0</v>
      </c>
      <c r="N30" s="153">
        <v>0</v>
      </c>
      <c r="O30" s="153">
        <v>0</v>
      </c>
      <c r="P30" s="153">
        <v>0</v>
      </c>
      <c r="Q30" s="153">
        <v>0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0</v>
      </c>
      <c r="C32" s="153">
        <v>0</v>
      </c>
      <c r="D32" s="153">
        <v>0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53">
        <v>0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0</v>
      </c>
      <c r="C34" s="155">
        <v>0</v>
      </c>
      <c r="D34" s="155">
        <v>0</v>
      </c>
      <c r="E34" s="155">
        <v>0</v>
      </c>
      <c r="F34" s="155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155">
        <v>0</v>
      </c>
      <c r="Q34" s="155">
        <v>0</v>
      </c>
    </row>
    <row r="35" spans="1:17" x14ac:dyDescent="0.25">
      <c r="A35" s="152" t="s">
        <v>121</v>
      </c>
      <c r="B35" s="151">
        <v>0</v>
      </c>
      <c r="C35" s="151">
        <v>0</v>
      </c>
      <c r="D35" s="151">
        <v>0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0</v>
      </c>
      <c r="C37" s="153">
        <v>0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</row>
    <row r="38" spans="1:17" x14ac:dyDescent="0.25">
      <c r="A38" s="154" t="s">
        <v>26</v>
      </c>
      <c r="B38" s="153">
        <v>0</v>
      </c>
      <c r="C38" s="153">
        <v>0</v>
      </c>
      <c r="D38" s="153">
        <v>0</v>
      </c>
      <c r="E38" s="153">
        <v>0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0</v>
      </c>
      <c r="M38" s="153">
        <v>0</v>
      </c>
      <c r="N38" s="153">
        <v>0</v>
      </c>
      <c r="O38" s="153">
        <v>0</v>
      </c>
      <c r="P38" s="153">
        <v>0</v>
      </c>
      <c r="Q38" s="153">
        <v>0</v>
      </c>
    </row>
    <row r="39" spans="1:17" x14ac:dyDescent="0.25">
      <c r="A39" s="152" t="s">
        <v>120</v>
      </c>
      <c r="B39" s="151">
        <v>0</v>
      </c>
      <c r="C39" s="151">
        <v>0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</row>
    <row r="40" spans="1:17" x14ac:dyDescent="0.25">
      <c r="A40" s="150" t="s">
        <v>33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49" t="s">
        <v>119</v>
      </c>
      <c r="B50" s="148">
        <v>0</v>
      </c>
      <c r="C50" s="148">
        <v>0</v>
      </c>
      <c r="D50" s="148">
        <v>0</v>
      </c>
      <c r="E50" s="148">
        <v>0</v>
      </c>
      <c r="F50" s="148">
        <v>0</v>
      </c>
      <c r="G50" s="148">
        <v>0</v>
      </c>
      <c r="H50" s="148">
        <v>0</v>
      </c>
      <c r="I50" s="148">
        <v>0</v>
      </c>
      <c r="J50" s="148">
        <v>0</v>
      </c>
      <c r="K50" s="148">
        <v>0</v>
      </c>
      <c r="L50" s="148">
        <v>0</v>
      </c>
      <c r="M50" s="148">
        <v>0</v>
      </c>
      <c r="N50" s="148">
        <v>0</v>
      </c>
      <c r="O50" s="148">
        <v>0</v>
      </c>
      <c r="P50" s="148">
        <v>0</v>
      </c>
      <c r="Q50" s="148">
        <v>0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191.61247010215737</v>
      </c>
      <c r="C53" s="96">
        <v>211.70451000000006</v>
      </c>
      <c r="D53" s="96">
        <v>241.99209999999911</v>
      </c>
      <c r="E53" s="96">
        <v>248.00294999999971</v>
      </c>
      <c r="F53" s="96">
        <v>220.64759999999947</v>
      </c>
      <c r="G53" s="96">
        <v>219.45582550565817</v>
      </c>
      <c r="H53" s="96">
        <v>226.60416999999947</v>
      </c>
      <c r="I53" s="96">
        <v>254.69924000000037</v>
      </c>
      <c r="J53" s="96">
        <v>225.10555999999892</v>
      </c>
      <c r="K53" s="96">
        <v>188.41154000000014</v>
      </c>
      <c r="L53" s="96">
        <v>177.09769360551499</v>
      </c>
      <c r="M53" s="96">
        <v>182.71748034369233</v>
      </c>
      <c r="N53" s="96">
        <v>156.20529350057427</v>
      </c>
      <c r="O53" s="96">
        <v>140.77677671345899</v>
      </c>
      <c r="P53" s="96">
        <v>134.71045920195192</v>
      </c>
      <c r="Q53" s="96">
        <v>90.738054783061969</v>
      </c>
    </row>
    <row r="54" spans="1:17" x14ac:dyDescent="0.25">
      <c r="A54" s="132" t="s">
        <v>83</v>
      </c>
      <c r="B54" s="160">
        <v>0.55975438275495137</v>
      </c>
      <c r="C54" s="160">
        <v>0.61844893110719945</v>
      </c>
      <c r="D54" s="160">
        <v>0.70692757363263536</v>
      </c>
      <c r="E54" s="160">
        <v>0.72448697167071241</v>
      </c>
      <c r="F54" s="160">
        <v>0.64457423401782299</v>
      </c>
      <c r="G54" s="160">
        <v>0.64109272263128636</v>
      </c>
      <c r="H54" s="160">
        <v>0.66197506477747581</v>
      </c>
      <c r="I54" s="160">
        <v>0.74404873439784636</v>
      </c>
      <c r="J54" s="160">
        <v>0.65759719983427312</v>
      </c>
      <c r="K54" s="160">
        <v>0.55040355787064432</v>
      </c>
      <c r="L54" s="160">
        <v>0.51735260298366359</v>
      </c>
      <c r="M54" s="160">
        <v>0.53376959429516735</v>
      </c>
      <c r="N54" s="160">
        <v>0.45631997541628405</v>
      </c>
      <c r="O54" s="160">
        <v>0.41124890104209694</v>
      </c>
      <c r="P54" s="160">
        <v>0.39352746666760746</v>
      </c>
      <c r="Q54" s="160">
        <v>0.26507159904780103</v>
      </c>
    </row>
    <row r="55" spans="1:17" x14ac:dyDescent="0.25">
      <c r="A55" s="76" t="s">
        <v>82</v>
      </c>
      <c r="B55" s="159">
        <v>0.41359917553878395</v>
      </c>
      <c r="C55" s="159">
        <v>0.45696822731401338</v>
      </c>
      <c r="D55" s="159">
        <v>0.52234456866788082</v>
      </c>
      <c r="E55" s="159">
        <v>0.53531910316953457</v>
      </c>
      <c r="F55" s="159">
        <v>0.47627205784652976</v>
      </c>
      <c r="G55" s="159">
        <v>0.473699589843665</v>
      </c>
      <c r="H55" s="159">
        <v>0.48912942793171049</v>
      </c>
      <c r="I55" s="159">
        <v>0.54977317299960482</v>
      </c>
      <c r="J55" s="159">
        <v>0.48589464963088302</v>
      </c>
      <c r="K55" s="159">
        <v>0.40668990679179839</v>
      </c>
      <c r="L55" s="159">
        <v>0.38226875331239973</v>
      </c>
      <c r="M55" s="159">
        <v>0.39439917029608929</v>
      </c>
      <c r="N55" s="159">
        <v>0.33717210874734105</v>
      </c>
      <c r="O55" s="159">
        <v>0.30386936065618086</v>
      </c>
      <c r="P55" s="159">
        <v>0.29077509847179306</v>
      </c>
      <c r="Q55" s="159">
        <v>0.19585982388442108</v>
      </c>
    </row>
    <row r="56" spans="1:17" x14ac:dyDescent="0.25">
      <c r="A56" s="76" t="s">
        <v>81</v>
      </c>
      <c r="B56" s="159">
        <v>10.339979388469599</v>
      </c>
      <c r="C56" s="159">
        <v>11.424205682850335</v>
      </c>
      <c r="D56" s="159">
        <v>13.05861421669702</v>
      </c>
      <c r="E56" s="159">
        <v>13.382977579238364</v>
      </c>
      <c r="F56" s="159">
        <v>11.906801446163245</v>
      </c>
      <c r="G56" s="159">
        <v>11.842489746091625</v>
      </c>
      <c r="H56" s="159">
        <v>12.228235698292764</v>
      </c>
      <c r="I56" s="159">
        <v>13.744329324990121</v>
      </c>
      <c r="J56" s="159">
        <v>12.147366240772076</v>
      </c>
      <c r="K56" s="159">
        <v>10.167247669794961</v>
      </c>
      <c r="L56" s="159">
        <v>9.5567188328099935</v>
      </c>
      <c r="M56" s="159">
        <v>9.859979257402232</v>
      </c>
      <c r="N56" s="159">
        <v>8.4293027186835268</v>
      </c>
      <c r="O56" s="159">
        <v>7.5967340164045218</v>
      </c>
      <c r="P56" s="159">
        <v>7.2693774617948259</v>
      </c>
      <c r="Q56" s="159">
        <v>4.8964955971105271</v>
      </c>
    </row>
    <row r="57" spans="1:17" x14ac:dyDescent="0.25">
      <c r="A57" s="76" t="s">
        <v>80</v>
      </c>
      <c r="B57" s="159">
        <v>0.25849948471174</v>
      </c>
      <c r="C57" s="159">
        <v>0.28560514207125837</v>
      </c>
      <c r="D57" s="159">
        <v>0.3264653554174255</v>
      </c>
      <c r="E57" s="159">
        <v>0.33457443948095911</v>
      </c>
      <c r="F57" s="159">
        <v>0.29767003615408111</v>
      </c>
      <c r="G57" s="159">
        <v>0.29606224365229061</v>
      </c>
      <c r="H57" s="159">
        <v>0.30570589245731905</v>
      </c>
      <c r="I57" s="159">
        <v>0.34360823312475303</v>
      </c>
      <c r="J57" s="159">
        <v>0.30368415601930188</v>
      </c>
      <c r="K57" s="159">
        <v>0.25418119174487402</v>
      </c>
      <c r="L57" s="159">
        <v>0.23891797082024982</v>
      </c>
      <c r="M57" s="159">
        <v>0.24649948143505579</v>
      </c>
      <c r="N57" s="159">
        <v>0.21073256796708817</v>
      </c>
      <c r="O57" s="159">
        <v>0.18991835041011304</v>
      </c>
      <c r="P57" s="159">
        <v>0.18173443654487065</v>
      </c>
      <c r="Q57" s="159">
        <v>0.12241238992776318</v>
      </c>
    </row>
    <row r="58" spans="1:17" x14ac:dyDescent="0.25">
      <c r="A58" s="129" t="s">
        <v>79</v>
      </c>
      <c r="B58" s="158">
        <v>0.37316958850330084</v>
      </c>
      <c r="C58" s="158">
        <v>0.4122992874047996</v>
      </c>
      <c r="D58" s="158">
        <v>0.4712850490884235</v>
      </c>
      <c r="E58" s="158">
        <v>0.48299131444714155</v>
      </c>
      <c r="F58" s="158">
        <v>0.42971615601188196</v>
      </c>
      <c r="G58" s="158">
        <v>0.42739514842085757</v>
      </c>
      <c r="H58" s="158">
        <v>0.4413167098516505</v>
      </c>
      <c r="I58" s="158">
        <v>0.49603248959856422</v>
      </c>
      <c r="J58" s="158">
        <v>0.43839813322284871</v>
      </c>
      <c r="K58" s="158">
        <v>0.36693570524709618</v>
      </c>
      <c r="L58" s="158">
        <v>0.34490173532244239</v>
      </c>
      <c r="M58" s="158">
        <v>0.35584639619677821</v>
      </c>
      <c r="N58" s="158">
        <v>0.30421331694418935</v>
      </c>
      <c r="O58" s="158">
        <v>0.27416593402806466</v>
      </c>
      <c r="P58" s="158">
        <v>0.26235164444507164</v>
      </c>
      <c r="Q58" s="158">
        <v>0.17671439936520067</v>
      </c>
    </row>
    <row r="59" spans="1:17" x14ac:dyDescent="0.25">
      <c r="A59" s="92" t="s">
        <v>125</v>
      </c>
      <c r="B59" s="91">
        <v>7.4633917700660177E-2</v>
      </c>
      <c r="C59" s="91">
        <v>8.2459857480959922E-2</v>
      </c>
      <c r="D59" s="91">
        <v>9.42570098176847E-2</v>
      </c>
      <c r="E59" s="91">
        <v>9.6598262889428313E-2</v>
      </c>
      <c r="F59" s="91">
        <v>8.5943231202376402E-2</v>
      </c>
      <c r="G59" s="91">
        <v>8.5479029684171509E-2</v>
      </c>
      <c r="H59" s="91">
        <v>8.8263341970330103E-2</v>
      </c>
      <c r="I59" s="91">
        <v>9.9206497919712852E-2</v>
      </c>
      <c r="J59" s="91">
        <v>8.7679626644569741E-2</v>
      </c>
      <c r="K59" s="91">
        <v>7.3387141049419236E-2</v>
      </c>
      <c r="L59" s="91">
        <v>6.8980347064488481E-2</v>
      </c>
      <c r="M59" s="91">
        <v>0</v>
      </c>
      <c r="N59" s="91">
        <v>6.084266338883787E-2</v>
      </c>
      <c r="O59" s="91">
        <v>5.4833186805612923E-2</v>
      </c>
      <c r="P59" s="91">
        <v>5.2470328889014331E-2</v>
      </c>
      <c r="Q59" s="91">
        <v>3.5342879873040134E-2</v>
      </c>
    </row>
    <row r="60" spans="1:17" x14ac:dyDescent="0.25">
      <c r="A60" s="92" t="s">
        <v>26</v>
      </c>
      <c r="B60" s="91">
        <v>0.11195087655099027</v>
      </c>
      <c r="C60" s="91">
        <v>0.12368978622143988</v>
      </c>
      <c r="D60" s="91">
        <v>0.14138551472652705</v>
      </c>
      <c r="E60" s="91">
        <v>0.14489739433414245</v>
      </c>
      <c r="F60" s="91">
        <v>0.12891484680356458</v>
      </c>
      <c r="G60" s="91">
        <v>0.12821854452625725</v>
      </c>
      <c r="H60" s="91">
        <v>0.13239501295549513</v>
      </c>
      <c r="I60" s="91">
        <v>0.14880974687956927</v>
      </c>
      <c r="J60" s="91">
        <v>0.13151943996685461</v>
      </c>
      <c r="K60" s="91">
        <v>0.11008071157412885</v>
      </c>
      <c r="L60" s="91">
        <v>0.10347052059673272</v>
      </c>
      <c r="M60" s="91">
        <v>0.10675391885903346</v>
      </c>
      <c r="N60" s="91">
        <v>9.1263995083256805E-2</v>
      </c>
      <c r="O60" s="91">
        <v>8.2249780208419374E-2</v>
      </c>
      <c r="P60" s="91">
        <v>7.870549333352149E-2</v>
      </c>
      <c r="Q60" s="91">
        <v>5.3014319809560201E-2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0.18658479425165042</v>
      </c>
      <c r="C62" s="157">
        <v>0.2061496437023998</v>
      </c>
      <c r="D62" s="157">
        <v>0.23564252454421175</v>
      </c>
      <c r="E62" s="157">
        <v>0.2414956572235708</v>
      </c>
      <c r="F62" s="157">
        <v>0.21485807800594098</v>
      </c>
      <c r="G62" s="157">
        <v>0.21369757421042879</v>
      </c>
      <c r="H62" s="157">
        <v>0.22065835492582528</v>
      </c>
      <c r="I62" s="157">
        <v>0.24801624479928208</v>
      </c>
      <c r="J62" s="157">
        <v>0.21919906661142435</v>
      </c>
      <c r="K62" s="157">
        <v>0.18346785262354809</v>
      </c>
      <c r="L62" s="157">
        <v>0.1724508676612212</v>
      </c>
      <c r="M62" s="157">
        <v>0.24909247733774476</v>
      </c>
      <c r="N62" s="157">
        <v>0.15210665847209467</v>
      </c>
      <c r="O62" s="157">
        <v>0.13708296701403233</v>
      </c>
      <c r="P62" s="157">
        <v>0.13117582222253582</v>
      </c>
      <c r="Q62" s="157">
        <v>8.8357199682600335E-2</v>
      </c>
    </row>
    <row r="63" spans="1:17" x14ac:dyDescent="0.25">
      <c r="A63" s="156" t="s">
        <v>115</v>
      </c>
      <c r="B63" s="155">
        <v>44.897526694904144</v>
      </c>
      <c r="C63" s="155">
        <v>47.583694769995631</v>
      </c>
      <c r="D63" s="155">
        <v>41.614322319591224</v>
      </c>
      <c r="E63" s="155">
        <v>39.025708157320224</v>
      </c>
      <c r="F63" s="155">
        <v>34.721074258242183</v>
      </c>
      <c r="G63" s="155">
        <v>34.533536797072813</v>
      </c>
      <c r="H63" s="155">
        <v>35.658399247475757</v>
      </c>
      <c r="I63" s="155">
        <v>40.079435378213418</v>
      </c>
      <c r="J63" s="155">
        <v>35.42257819574364</v>
      </c>
      <c r="K63" s="155">
        <v>29.64841254312212</v>
      </c>
      <c r="L63" s="155">
        <v>27.868067319293374</v>
      </c>
      <c r="M63" s="155">
        <v>28.752396143408149</v>
      </c>
      <c r="N63" s="155">
        <v>26.445982336997886</v>
      </c>
      <c r="O63" s="155">
        <v>29.322127171893669</v>
      </c>
      <c r="P63" s="155">
        <v>24.085655062531984</v>
      </c>
      <c r="Q63" s="155">
        <v>14.278527109160258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17.194738872057997</v>
      </c>
      <c r="C65" s="153">
        <v>18.172679999999787</v>
      </c>
      <c r="D65" s="153">
        <v>19.094260000000077</v>
      </c>
      <c r="E65" s="153">
        <v>16.200689999999895</v>
      </c>
      <c r="F65" s="153">
        <v>12.400489999999877</v>
      </c>
      <c r="G65" s="153">
        <v>3.8211142935709859</v>
      </c>
      <c r="H65" s="153">
        <v>4.7993800000000419</v>
      </c>
      <c r="I65" s="153">
        <v>4.8002500000001191</v>
      </c>
      <c r="J65" s="153">
        <v>3.7992700000000923</v>
      </c>
      <c r="K65" s="153">
        <v>2.9006099999999151</v>
      </c>
      <c r="L65" s="153">
        <v>2.8661500198234648</v>
      </c>
      <c r="M65" s="153">
        <v>0.95539433990740008</v>
      </c>
      <c r="N65" s="153">
        <v>14.332703638870612</v>
      </c>
      <c r="O65" s="153">
        <v>11.464291551260743</v>
      </c>
      <c r="P65" s="153">
        <v>13.375686001106942</v>
      </c>
      <c r="Q65" s="153">
        <v>3.8203692862173</v>
      </c>
    </row>
    <row r="66" spans="1:17" x14ac:dyDescent="0.25">
      <c r="A66" s="84" t="s">
        <v>26</v>
      </c>
      <c r="B66" s="153">
        <v>27.692776308305557</v>
      </c>
      <c r="C66" s="153">
        <v>29.399687460355075</v>
      </c>
      <c r="D66" s="153">
        <v>22.505433285902516</v>
      </c>
      <c r="E66" s="153">
        <v>22.797749589827763</v>
      </c>
      <c r="F66" s="153">
        <v>22.134405863320794</v>
      </c>
      <c r="G66" s="153">
        <v>22.542550770736497</v>
      </c>
      <c r="H66" s="153">
        <v>19.141547742657369</v>
      </c>
      <c r="I66" s="153">
        <v>23.112910261121144</v>
      </c>
      <c r="J66" s="153">
        <v>26.094210723229068</v>
      </c>
      <c r="K66" s="153">
        <v>22.424087056313972</v>
      </c>
      <c r="L66" s="153">
        <v>23.160115514109396</v>
      </c>
      <c r="M66" s="153">
        <v>21.62281269431821</v>
      </c>
      <c r="N66" s="153">
        <v>12.103780962219879</v>
      </c>
      <c r="O66" s="153">
        <v>17.849998119554591</v>
      </c>
      <c r="P66" s="153">
        <v>10.701946537979239</v>
      </c>
      <c r="Q66" s="153">
        <v>0.55710482304053599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1.0011514540590127E-2</v>
      </c>
      <c r="C68" s="153">
        <v>1.1327309640769556E-2</v>
      </c>
      <c r="D68" s="153">
        <v>1.4629033688631665E-2</v>
      </c>
      <c r="E68" s="153">
        <v>2.726856749256612E-2</v>
      </c>
      <c r="F68" s="153">
        <v>0.18617839492151234</v>
      </c>
      <c r="G68" s="153">
        <v>8.1698717327653299</v>
      </c>
      <c r="H68" s="153">
        <v>11.717471504818345</v>
      </c>
      <c r="I68" s="153">
        <v>12.166275117092155</v>
      </c>
      <c r="J68" s="153">
        <v>5.5290974725144793</v>
      </c>
      <c r="K68" s="153">
        <v>4.3237154868082328</v>
      </c>
      <c r="L68" s="153">
        <v>1.8418017853605129</v>
      </c>
      <c r="M68" s="153">
        <v>6.1741891091825387</v>
      </c>
      <c r="N68" s="153">
        <v>9.4977359073951106E-3</v>
      </c>
      <c r="O68" s="153">
        <v>7.8375010783346966E-3</v>
      </c>
      <c r="P68" s="153">
        <v>8.0225234458026762E-3</v>
      </c>
      <c r="Q68" s="153">
        <v>9.9010529999024222</v>
      </c>
    </row>
    <row r="69" spans="1:17" x14ac:dyDescent="0.25">
      <c r="A69" s="156" t="s">
        <v>114</v>
      </c>
      <c r="B69" s="155">
        <v>68.060789167981426</v>
      </c>
      <c r="C69" s="155">
        <v>77.219168516657348</v>
      </c>
      <c r="D69" s="155">
        <v>101.04351228558528</v>
      </c>
      <c r="E69" s="155">
        <v>107.17560925219829</v>
      </c>
      <c r="F69" s="155">
        <v>95.353869621451324</v>
      </c>
      <c r="G69" s="155">
        <v>94.838838822332789</v>
      </c>
      <c r="H69" s="155">
        <v>97.928028593364246</v>
      </c>
      <c r="I69" s="155">
        <v>110.06944160572255</v>
      </c>
      <c r="J69" s="155">
        <v>97.280397426954735</v>
      </c>
      <c r="K69" s="155">
        <v>81.42290883896726</v>
      </c>
      <c r="L69" s="155">
        <v>76.533578368040494</v>
      </c>
      <c r="M69" s="155">
        <v>78.962194912850038</v>
      </c>
      <c r="N69" s="155">
        <v>65.639292036248406</v>
      </c>
      <c r="O69" s="155">
        <v>53.66781394039289</v>
      </c>
      <c r="P69" s="155">
        <v>55.328104347049987</v>
      </c>
      <c r="Q69" s="155">
        <v>39.212865426536347</v>
      </c>
    </row>
    <row r="70" spans="1:17" x14ac:dyDescent="0.25">
      <c r="A70" s="156" t="s">
        <v>113</v>
      </c>
      <c r="B70" s="155">
        <v>45.228165657969313</v>
      </c>
      <c r="C70" s="155">
        <v>49.970686373983632</v>
      </c>
      <c r="D70" s="155">
        <v>57.119762512766684</v>
      </c>
      <c r="E70" s="155">
        <v>58.538562235980372</v>
      </c>
      <c r="F70" s="155">
        <v>52.081611387363274</v>
      </c>
      <c r="G70" s="155">
        <v>51.800305195609312</v>
      </c>
      <c r="H70" s="155">
        <v>53.48759887121367</v>
      </c>
      <c r="I70" s="155">
        <v>60.119153067320099</v>
      </c>
      <c r="J70" s="155">
        <v>53.133867293615516</v>
      </c>
      <c r="K70" s="155">
        <v>44.472618814683138</v>
      </c>
      <c r="L70" s="155">
        <v>41.802100978940103</v>
      </c>
      <c r="M70" s="155">
        <v>43.128594215112209</v>
      </c>
      <c r="N70" s="155">
        <v>36.870663414176938</v>
      </c>
      <c r="O70" s="155">
        <v>33.228919676243947</v>
      </c>
      <c r="P70" s="155">
        <v>31.797027413710072</v>
      </c>
      <c r="Q70" s="155">
        <v>21.417790663740394</v>
      </c>
    </row>
    <row r="71" spans="1:17" x14ac:dyDescent="0.25">
      <c r="A71" s="152" t="s">
        <v>123</v>
      </c>
      <c r="B71" s="151">
        <v>41.423790132535544</v>
      </c>
      <c r="C71" s="151">
        <v>45.666308710500907</v>
      </c>
      <c r="D71" s="151">
        <v>51.560729711083667</v>
      </c>
      <c r="E71" s="151">
        <v>48.176506588812551</v>
      </c>
      <c r="F71" s="151">
        <v>35.21649475943255</v>
      </c>
      <c r="G71" s="151">
        <v>31.842118676507873</v>
      </c>
      <c r="H71" s="151">
        <v>32.861540333559368</v>
      </c>
      <c r="I71" s="151">
        <v>36.904276503170536</v>
      </c>
      <c r="J71" s="151">
        <v>32.649180532236777</v>
      </c>
      <c r="K71" s="151">
        <v>27.370273691079337</v>
      </c>
      <c r="L71" s="151">
        <v>25.750815881124861</v>
      </c>
      <c r="M71" s="151">
        <v>26.308442471218445</v>
      </c>
      <c r="N71" s="151">
        <v>33.261523769372275</v>
      </c>
      <c r="O71" s="151">
        <v>30.250669266461987</v>
      </c>
      <c r="P71" s="151">
        <v>28.748468504295019</v>
      </c>
      <c r="Q71" s="151">
        <v>16.576186153445338</v>
      </c>
    </row>
    <row r="72" spans="1:17" x14ac:dyDescent="0.25">
      <c r="A72" s="154" t="s">
        <v>30</v>
      </c>
      <c r="B72" s="153">
        <v>15.351412703180669</v>
      </c>
      <c r="C72" s="153">
        <v>15.326570216529561</v>
      </c>
      <c r="D72" s="153">
        <v>13.669873676523199</v>
      </c>
      <c r="E72" s="153">
        <v>15.121977637112909</v>
      </c>
      <c r="F72" s="153">
        <v>8.2219662641249052</v>
      </c>
      <c r="G72" s="153">
        <v>0</v>
      </c>
      <c r="H72" s="153">
        <v>0</v>
      </c>
      <c r="I72" s="153">
        <v>0</v>
      </c>
      <c r="J72" s="153">
        <v>0</v>
      </c>
      <c r="K72" s="153">
        <v>0</v>
      </c>
      <c r="L72" s="153">
        <v>0</v>
      </c>
      <c r="M72" s="153">
        <v>0</v>
      </c>
      <c r="N72" s="153">
        <v>3.782852099536524</v>
      </c>
      <c r="O72" s="153">
        <v>6.4149059066468341</v>
      </c>
      <c r="P72" s="153">
        <v>6.324946982783108</v>
      </c>
      <c r="Q72" s="153">
        <v>6.4637918561883199</v>
      </c>
    </row>
    <row r="73" spans="1:17" x14ac:dyDescent="0.25">
      <c r="A73" s="154" t="s">
        <v>125</v>
      </c>
      <c r="B73" s="153">
        <v>9.2546270812016349</v>
      </c>
      <c r="C73" s="153">
        <v>9.2097301461970744</v>
      </c>
      <c r="D73" s="153">
        <v>10.570455941389033</v>
      </c>
      <c r="E73" s="153">
        <v>11.896792912125621</v>
      </c>
      <c r="F73" s="153">
        <v>0.61575633367240779</v>
      </c>
      <c r="G73" s="153">
        <v>0.62546796714408259</v>
      </c>
      <c r="H73" s="153">
        <v>0.60026928748469488</v>
      </c>
      <c r="I73" s="153">
        <v>0.59382854385968997</v>
      </c>
      <c r="J73" s="153">
        <v>0.60902944392644776</v>
      </c>
      <c r="K73" s="153">
        <v>0.62045183108364765</v>
      </c>
      <c r="L73" s="153">
        <v>0.64495970249076651</v>
      </c>
      <c r="M73" s="153">
        <v>0</v>
      </c>
      <c r="N73" s="153">
        <v>2.7497601556419187</v>
      </c>
      <c r="O73" s="153">
        <v>4.1978544722570232</v>
      </c>
      <c r="P73" s="153">
        <v>6.7791506302037785</v>
      </c>
      <c r="Q73" s="153">
        <v>2.5396282683339817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16.817750348153243</v>
      </c>
      <c r="C75" s="153">
        <v>21.130008347774272</v>
      </c>
      <c r="D75" s="153">
        <v>27.320400093171436</v>
      </c>
      <c r="E75" s="153">
        <v>21.157736039574019</v>
      </c>
      <c r="F75" s="153">
        <v>26.378772161635233</v>
      </c>
      <c r="G75" s="153">
        <v>31.21665070936379</v>
      </c>
      <c r="H75" s="153">
        <v>32.261271046074675</v>
      </c>
      <c r="I75" s="153">
        <v>36.310447959310849</v>
      </c>
      <c r="J75" s="153">
        <v>32.040151088310331</v>
      </c>
      <c r="K75" s="153">
        <v>26.749821859995688</v>
      </c>
      <c r="L75" s="153">
        <v>25.105856178634095</v>
      </c>
      <c r="M75" s="153">
        <v>26.308442471218445</v>
      </c>
      <c r="N75" s="153">
        <v>26.728911514193832</v>
      </c>
      <c r="O75" s="153">
        <v>19.63790888755813</v>
      </c>
      <c r="P75" s="153">
        <v>15.644370891308132</v>
      </c>
      <c r="Q75" s="153">
        <v>7.572766028923037</v>
      </c>
    </row>
    <row r="76" spans="1:17" x14ac:dyDescent="0.25">
      <c r="A76" s="152" t="s">
        <v>122</v>
      </c>
      <c r="B76" s="151">
        <v>3.8043755254337661</v>
      </c>
      <c r="C76" s="151">
        <v>4.3043776634827244</v>
      </c>
      <c r="D76" s="151">
        <v>5.5590328016830162</v>
      </c>
      <c r="E76" s="151">
        <v>10.362055647167821</v>
      </c>
      <c r="F76" s="151">
        <v>16.865116627930725</v>
      </c>
      <c r="G76" s="151">
        <v>19.958186519101439</v>
      </c>
      <c r="H76" s="151">
        <v>20.626058537654302</v>
      </c>
      <c r="I76" s="151">
        <v>23.214876564149563</v>
      </c>
      <c r="J76" s="151">
        <v>20.48468676137874</v>
      </c>
      <c r="K76" s="151">
        <v>17.102345123603801</v>
      </c>
      <c r="L76" s="151">
        <v>16.051285097815242</v>
      </c>
      <c r="M76" s="151">
        <v>16.820151743893764</v>
      </c>
      <c r="N76" s="151">
        <v>3.6091396448046607</v>
      </c>
      <c r="O76" s="151">
        <v>2.9782504097819604</v>
      </c>
      <c r="P76" s="151">
        <v>3.0485589094150543</v>
      </c>
      <c r="Q76" s="151">
        <v>4.8416045102950571</v>
      </c>
    </row>
    <row r="77" spans="1:17" x14ac:dyDescent="0.25">
      <c r="A77" s="156" t="s">
        <v>112</v>
      </c>
      <c r="B77" s="155">
        <v>21.48098656132413</v>
      </c>
      <c r="C77" s="155">
        <v>23.733433068615856</v>
      </c>
      <c r="D77" s="155">
        <v>27.128866118552583</v>
      </c>
      <c r="E77" s="155">
        <v>27.802720946494141</v>
      </c>
      <c r="F77" s="155">
        <v>24.736010802749131</v>
      </c>
      <c r="G77" s="155">
        <v>24.602405240003527</v>
      </c>
      <c r="H77" s="155">
        <v>25.403780494634891</v>
      </c>
      <c r="I77" s="155">
        <v>28.553417993633364</v>
      </c>
      <c r="J77" s="155">
        <v>25.235776704205612</v>
      </c>
      <c r="K77" s="155">
        <v>21.122141771778228</v>
      </c>
      <c r="L77" s="155">
        <v>19.853787043992256</v>
      </c>
      <c r="M77" s="155">
        <v>20.483801172696577</v>
      </c>
      <c r="N77" s="155">
        <v>17.511615025392576</v>
      </c>
      <c r="O77" s="155">
        <v>15.781979362387506</v>
      </c>
      <c r="P77" s="155">
        <v>15.101906270735725</v>
      </c>
      <c r="Q77" s="155">
        <v>10.172317774289269</v>
      </c>
    </row>
    <row r="78" spans="1:17" x14ac:dyDescent="0.25">
      <c r="A78" s="152" t="s">
        <v>121</v>
      </c>
      <c r="B78" s="151">
        <v>14.361909665191074</v>
      </c>
      <c r="C78" s="151">
        <v>15.869155933059833</v>
      </c>
      <c r="D78" s="151">
        <v>18.109525181377009</v>
      </c>
      <c r="E78" s="151">
        <v>18.314296565039577</v>
      </c>
      <c r="F78" s="151">
        <v>13.264573774450952</v>
      </c>
      <c r="G78" s="151">
        <v>8.4716523995009414</v>
      </c>
      <c r="H78" s="151">
        <v>8.7402358888755138</v>
      </c>
      <c r="I78" s="151">
        <v>9.8110225684584886</v>
      </c>
      <c r="J78" s="151">
        <v>8.6846200837253047</v>
      </c>
      <c r="K78" s="151">
        <v>7.2866393729019823</v>
      </c>
      <c r="L78" s="151">
        <v>6.8589976012427112</v>
      </c>
      <c r="M78" s="151">
        <v>6.9704752735275832</v>
      </c>
      <c r="N78" s="151">
        <v>11.716330108352039</v>
      </c>
      <c r="O78" s="151">
        <v>6.461132850613108</v>
      </c>
      <c r="P78" s="151">
        <v>1.1911302370093551</v>
      </c>
      <c r="Q78" s="151">
        <v>2.8829673476353976</v>
      </c>
    </row>
    <row r="79" spans="1:17" x14ac:dyDescent="0.25">
      <c r="A79" s="154" t="s">
        <v>30</v>
      </c>
      <c r="B79" s="153">
        <v>4.9393055447789385</v>
      </c>
      <c r="C79" s="153">
        <v>4.9332582339380302</v>
      </c>
      <c r="D79" s="153">
        <v>4.4004819754492637</v>
      </c>
      <c r="E79" s="153">
        <v>4.8648807026813445</v>
      </c>
      <c r="F79" s="153">
        <v>2.652475059094793</v>
      </c>
      <c r="G79" s="153">
        <v>0</v>
      </c>
      <c r="H79" s="153">
        <v>0</v>
      </c>
      <c r="I79" s="153">
        <v>0</v>
      </c>
      <c r="J79" s="153">
        <v>0</v>
      </c>
      <c r="K79" s="153">
        <v>0</v>
      </c>
      <c r="L79" s="153">
        <v>0</v>
      </c>
      <c r="M79" s="153">
        <v>0</v>
      </c>
      <c r="N79" s="153">
        <v>1.2205851985316278</v>
      </c>
      <c r="O79" s="153">
        <v>1.2760817838023719</v>
      </c>
      <c r="P79" s="153">
        <v>0.26725561990134389</v>
      </c>
      <c r="Q79" s="153">
        <v>1.2251255213347629</v>
      </c>
    </row>
    <row r="80" spans="1:17" x14ac:dyDescent="0.25">
      <c r="A80" s="154" t="s">
        <v>125</v>
      </c>
      <c r="B80" s="153">
        <v>2.9776693351205115</v>
      </c>
      <c r="C80" s="153">
        <v>2.964392974696576</v>
      </c>
      <c r="D80" s="153">
        <v>3.4027454783469278</v>
      </c>
      <c r="E80" s="153">
        <v>3.8273088117756218</v>
      </c>
      <c r="F80" s="153">
        <v>0.19864814146370727</v>
      </c>
      <c r="G80" s="153">
        <v>0.20214283490745777</v>
      </c>
      <c r="H80" s="153">
        <v>0.19399896309722559</v>
      </c>
      <c r="I80" s="153">
        <v>0.19192156573412092</v>
      </c>
      <c r="J80" s="153">
        <v>0.19683305744139143</v>
      </c>
      <c r="K80" s="153">
        <v>0.20051900110677681</v>
      </c>
      <c r="L80" s="153">
        <v>0.2084373797037791</v>
      </c>
      <c r="M80" s="153">
        <v>0</v>
      </c>
      <c r="N80" s="153">
        <v>0.8872449826679103</v>
      </c>
      <c r="O80" s="153">
        <v>0.8350559931908007</v>
      </c>
      <c r="P80" s="153">
        <v>0.28644763489898573</v>
      </c>
      <c r="Q80" s="153">
        <v>0.48135266039861818</v>
      </c>
    </row>
    <row r="81" spans="1:17" x14ac:dyDescent="0.25">
      <c r="A81" s="154" t="s">
        <v>26</v>
      </c>
      <c r="B81" s="153">
        <v>6.4449347852916237</v>
      </c>
      <c r="C81" s="153">
        <v>7.9715047244252268</v>
      </c>
      <c r="D81" s="153">
        <v>10.306297727580816</v>
      </c>
      <c r="E81" s="153">
        <v>9.6221070505826098</v>
      </c>
      <c r="F81" s="153">
        <v>10.413450573892451</v>
      </c>
      <c r="G81" s="153">
        <v>8.2695095645934842</v>
      </c>
      <c r="H81" s="153">
        <v>8.5462369257782882</v>
      </c>
      <c r="I81" s="153">
        <v>9.6191010027243671</v>
      </c>
      <c r="J81" s="153">
        <v>8.4877870262839128</v>
      </c>
      <c r="K81" s="153">
        <v>7.0861203717952055</v>
      </c>
      <c r="L81" s="153">
        <v>6.6505602215389317</v>
      </c>
      <c r="M81" s="153">
        <v>6.9704752735275832</v>
      </c>
      <c r="N81" s="153">
        <v>9.6084999271525007</v>
      </c>
      <c r="O81" s="153">
        <v>4.3499950736199349</v>
      </c>
      <c r="P81" s="153">
        <v>0.63742698220902549</v>
      </c>
      <c r="Q81" s="153">
        <v>1.1764891659020167</v>
      </c>
    </row>
    <row r="82" spans="1:17" x14ac:dyDescent="0.25">
      <c r="A82" s="152" t="s">
        <v>120</v>
      </c>
      <c r="B82" s="151">
        <v>6.928858119861367</v>
      </c>
      <c r="C82" s="151">
        <v>7.6490582523818897</v>
      </c>
      <c r="D82" s="151">
        <v>8.7413892970914233</v>
      </c>
      <c r="E82" s="151">
        <v>8.9703215990961755</v>
      </c>
      <c r="F82" s="151">
        <v>7.9340475247896416</v>
      </c>
      <c r="G82" s="151">
        <v>7.8612432759091035</v>
      </c>
      <c r="H82" s="151">
        <v>8.1173076799810886</v>
      </c>
      <c r="I82" s="151">
        <v>9.1232944224505079</v>
      </c>
      <c r="J82" s="151">
        <v>8.0633695941963985</v>
      </c>
      <c r="K82" s="151">
        <v>6.7493820270810403</v>
      </c>
      <c r="L82" s="151">
        <v>6.3442292212106111</v>
      </c>
      <c r="M82" s="151">
        <v>6.5428506256414094</v>
      </c>
      <c r="N82" s="151">
        <v>5.6148279348003047</v>
      </c>
      <c r="O82" s="151">
        <v>9.1719339912853002</v>
      </c>
      <c r="P82" s="151">
        <v>13.758348088255616</v>
      </c>
      <c r="Q82" s="151">
        <v>6.1128612607518562</v>
      </c>
    </row>
    <row r="83" spans="1:17" x14ac:dyDescent="0.25">
      <c r="A83" s="150" t="s">
        <v>33</v>
      </c>
      <c r="B83" s="87">
        <v>0</v>
      </c>
      <c r="C83" s="87">
        <v>0</v>
      </c>
      <c r="D83" s="87">
        <v>0</v>
      </c>
      <c r="E83" s="87">
        <v>0</v>
      </c>
      <c r="F83" s="87">
        <v>0</v>
      </c>
      <c r="G83" s="87">
        <v>0</v>
      </c>
      <c r="H83" s="87">
        <v>0</v>
      </c>
      <c r="I83" s="87">
        <v>0</v>
      </c>
      <c r="J83" s="87">
        <v>0</v>
      </c>
      <c r="K83" s="87">
        <v>0</v>
      </c>
      <c r="L83" s="87">
        <v>0</v>
      </c>
      <c r="M83" s="87">
        <v>0</v>
      </c>
      <c r="N83" s="87">
        <v>0</v>
      </c>
      <c r="O83" s="87">
        <v>0</v>
      </c>
      <c r="P83" s="87">
        <v>0</v>
      </c>
      <c r="Q83" s="87">
        <v>0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1.6804088394528043</v>
      </c>
      <c r="C85" s="87">
        <v>1.7003115495323757</v>
      </c>
      <c r="D85" s="87">
        <v>1.7093143480274324</v>
      </c>
      <c r="E85" s="87">
        <v>2.0025516602057669</v>
      </c>
      <c r="F85" s="87">
        <v>1.2180986767802877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0.49085449903693951</v>
      </c>
      <c r="O85" s="87">
        <v>0</v>
      </c>
      <c r="P85" s="87">
        <v>0</v>
      </c>
      <c r="Q85" s="87">
        <v>0</v>
      </c>
    </row>
    <row r="86" spans="1:17" x14ac:dyDescent="0.25">
      <c r="A86" s="150" t="s">
        <v>125</v>
      </c>
      <c r="B86" s="87">
        <v>1.0192184558031296</v>
      </c>
      <c r="C86" s="87">
        <v>1.0286370216254861</v>
      </c>
      <c r="D86" s="87">
        <v>1.3306715704453109</v>
      </c>
      <c r="E86" s="87">
        <v>1.5851300132090269</v>
      </c>
      <c r="F86" s="87">
        <v>0.1008522936614062</v>
      </c>
      <c r="G86" s="87">
        <v>0.11381035499805726</v>
      </c>
      <c r="H86" s="87">
        <v>0.11750840744696615</v>
      </c>
      <c r="I86" s="87">
        <v>0.11521339248650198</v>
      </c>
      <c r="J86" s="87">
        <v>0.10650787198655547</v>
      </c>
      <c r="K86" s="87">
        <v>0.1054120267600549</v>
      </c>
      <c r="L86" s="87">
        <v>0.10460359130058319</v>
      </c>
      <c r="M86" s="87">
        <v>0</v>
      </c>
      <c r="N86" s="87">
        <v>0.36277165518162213</v>
      </c>
      <c r="O86" s="87">
        <v>0</v>
      </c>
      <c r="P86" s="87">
        <v>0</v>
      </c>
      <c r="Q86" s="87">
        <v>0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9.1719339912853002</v>
      </c>
      <c r="P88" s="87">
        <v>13.758348088255616</v>
      </c>
      <c r="Q88" s="87">
        <v>6.1128612607518562</v>
      </c>
    </row>
    <row r="89" spans="1:17" x14ac:dyDescent="0.25">
      <c r="A89" s="150" t="s">
        <v>26</v>
      </c>
      <c r="B89" s="87">
        <v>4.2292308246054331</v>
      </c>
      <c r="C89" s="87">
        <v>4.9201096812240284</v>
      </c>
      <c r="D89" s="87">
        <v>5.7014033786186795</v>
      </c>
      <c r="E89" s="87">
        <v>5.3826399256813815</v>
      </c>
      <c r="F89" s="87">
        <v>6.6150965543479474</v>
      </c>
      <c r="G89" s="87">
        <v>7.747432920911046</v>
      </c>
      <c r="H89" s="87">
        <v>7.9997992725341227</v>
      </c>
      <c r="I89" s="87">
        <v>9.0080810299640053</v>
      </c>
      <c r="J89" s="87">
        <v>7.956861722209843</v>
      </c>
      <c r="K89" s="87">
        <v>6.6439700003209854</v>
      </c>
      <c r="L89" s="87">
        <v>6.2396256299100274</v>
      </c>
      <c r="M89" s="87">
        <v>6.5428506256414094</v>
      </c>
      <c r="N89" s="87">
        <v>4.761201780581743</v>
      </c>
      <c r="O89" s="87">
        <v>0</v>
      </c>
      <c r="P89" s="87">
        <v>0</v>
      </c>
      <c r="Q89" s="87">
        <v>0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49" t="s">
        <v>119</v>
      </c>
      <c r="B93" s="148">
        <v>0.19021877627168829</v>
      </c>
      <c r="C93" s="148">
        <v>0.2152188831741364</v>
      </c>
      <c r="D93" s="148">
        <v>0.27795164008415096</v>
      </c>
      <c r="E93" s="148">
        <v>0.5181027823583918</v>
      </c>
      <c r="F93" s="148">
        <v>3.5373895035085385</v>
      </c>
      <c r="G93" s="148">
        <v>8.2695095645934842</v>
      </c>
      <c r="H93" s="148">
        <v>8.5462369257782882</v>
      </c>
      <c r="I93" s="148">
        <v>9.6191010027243671</v>
      </c>
      <c r="J93" s="148">
        <v>8.4877870262839128</v>
      </c>
      <c r="K93" s="148">
        <v>7.0861203717952055</v>
      </c>
      <c r="L93" s="148">
        <v>6.6505602215389317</v>
      </c>
      <c r="M93" s="148">
        <v>6.9704752735275832</v>
      </c>
      <c r="N93" s="148">
        <v>0.18045698224023329</v>
      </c>
      <c r="O93" s="148">
        <v>0.14891252048909837</v>
      </c>
      <c r="P93" s="148">
        <v>0.15242794547075289</v>
      </c>
      <c r="Q93" s="148">
        <v>1.1764891659020167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0</v>
      </c>
      <c r="C98" s="77">
        <f t="shared" si="0"/>
        <v>0</v>
      </c>
      <c r="D98" s="77">
        <f t="shared" si="0"/>
        <v>0</v>
      </c>
      <c r="E98" s="77">
        <f t="shared" si="0"/>
        <v>0</v>
      </c>
      <c r="F98" s="77">
        <f t="shared" si="0"/>
        <v>0</v>
      </c>
      <c r="G98" s="77">
        <f t="shared" si="0"/>
        <v>0</v>
      </c>
      <c r="H98" s="77">
        <f t="shared" si="0"/>
        <v>0</v>
      </c>
      <c r="I98" s="77">
        <f t="shared" si="0"/>
        <v>0</v>
      </c>
      <c r="J98" s="77">
        <f t="shared" si="0"/>
        <v>0</v>
      </c>
      <c r="K98" s="77">
        <f t="shared" si="0"/>
        <v>0</v>
      </c>
      <c r="L98" s="77">
        <f t="shared" si="0"/>
        <v>0</v>
      </c>
      <c r="M98" s="77">
        <f t="shared" si="0"/>
        <v>0</v>
      </c>
      <c r="N98" s="77">
        <f t="shared" si="0"/>
        <v>0</v>
      </c>
      <c r="O98" s="77">
        <f t="shared" si="0"/>
        <v>0</v>
      </c>
      <c r="P98" s="77">
        <f t="shared" si="0"/>
        <v>0</v>
      </c>
      <c r="Q98" s="77">
        <f t="shared" si="0"/>
        <v>0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129" t="s">
        <v>79</v>
      </c>
      <c r="B103" s="144">
        <f t="shared" ref="B103:Q103" si="5">IF(B$10=0,0,B$10/B$5)</f>
        <v>0</v>
      </c>
      <c r="C103" s="144">
        <f t="shared" si="5"/>
        <v>0</v>
      </c>
      <c r="D103" s="144">
        <f t="shared" si="5"/>
        <v>0</v>
      </c>
      <c r="E103" s="144">
        <f t="shared" si="5"/>
        <v>0</v>
      </c>
      <c r="F103" s="144">
        <f t="shared" si="5"/>
        <v>0</v>
      </c>
      <c r="G103" s="144">
        <f t="shared" si="5"/>
        <v>0</v>
      </c>
      <c r="H103" s="144">
        <f t="shared" si="5"/>
        <v>0</v>
      </c>
      <c r="I103" s="144">
        <f t="shared" si="5"/>
        <v>0</v>
      </c>
      <c r="J103" s="144">
        <f t="shared" si="5"/>
        <v>0</v>
      </c>
      <c r="K103" s="144">
        <f t="shared" si="5"/>
        <v>0</v>
      </c>
      <c r="L103" s="144">
        <f t="shared" si="5"/>
        <v>0</v>
      </c>
      <c r="M103" s="144">
        <f t="shared" si="5"/>
        <v>0</v>
      </c>
      <c r="N103" s="144">
        <f t="shared" si="5"/>
        <v>0</v>
      </c>
      <c r="O103" s="144">
        <f t="shared" si="5"/>
        <v>0</v>
      </c>
      <c r="P103" s="144">
        <f t="shared" si="5"/>
        <v>0</v>
      </c>
      <c r="Q103" s="144">
        <f t="shared" si="5"/>
        <v>0</v>
      </c>
    </row>
    <row r="104" spans="1:17" x14ac:dyDescent="0.25">
      <c r="A104" s="127" t="s">
        <v>117</v>
      </c>
      <c r="B104" s="143">
        <f t="shared" ref="B104:Q104" si="6">IF(B$15=0,0,B$15/B$5)</f>
        <v>0</v>
      </c>
      <c r="C104" s="143">
        <f t="shared" si="6"/>
        <v>0</v>
      </c>
      <c r="D104" s="143">
        <f t="shared" si="6"/>
        <v>0</v>
      </c>
      <c r="E104" s="143">
        <f t="shared" si="6"/>
        <v>0</v>
      </c>
      <c r="F104" s="143">
        <f t="shared" si="6"/>
        <v>0</v>
      </c>
      <c r="G104" s="143">
        <f t="shared" si="6"/>
        <v>0</v>
      </c>
      <c r="H104" s="143">
        <f t="shared" si="6"/>
        <v>0</v>
      </c>
      <c r="I104" s="143">
        <f t="shared" si="6"/>
        <v>0</v>
      </c>
      <c r="J104" s="143">
        <f t="shared" si="6"/>
        <v>0</v>
      </c>
      <c r="K104" s="143">
        <f t="shared" si="6"/>
        <v>0</v>
      </c>
      <c r="L104" s="143">
        <f t="shared" si="6"/>
        <v>0</v>
      </c>
      <c r="M104" s="143">
        <f t="shared" si="6"/>
        <v>0</v>
      </c>
      <c r="N104" s="143">
        <f t="shared" si="6"/>
        <v>0</v>
      </c>
      <c r="O104" s="143">
        <f t="shared" si="6"/>
        <v>0</v>
      </c>
      <c r="P104" s="143">
        <f t="shared" si="6"/>
        <v>0</v>
      </c>
      <c r="Q104" s="143">
        <f t="shared" si="6"/>
        <v>0</v>
      </c>
    </row>
    <row r="105" spans="1:17" x14ac:dyDescent="0.25">
      <c r="A105" s="127" t="s">
        <v>116</v>
      </c>
      <c r="B105" s="143">
        <f t="shared" ref="B105:Q105" si="7">IF(B$21=0,0,B$21/B$5)</f>
        <v>0</v>
      </c>
      <c r="C105" s="143">
        <f t="shared" si="7"/>
        <v>0</v>
      </c>
      <c r="D105" s="143">
        <f t="shared" si="7"/>
        <v>0</v>
      </c>
      <c r="E105" s="143">
        <f t="shared" si="7"/>
        <v>0</v>
      </c>
      <c r="F105" s="143">
        <f t="shared" si="7"/>
        <v>0</v>
      </c>
      <c r="G105" s="143">
        <f t="shared" si="7"/>
        <v>0</v>
      </c>
      <c r="H105" s="143">
        <f t="shared" si="7"/>
        <v>0</v>
      </c>
      <c r="I105" s="143">
        <f t="shared" si="7"/>
        <v>0</v>
      </c>
      <c r="J105" s="143">
        <f t="shared" si="7"/>
        <v>0</v>
      </c>
      <c r="K105" s="143">
        <f t="shared" si="7"/>
        <v>0</v>
      </c>
      <c r="L105" s="143">
        <f t="shared" si="7"/>
        <v>0</v>
      </c>
      <c r="M105" s="143">
        <f t="shared" si="7"/>
        <v>0</v>
      </c>
      <c r="N105" s="143">
        <f t="shared" si="7"/>
        <v>0</v>
      </c>
      <c r="O105" s="143">
        <f t="shared" si="7"/>
        <v>0</v>
      </c>
      <c r="P105" s="143">
        <f t="shared" si="7"/>
        <v>0</v>
      </c>
      <c r="Q105" s="143">
        <f t="shared" si="7"/>
        <v>0</v>
      </c>
    </row>
    <row r="106" spans="1:17" x14ac:dyDescent="0.25">
      <c r="A106" s="127" t="s">
        <v>113</v>
      </c>
      <c r="B106" s="143">
        <f t="shared" ref="B106:Q106" si="8">IF(B$27=0,0,B$27/B$5)</f>
        <v>0</v>
      </c>
      <c r="C106" s="143">
        <f t="shared" si="8"/>
        <v>0</v>
      </c>
      <c r="D106" s="143">
        <f t="shared" si="8"/>
        <v>0</v>
      </c>
      <c r="E106" s="143">
        <f t="shared" si="8"/>
        <v>0</v>
      </c>
      <c r="F106" s="143">
        <f t="shared" si="8"/>
        <v>0</v>
      </c>
      <c r="G106" s="143">
        <f t="shared" si="8"/>
        <v>0</v>
      </c>
      <c r="H106" s="143">
        <f t="shared" si="8"/>
        <v>0</v>
      </c>
      <c r="I106" s="143">
        <f t="shared" si="8"/>
        <v>0</v>
      </c>
      <c r="J106" s="143">
        <f t="shared" si="8"/>
        <v>0</v>
      </c>
      <c r="K106" s="143">
        <f t="shared" si="8"/>
        <v>0</v>
      </c>
      <c r="L106" s="143">
        <f t="shared" si="8"/>
        <v>0</v>
      </c>
      <c r="M106" s="143">
        <f t="shared" si="8"/>
        <v>0</v>
      </c>
      <c r="N106" s="143">
        <f t="shared" si="8"/>
        <v>0</v>
      </c>
      <c r="O106" s="143">
        <f t="shared" si="8"/>
        <v>0</v>
      </c>
      <c r="P106" s="143">
        <f t="shared" si="8"/>
        <v>0</v>
      </c>
      <c r="Q106" s="143">
        <f t="shared" si="8"/>
        <v>0</v>
      </c>
    </row>
    <row r="107" spans="1:17" x14ac:dyDescent="0.25">
      <c r="A107" s="142" t="s">
        <v>123</v>
      </c>
      <c r="B107" s="141">
        <f t="shared" ref="B107:Q107" si="9">IF(B$28=0,0,B$28/B$5)</f>
        <v>0</v>
      </c>
      <c r="C107" s="141">
        <f t="shared" si="9"/>
        <v>0</v>
      </c>
      <c r="D107" s="141">
        <f t="shared" si="9"/>
        <v>0</v>
      </c>
      <c r="E107" s="141">
        <f t="shared" si="9"/>
        <v>0</v>
      </c>
      <c r="F107" s="141">
        <f t="shared" si="9"/>
        <v>0</v>
      </c>
      <c r="G107" s="141">
        <f t="shared" si="9"/>
        <v>0</v>
      </c>
      <c r="H107" s="141">
        <f t="shared" si="9"/>
        <v>0</v>
      </c>
      <c r="I107" s="141">
        <f t="shared" si="9"/>
        <v>0</v>
      </c>
      <c r="J107" s="141">
        <f t="shared" si="9"/>
        <v>0</v>
      </c>
      <c r="K107" s="141">
        <f t="shared" si="9"/>
        <v>0</v>
      </c>
      <c r="L107" s="141">
        <f t="shared" si="9"/>
        <v>0</v>
      </c>
      <c r="M107" s="141">
        <f t="shared" si="9"/>
        <v>0</v>
      </c>
      <c r="N107" s="141">
        <f t="shared" si="9"/>
        <v>0</v>
      </c>
      <c r="O107" s="141">
        <f t="shared" si="9"/>
        <v>0</v>
      </c>
      <c r="P107" s="141">
        <f t="shared" si="9"/>
        <v>0</v>
      </c>
      <c r="Q107" s="141">
        <f t="shared" si="9"/>
        <v>0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0</v>
      </c>
      <c r="C109" s="143">
        <f t="shared" si="11"/>
        <v>0</v>
      </c>
      <c r="D109" s="143">
        <f t="shared" si="11"/>
        <v>0</v>
      </c>
      <c r="E109" s="143">
        <f t="shared" si="11"/>
        <v>0</v>
      </c>
      <c r="F109" s="143">
        <f t="shared" si="11"/>
        <v>0</v>
      </c>
      <c r="G109" s="143">
        <f t="shared" si="11"/>
        <v>0</v>
      </c>
      <c r="H109" s="143">
        <f t="shared" si="11"/>
        <v>0</v>
      </c>
      <c r="I109" s="143">
        <f t="shared" si="11"/>
        <v>0</v>
      </c>
      <c r="J109" s="143">
        <f t="shared" si="11"/>
        <v>0</v>
      </c>
      <c r="K109" s="143">
        <f t="shared" si="11"/>
        <v>0</v>
      </c>
      <c r="L109" s="143">
        <f t="shared" si="11"/>
        <v>0</v>
      </c>
      <c r="M109" s="143">
        <f t="shared" si="11"/>
        <v>0</v>
      </c>
      <c r="N109" s="143">
        <f t="shared" si="11"/>
        <v>0</v>
      </c>
      <c r="O109" s="143">
        <f t="shared" si="11"/>
        <v>0</v>
      </c>
      <c r="P109" s="143">
        <f t="shared" si="11"/>
        <v>0</v>
      </c>
      <c r="Q109" s="143">
        <f t="shared" si="11"/>
        <v>0</v>
      </c>
    </row>
    <row r="110" spans="1:17" x14ac:dyDescent="0.25">
      <c r="A110" s="142" t="s">
        <v>121</v>
      </c>
      <c r="B110" s="141">
        <f t="shared" ref="B110:Q110" si="12">IF(B$35=0,0,B$35/B$5)</f>
        <v>0</v>
      </c>
      <c r="C110" s="141">
        <f t="shared" si="12"/>
        <v>0</v>
      </c>
      <c r="D110" s="141">
        <f t="shared" si="12"/>
        <v>0</v>
      </c>
      <c r="E110" s="141">
        <f t="shared" si="12"/>
        <v>0</v>
      </c>
      <c r="F110" s="141">
        <f t="shared" si="12"/>
        <v>0</v>
      </c>
      <c r="G110" s="141">
        <f t="shared" si="12"/>
        <v>0</v>
      </c>
      <c r="H110" s="141">
        <f t="shared" si="12"/>
        <v>0</v>
      </c>
      <c r="I110" s="141">
        <f t="shared" si="12"/>
        <v>0</v>
      </c>
      <c r="J110" s="141">
        <f t="shared" si="12"/>
        <v>0</v>
      </c>
      <c r="K110" s="141">
        <f t="shared" si="12"/>
        <v>0</v>
      </c>
      <c r="L110" s="141">
        <f t="shared" si="12"/>
        <v>0</v>
      </c>
      <c r="M110" s="141">
        <f t="shared" si="12"/>
        <v>0</v>
      </c>
      <c r="N110" s="141">
        <f t="shared" si="12"/>
        <v>0</v>
      </c>
      <c r="O110" s="141">
        <f t="shared" si="12"/>
        <v>0</v>
      </c>
      <c r="P110" s="141">
        <f t="shared" si="12"/>
        <v>0</v>
      </c>
      <c r="Q110" s="141">
        <f t="shared" si="12"/>
        <v>0</v>
      </c>
    </row>
    <row r="111" spans="1:17" x14ac:dyDescent="0.25">
      <c r="A111" s="142" t="s">
        <v>120</v>
      </c>
      <c r="B111" s="141">
        <f t="shared" ref="B111:Q111" si="13">IF(B$39=0,0,B$39/B$5)</f>
        <v>0</v>
      </c>
      <c r="C111" s="141">
        <f t="shared" si="13"/>
        <v>0</v>
      </c>
      <c r="D111" s="141">
        <f t="shared" si="13"/>
        <v>0</v>
      </c>
      <c r="E111" s="141">
        <f t="shared" si="13"/>
        <v>0</v>
      </c>
      <c r="F111" s="141">
        <f t="shared" si="13"/>
        <v>0</v>
      </c>
      <c r="G111" s="141">
        <f t="shared" si="13"/>
        <v>0</v>
      </c>
      <c r="H111" s="141">
        <f t="shared" si="13"/>
        <v>0</v>
      </c>
      <c r="I111" s="141">
        <f t="shared" si="13"/>
        <v>0</v>
      </c>
      <c r="J111" s="141">
        <f t="shared" si="13"/>
        <v>0</v>
      </c>
      <c r="K111" s="141">
        <f t="shared" si="13"/>
        <v>0</v>
      </c>
      <c r="L111" s="141">
        <f t="shared" si="13"/>
        <v>0</v>
      </c>
      <c r="M111" s="141">
        <f t="shared" si="13"/>
        <v>0</v>
      </c>
      <c r="N111" s="141">
        <f t="shared" si="13"/>
        <v>0</v>
      </c>
      <c r="O111" s="141">
        <f t="shared" si="13"/>
        <v>0</v>
      </c>
      <c r="P111" s="141">
        <f t="shared" si="13"/>
        <v>0</v>
      </c>
      <c r="Q111" s="141">
        <f t="shared" si="13"/>
        <v>0</v>
      </c>
    </row>
    <row r="112" spans="1:17" x14ac:dyDescent="0.25">
      <c r="A112" s="140" t="s">
        <v>119</v>
      </c>
      <c r="B112" s="139">
        <f t="shared" ref="B112:Q112" si="14">IF(B$50=0,0,B$50/B$5)</f>
        <v>0</v>
      </c>
      <c r="C112" s="139">
        <f t="shared" si="14"/>
        <v>0</v>
      </c>
      <c r="D112" s="139">
        <f t="shared" si="14"/>
        <v>0</v>
      </c>
      <c r="E112" s="139">
        <f t="shared" si="14"/>
        <v>0</v>
      </c>
      <c r="F112" s="139">
        <f t="shared" si="14"/>
        <v>0</v>
      </c>
      <c r="G112" s="139">
        <f t="shared" si="14"/>
        <v>0</v>
      </c>
      <c r="H112" s="139">
        <f t="shared" si="14"/>
        <v>0</v>
      </c>
      <c r="I112" s="139">
        <f t="shared" si="14"/>
        <v>0</v>
      </c>
      <c r="J112" s="139">
        <f t="shared" si="14"/>
        <v>0</v>
      </c>
      <c r="K112" s="139">
        <f t="shared" si="14"/>
        <v>0</v>
      </c>
      <c r="L112" s="139">
        <f t="shared" si="14"/>
        <v>0</v>
      </c>
      <c r="M112" s="139">
        <f t="shared" si="14"/>
        <v>0</v>
      </c>
      <c r="N112" s="139">
        <f t="shared" si="14"/>
        <v>0</v>
      </c>
      <c r="O112" s="139">
        <f t="shared" si="14"/>
        <v>0</v>
      </c>
      <c r="P112" s="139">
        <f t="shared" si="14"/>
        <v>0</v>
      </c>
      <c r="Q112" s="139">
        <f t="shared" si="14"/>
        <v>0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1</v>
      </c>
      <c r="C115" s="77">
        <f t="shared" si="15"/>
        <v>1</v>
      </c>
      <c r="D115" s="77">
        <f t="shared" si="15"/>
        <v>1.0000000000000002</v>
      </c>
      <c r="E115" s="77">
        <f t="shared" si="15"/>
        <v>1</v>
      </c>
      <c r="F115" s="77">
        <f t="shared" si="15"/>
        <v>1</v>
      </c>
      <c r="G115" s="77">
        <f t="shared" si="15"/>
        <v>1</v>
      </c>
      <c r="H115" s="77">
        <f t="shared" si="15"/>
        <v>1</v>
      </c>
      <c r="I115" s="77">
        <f t="shared" si="15"/>
        <v>0.99999999999999978</v>
      </c>
      <c r="J115" s="77">
        <f t="shared" si="15"/>
        <v>1</v>
      </c>
      <c r="K115" s="77">
        <f t="shared" si="15"/>
        <v>0.99999999999999978</v>
      </c>
      <c r="L115" s="77">
        <f t="shared" si="15"/>
        <v>1</v>
      </c>
      <c r="M115" s="77">
        <f t="shared" si="15"/>
        <v>0.99999999999999978</v>
      </c>
      <c r="N115" s="77">
        <f t="shared" si="15"/>
        <v>0.99999999999999989</v>
      </c>
      <c r="O115" s="77">
        <f t="shared" si="15"/>
        <v>1</v>
      </c>
      <c r="P115" s="77">
        <f t="shared" si="15"/>
        <v>1</v>
      </c>
      <c r="Q115" s="77">
        <f t="shared" si="15"/>
        <v>1</v>
      </c>
    </row>
    <row r="116" spans="1:17" x14ac:dyDescent="0.25">
      <c r="A116" s="132" t="s">
        <v>83</v>
      </c>
      <c r="B116" s="146">
        <f t="shared" ref="B116:Q116" si="16">IF(B$54=0,0,B$54/B$53)</f>
        <v>2.9212836850154933E-3</v>
      </c>
      <c r="C116" s="146">
        <f t="shared" si="16"/>
        <v>2.9212836850154929E-3</v>
      </c>
      <c r="D116" s="146">
        <f t="shared" si="16"/>
        <v>2.9212836850154942E-3</v>
      </c>
      <c r="E116" s="146">
        <f t="shared" si="16"/>
        <v>2.9212836850154938E-3</v>
      </c>
      <c r="F116" s="146">
        <f t="shared" si="16"/>
        <v>2.9212836850154933E-3</v>
      </c>
      <c r="G116" s="146">
        <f t="shared" si="16"/>
        <v>2.9212836850154942E-3</v>
      </c>
      <c r="H116" s="146">
        <f t="shared" si="16"/>
        <v>2.9212836850154938E-3</v>
      </c>
      <c r="I116" s="146">
        <f t="shared" si="16"/>
        <v>2.9212836850154925E-3</v>
      </c>
      <c r="J116" s="146">
        <f t="shared" si="16"/>
        <v>2.9212836850154933E-3</v>
      </c>
      <c r="K116" s="146">
        <f t="shared" si="16"/>
        <v>2.9212836850154929E-3</v>
      </c>
      <c r="L116" s="146">
        <f t="shared" si="16"/>
        <v>2.9212836850154933E-3</v>
      </c>
      <c r="M116" s="146">
        <f t="shared" si="16"/>
        <v>2.9212836850154925E-3</v>
      </c>
      <c r="N116" s="146">
        <f t="shared" si="16"/>
        <v>2.9212836850154916E-3</v>
      </c>
      <c r="O116" s="146">
        <f t="shared" si="16"/>
        <v>2.9212836850154946E-3</v>
      </c>
      <c r="P116" s="146">
        <f t="shared" si="16"/>
        <v>2.9212836850154938E-3</v>
      </c>
      <c r="Q116" s="146">
        <f t="shared" si="16"/>
        <v>2.9212836850154938E-3</v>
      </c>
    </row>
    <row r="117" spans="1:17" x14ac:dyDescent="0.25">
      <c r="A117" s="76" t="s">
        <v>82</v>
      </c>
      <c r="B117" s="145">
        <f t="shared" ref="B117:Q117" si="17">IF(B$55=0,0,B$55/B$53)</f>
        <v>2.1585190949121179E-3</v>
      </c>
      <c r="C117" s="145">
        <f t="shared" si="17"/>
        <v>2.158519094912117E-3</v>
      </c>
      <c r="D117" s="145">
        <f t="shared" si="17"/>
        <v>2.1585190949121179E-3</v>
      </c>
      <c r="E117" s="145">
        <f t="shared" si="17"/>
        <v>2.1585190949121179E-3</v>
      </c>
      <c r="F117" s="145">
        <f t="shared" si="17"/>
        <v>2.1585190949121175E-3</v>
      </c>
      <c r="G117" s="145">
        <f t="shared" si="17"/>
        <v>2.1585190949121183E-3</v>
      </c>
      <c r="H117" s="145">
        <f t="shared" si="17"/>
        <v>2.1585190949121175E-3</v>
      </c>
      <c r="I117" s="145">
        <f t="shared" si="17"/>
        <v>2.1585190949121166E-3</v>
      </c>
      <c r="J117" s="145">
        <f t="shared" si="17"/>
        <v>2.1585190949121175E-3</v>
      </c>
      <c r="K117" s="145">
        <f t="shared" si="17"/>
        <v>2.1585190949121166E-3</v>
      </c>
      <c r="L117" s="145">
        <f t="shared" si="17"/>
        <v>2.1585190949121175E-3</v>
      </c>
      <c r="M117" s="145">
        <f t="shared" si="17"/>
        <v>2.158519094912117E-3</v>
      </c>
      <c r="N117" s="145">
        <f t="shared" si="17"/>
        <v>2.1585190949121162E-3</v>
      </c>
      <c r="O117" s="145">
        <f t="shared" si="17"/>
        <v>2.1585190949121183E-3</v>
      </c>
      <c r="P117" s="145">
        <f t="shared" si="17"/>
        <v>2.1585190949121179E-3</v>
      </c>
      <c r="Q117" s="145">
        <f t="shared" si="17"/>
        <v>2.1585190949121179E-3</v>
      </c>
    </row>
    <row r="118" spans="1:17" x14ac:dyDescent="0.25">
      <c r="A118" s="76" t="s">
        <v>81</v>
      </c>
      <c r="B118" s="145">
        <f t="shared" ref="B118:Q118" si="18">IF(B$56=0,0,B$56/B$53)</f>
        <v>5.3962977372802944E-2</v>
      </c>
      <c r="C118" s="145">
        <f t="shared" si="18"/>
        <v>5.396297737280293E-2</v>
      </c>
      <c r="D118" s="145">
        <f t="shared" si="18"/>
        <v>5.3962977372802944E-2</v>
      </c>
      <c r="E118" s="145">
        <f t="shared" si="18"/>
        <v>5.3962977372802944E-2</v>
      </c>
      <c r="F118" s="145">
        <f t="shared" si="18"/>
        <v>5.3962977372802937E-2</v>
      </c>
      <c r="G118" s="145">
        <f t="shared" si="18"/>
        <v>5.396297737280295E-2</v>
      </c>
      <c r="H118" s="145">
        <f t="shared" si="18"/>
        <v>5.3962977372802944E-2</v>
      </c>
      <c r="I118" s="145">
        <f t="shared" si="18"/>
        <v>5.3962977372802923E-2</v>
      </c>
      <c r="J118" s="145">
        <f t="shared" si="18"/>
        <v>5.3962977372802937E-2</v>
      </c>
      <c r="K118" s="145">
        <f t="shared" si="18"/>
        <v>5.3962977372802923E-2</v>
      </c>
      <c r="L118" s="145">
        <f t="shared" si="18"/>
        <v>5.3962977372802944E-2</v>
      </c>
      <c r="M118" s="145">
        <f t="shared" si="18"/>
        <v>5.3962977372802923E-2</v>
      </c>
      <c r="N118" s="145">
        <f t="shared" si="18"/>
        <v>5.3962977372802909E-2</v>
      </c>
      <c r="O118" s="145">
        <f t="shared" si="18"/>
        <v>5.3962977372802957E-2</v>
      </c>
      <c r="P118" s="145">
        <f t="shared" si="18"/>
        <v>5.3962977372802944E-2</v>
      </c>
      <c r="Q118" s="145">
        <f t="shared" si="18"/>
        <v>5.3962977372802944E-2</v>
      </c>
    </row>
    <row r="119" spans="1:17" x14ac:dyDescent="0.25">
      <c r="A119" s="76" t="s">
        <v>80</v>
      </c>
      <c r="B119" s="145">
        <f t="shared" ref="B119:Q119" si="19">IF(B$57=0,0,B$57/B$53)</f>
        <v>1.3490744343200738E-3</v>
      </c>
      <c r="C119" s="145">
        <f t="shared" si="19"/>
        <v>1.3490744343200732E-3</v>
      </c>
      <c r="D119" s="145">
        <f t="shared" si="19"/>
        <v>1.3490744343200736E-3</v>
      </c>
      <c r="E119" s="145">
        <f t="shared" si="19"/>
        <v>1.3490744343200736E-3</v>
      </c>
      <c r="F119" s="145">
        <f t="shared" si="19"/>
        <v>1.3490744343200734E-3</v>
      </c>
      <c r="G119" s="145">
        <f t="shared" si="19"/>
        <v>1.3490744343200738E-3</v>
      </c>
      <c r="H119" s="145">
        <f t="shared" si="19"/>
        <v>1.3490744343200734E-3</v>
      </c>
      <c r="I119" s="145">
        <f t="shared" si="19"/>
        <v>1.349074434320073E-3</v>
      </c>
      <c r="J119" s="145">
        <f t="shared" si="19"/>
        <v>1.3490744343200734E-3</v>
      </c>
      <c r="K119" s="145">
        <f t="shared" si="19"/>
        <v>1.3490744343200732E-3</v>
      </c>
      <c r="L119" s="145">
        <f t="shared" si="19"/>
        <v>1.3490744343200734E-3</v>
      </c>
      <c r="M119" s="145">
        <f t="shared" si="19"/>
        <v>1.349074434320073E-3</v>
      </c>
      <c r="N119" s="145">
        <f t="shared" si="19"/>
        <v>1.3490744343200728E-3</v>
      </c>
      <c r="O119" s="145">
        <f t="shared" si="19"/>
        <v>1.3490744343200738E-3</v>
      </c>
      <c r="P119" s="145">
        <f t="shared" si="19"/>
        <v>1.3490744343200736E-3</v>
      </c>
      <c r="Q119" s="145">
        <f t="shared" si="19"/>
        <v>1.3490744343200736E-3</v>
      </c>
    </row>
    <row r="120" spans="1:17" x14ac:dyDescent="0.25">
      <c r="A120" s="129" t="s">
        <v>79</v>
      </c>
      <c r="B120" s="144">
        <f t="shared" ref="B120:Q120" si="20">IF(B$58=0,0,B$58/B$53)</f>
        <v>1.9475224566769954E-3</v>
      </c>
      <c r="C120" s="144">
        <f t="shared" si="20"/>
        <v>1.9475224566769952E-3</v>
      </c>
      <c r="D120" s="144">
        <f t="shared" si="20"/>
        <v>1.9475224566769958E-3</v>
      </c>
      <c r="E120" s="144">
        <f t="shared" si="20"/>
        <v>1.9475224566769956E-3</v>
      </c>
      <c r="F120" s="144">
        <f t="shared" si="20"/>
        <v>1.9475224566769952E-3</v>
      </c>
      <c r="G120" s="144">
        <f t="shared" si="20"/>
        <v>1.9475224566769961E-3</v>
      </c>
      <c r="H120" s="144">
        <f t="shared" si="20"/>
        <v>1.9475224566769956E-3</v>
      </c>
      <c r="I120" s="144">
        <f t="shared" si="20"/>
        <v>1.9475224566769948E-3</v>
      </c>
      <c r="J120" s="144">
        <f t="shared" si="20"/>
        <v>1.9475224566769956E-3</v>
      </c>
      <c r="K120" s="144">
        <f t="shared" si="20"/>
        <v>1.947522456676995E-3</v>
      </c>
      <c r="L120" s="144">
        <f t="shared" si="20"/>
        <v>1.9475224566769954E-3</v>
      </c>
      <c r="M120" s="144">
        <f t="shared" si="20"/>
        <v>1.947522456676995E-3</v>
      </c>
      <c r="N120" s="144">
        <f t="shared" si="20"/>
        <v>1.9475224566769943E-3</v>
      </c>
      <c r="O120" s="144">
        <f t="shared" si="20"/>
        <v>1.9475224566769967E-3</v>
      </c>
      <c r="P120" s="144">
        <f t="shared" si="20"/>
        <v>1.9475224566769961E-3</v>
      </c>
      <c r="Q120" s="144">
        <f t="shared" si="20"/>
        <v>1.9475224566769958E-3</v>
      </c>
    </row>
    <row r="121" spans="1:17" x14ac:dyDescent="0.25">
      <c r="A121" s="127" t="s">
        <v>115</v>
      </c>
      <c r="B121" s="143">
        <f t="shared" ref="B121:Q121" si="21">IF(B$63=0,0,B$63/B$53)</f>
        <v>0.23431422115151074</v>
      </c>
      <c r="C121" s="143">
        <f t="shared" si="21"/>
        <v>0.22476467208939299</v>
      </c>
      <c r="D121" s="143">
        <f t="shared" si="21"/>
        <v>0.17196562333890808</v>
      </c>
      <c r="E121" s="143">
        <f t="shared" si="21"/>
        <v>0.15735985461995622</v>
      </c>
      <c r="F121" s="143">
        <f t="shared" si="21"/>
        <v>0.15735985461995627</v>
      </c>
      <c r="G121" s="143">
        <f t="shared" si="21"/>
        <v>0.15735985461995605</v>
      </c>
      <c r="H121" s="143">
        <f t="shared" si="21"/>
        <v>0.15735985461995619</v>
      </c>
      <c r="I121" s="143">
        <f t="shared" si="21"/>
        <v>0.1573598546199563</v>
      </c>
      <c r="J121" s="143">
        <f t="shared" si="21"/>
        <v>0.15735985461995614</v>
      </c>
      <c r="K121" s="143">
        <f t="shared" si="21"/>
        <v>0.15735985461995639</v>
      </c>
      <c r="L121" s="143">
        <f t="shared" si="21"/>
        <v>0.15735985461995614</v>
      </c>
      <c r="M121" s="143">
        <f t="shared" si="21"/>
        <v>0.1573598546199563</v>
      </c>
      <c r="N121" s="143">
        <f t="shared" si="21"/>
        <v>0.16930272812361932</v>
      </c>
      <c r="O121" s="143">
        <f t="shared" si="21"/>
        <v>0.20828809876487478</v>
      </c>
      <c r="P121" s="143">
        <f t="shared" si="21"/>
        <v>0.17879573126852638</v>
      </c>
      <c r="Q121" s="143">
        <f t="shared" si="21"/>
        <v>0.15735985461995625</v>
      </c>
    </row>
    <row r="122" spans="1:17" x14ac:dyDescent="0.25">
      <c r="A122" s="127" t="s">
        <v>114</v>
      </c>
      <c r="B122" s="143">
        <f t="shared" ref="B122:Q122" si="22">IF(B$69=0,0,B$69/B$53)</f>
        <v>0.35520020764668975</v>
      </c>
      <c r="C122" s="143">
        <f t="shared" si="22"/>
        <v>0.3647497567088076</v>
      </c>
      <c r="D122" s="143">
        <f t="shared" si="22"/>
        <v>0.41754880545929246</v>
      </c>
      <c r="E122" s="143">
        <f t="shared" si="22"/>
        <v>0.43215457417824427</v>
      </c>
      <c r="F122" s="143">
        <f t="shared" si="22"/>
        <v>0.43215457417824421</v>
      </c>
      <c r="G122" s="143">
        <f t="shared" si="22"/>
        <v>0.43215457417824432</v>
      </c>
      <c r="H122" s="143">
        <f t="shared" si="22"/>
        <v>0.43215457417824427</v>
      </c>
      <c r="I122" s="143">
        <f t="shared" si="22"/>
        <v>0.43215457417824404</v>
      </c>
      <c r="J122" s="143">
        <f t="shared" si="22"/>
        <v>0.43215457417824421</v>
      </c>
      <c r="K122" s="143">
        <f t="shared" si="22"/>
        <v>0.43215457417824404</v>
      </c>
      <c r="L122" s="143">
        <f t="shared" si="22"/>
        <v>0.43215457417824421</v>
      </c>
      <c r="M122" s="143">
        <f t="shared" si="22"/>
        <v>0.43215457417824404</v>
      </c>
      <c r="N122" s="143">
        <f t="shared" si="22"/>
        <v>0.42021170067458113</v>
      </c>
      <c r="O122" s="143">
        <f t="shared" si="22"/>
        <v>0.38122633003332551</v>
      </c>
      <c r="P122" s="143">
        <f t="shared" si="22"/>
        <v>0.41071869752967405</v>
      </c>
      <c r="Q122" s="143">
        <f t="shared" si="22"/>
        <v>0.43215457417824427</v>
      </c>
    </row>
    <row r="123" spans="1:17" x14ac:dyDescent="0.25">
      <c r="A123" s="127" t="s">
        <v>113</v>
      </c>
      <c r="B123" s="143">
        <f t="shared" ref="B123:Q123" si="23">IF(B$70=0,0,B$70/B$53)</f>
        <v>0.23603978192993447</v>
      </c>
      <c r="C123" s="143">
        <f t="shared" si="23"/>
        <v>0.23603978192993441</v>
      </c>
      <c r="D123" s="143">
        <f t="shared" si="23"/>
        <v>0.23603978192993447</v>
      </c>
      <c r="E123" s="143">
        <f t="shared" si="23"/>
        <v>0.23603978192993447</v>
      </c>
      <c r="F123" s="143">
        <f t="shared" si="23"/>
        <v>0.23603978192993444</v>
      </c>
      <c r="G123" s="143">
        <f t="shared" si="23"/>
        <v>0.23603978192993449</v>
      </c>
      <c r="H123" s="143">
        <f t="shared" si="23"/>
        <v>0.23603978192993447</v>
      </c>
      <c r="I123" s="143">
        <f t="shared" si="23"/>
        <v>0.23603978192993436</v>
      </c>
      <c r="J123" s="143">
        <f t="shared" si="23"/>
        <v>0.23603978192993444</v>
      </c>
      <c r="K123" s="143">
        <f t="shared" si="23"/>
        <v>0.23603978192993436</v>
      </c>
      <c r="L123" s="143">
        <f t="shared" si="23"/>
        <v>0.23603978192993444</v>
      </c>
      <c r="M123" s="143">
        <f t="shared" si="23"/>
        <v>0.23603978192993438</v>
      </c>
      <c r="N123" s="143">
        <f t="shared" si="23"/>
        <v>0.23603978192993433</v>
      </c>
      <c r="O123" s="143">
        <f t="shared" si="23"/>
        <v>0.23603978192993455</v>
      </c>
      <c r="P123" s="143">
        <f t="shared" si="23"/>
        <v>0.23603978192993452</v>
      </c>
      <c r="Q123" s="143">
        <f t="shared" si="23"/>
        <v>0.23603978192993447</v>
      </c>
    </row>
    <row r="124" spans="1:17" x14ac:dyDescent="0.25">
      <c r="A124" s="142" t="s">
        <v>123</v>
      </c>
      <c r="B124" s="141">
        <f t="shared" ref="B124:Q124" si="24">IF(B$71=0,0,B$71/B$53)</f>
        <v>0.21618525198516894</v>
      </c>
      <c r="C124" s="141">
        <f t="shared" si="24"/>
        <v>0.21570777453206308</v>
      </c>
      <c r="D124" s="141">
        <f t="shared" si="24"/>
        <v>0.21306782209453887</v>
      </c>
      <c r="E124" s="141">
        <f t="shared" si="24"/>
        <v>0.19425779648513297</v>
      </c>
      <c r="F124" s="141">
        <f t="shared" si="24"/>
        <v>0.15960515663634064</v>
      </c>
      <c r="G124" s="141">
        <f t="shared" si="24"/>
        <v>0.14509580050171372</v>
      </c>
      <c r="H124" s="141">
        <f t="shared" si="24"/>
        <v>0.14501736809856344</v>
      </c>
      <c r="I124" s="141">
        <f t="shared" si="24"/>
        <v>0.14489354779060387</v>
      </c>
      <c r="J124" s="141">
        <f t="shared" si="24"/>
        <v>0.14503942298109801</v>
      </c>
      <c r="K124" s="141">
        <f t="shared" si="24"/>
        <v>0.14526856312028083</v>
      </c>
      <c r="L124" s="141">
        <f t="shared" si="24"/>
        <v>0.14540458069705181</v>
      </c>
      <c r="M124" s="141">
        <f t="shared" si="24"/>
        <v>0.14398426697725997</v>
      </c>
      <c r="N124" s="141">
        <f t="shared" si="24"/>
        <v>0.21293467733377416</v>
      </c>
      <c r="O124" s="141">
        <f t="shared" si="24"/>
        <v>0.21488394586583731</v>
      </c>
      <c r="P124" s="141">
        <f t="shared" si="24"/>
        <v>0.21340932749101979</v>
      </c>
      <c r="Q124" s="141">
        <f t="shared" si="24"/>
        <v>0.18268174464480152</v>
      </c>
    </row>
    <row r="125" spans="1:17" x14ac:dyDescent="0.25">
      <c r="A125" s="142" t="s">
        <v>122</v>
      </c>
      <c r="B125" s="141">
        <f t="shared" ref="B125:Q125" si="25">IF(B$76=0,0,B$76/B$53)</f>
        <v>1.9854529944765491E-2</v>
      </c>
      <c r="C125" s="141">
        <f t="shared" si="25"/>
        <v>2.0332007397871322E-2</v>
      </c>
      <c r="D125" s="141">
        <f t="shared" si="25"/>
        <v>2.2971959835395604E-2</v>
      </c>
      <c r="E125" s="141">
        <f t="shared" si="25"/>
        <v>4.1781985444801495E-2</v>
      </c>
      <c r="F125" s="141">
        <f t="shared" si="25"/>
        <v>7.6434625293593794E-2</v>
      </c>
      <c r="G125" s="141">
        <f t="shared" si="25"/>
        <v>9.0943981428220785E-2</v>
      </c>
      <c r="H125" s="141">
        <f t="shared" si="25"/>
        <v>9.1022413831371024E-2</v>
      </c>
      <c r="I125" s="141">
        <f t="shared" si="25"/>
        <v>9.1146234139330484E-2</v>
      </c>
      <c r="J125" s="141">
        <f t="shared" si="25"/>
        <v>9.1000358948836443E-2</v>
      </c>
      <c r="K125" s="141">
        <f t="shared" si="25"/>
        <v>9.0771218809653526E-2</v>
      </c>
      <c r="L125" s="141">
        <f t="shared" si="25"/>
        <v>9.0635201232882628E-2</v>
      </c>
      <c r="M125" s="141">
        <f t="shared" si="25"/>
        <v>9.2055514952674417E-2</v>
      </c>
      <c r="N125" s="141">
        <f t="shared" si="25"/>
        <v>2.310510459616013E-2</v>
      </c>
      <c r="O125" s="141">
        <f t="shared" si="25"/>
        <v>2.1155836064097242E-2</v>
      </c>
      <c r="P125" s="141">
        <f t="shared" si="25"/>
        <v>2.2630454438914729E-2</v>
      </c>
      <c r="Q125" s="141">
        <f t="shared" si="25"/>
        <v>5.3358037285132956E-2</v>
      </c>
    </row>
    <row r="126" spans="1:17" x14ac:dyDescent="0.25">
      <c r="A126" s="127" t="s">
        <v>112</v>
      </c>
      <c r="B126" s="143">
        <f t="shared" ref="B126:Q126" si="26">IF(B$77=0,0,B$77/B$53)</f>
        <v>0.11210641222813751</v>
      </c>
      <c r="C126" s="143">
        <f t="shared" si="26"/>
        <v>0.11210641222813746</v>
      </c>
      <c r="D126" s="143">
        <f t="shared" si="26"/>
        <v>0.11210641222813754</v>
      </c>
      <c r="E126" s="143">
        <f t="shared" si="26"/>
        <v>0.1121064122281375</v>
      </c>
      <c r="F126" s="143">
        <f t="shared" si="26"/>
        <v>0.1121064122281375</v>
      </c>
      <c r="G126" s="143">
        <f t="shared" si="26"/>
        <v>0.11210641222813751</v>
      </c>
      <c r="H126" s="143">
        <f t="shared" si="26"/>
        <v>0.11210641222813751</v>
      </c>
      <c r="I126" s="143">
        <f t="shared" si="26"/>
        <v>0.11210641222813747</v>
      </c>
      <c r="J126" s="143">
        <f t="shared" si="26"/>
        <v>0.11210641222813747</v>
      </c>
      <c r="K126" s="143">
        <f t="shared" si="26"/>
        <v>0.11210641222813747</v>
      </c>
      <c r="L126" s="143">
        <f t="shared" si="26"/>
        <v>0.11210641222813751</v>
      </c>
      <c r="M126" s="143">
        <f t="shared" si="26"/>
        <v>0.11210641222813747</v>
      </c>
      <c r="N126" s="143">
        <f t="shared" si="26"/>
        <v>0.11210641222813743</v>
      </c>
      <c r="O126" s="143">
        <f t="shared" si="26"/>
        <v>0.11210641222813754</v>
      </c>
      <c r="P126" s="143">
        <f t="shared" si="26"/>
        <v>0.11210641222813754</v>
      </c>
      <c r="Q126" s="143">
        <f t="shared" si="26"/>
        <v>0.1121064122281375</v>
      </c>
    </row>
    <row r="127" spans="1:17" x14ac:dyDescent="0.25">
      <c r="A127" s="142" t="s">
        <v>121</v>
      </c>
      <c r="B127" s="141">
        <f t="shared" ref="B127:Q127" si="27">IF(B$78=0,0,B$78/B$53)</f>
        <v>7.4952896633157975E-2</v>
      </c>
      <c r="C127" s="141">
        <f t="shared" si="27"/>
        <v>7.4958988512147565E-2</v>
      </c>
      <c r="D127" s="141">
        <f t="shared" si="27"/>
        <v>7.4835191650376498E-2</v>
      </c>
      <c r="E127" s="141">
        <f t="shared" si="27"/>
        <v>7.3847091597255582E-2</v>
      </c>
      <c r="F127" s="141">
        <f t="shared" si="27"/>
        <v>6.0116555876660267E-2</v>
      </c>
      <c r="G127" s="141">
        <f t="shared" si="27"/>
        <v>3.8602996206553282E-2</v>
      </c>
      <c r="H127" s="141">
        <f t="shared" si="27"/>
        <v>3.8570498896271566E-2</v>
      </c>
      <c r="I127" s="141">
        <f t="shared" si="27"/>
        <v>3.8520030795767095E-2</v>
      </c>
      <c r="J127" s="141">
        <f t="shared" si="27"/>
        <v>3.8580211362728434E-2</v>
      </c>
      <c r="K127" s="141">
        <f t="shared" si="27"/>
        <v>3.8674060903604826E-2</v>
      </c>
      <c r="L127" s="141">
        <f t="shared" si="27"/>
        <v>3.8730022179290058E-2</v>
      </c>
      <c r="M127" s="141">
        <f t="shared" si="27"/>
        <v>3.8148924013269504E-2</v>
      </c>
      <c r="N127" s="141">
        <f t="shared" si="27"/>
        <v>7.5005973522331154E-2</v>
      </c>
      <c r="O127" s="141">
        <f t="shared" si="27"/>
        <v>4.5896297681003735E-2</v>
      </c>
      <c r="P127" s="141">
        <f t="shared" si="27"/>
        <v>8.842151114811847E-3</v>
      </c>
      <c r="Q127" s="141">
        <f t="shared" si="27"/>
        <v>3.1772417366980624E-2</v>
      </c>
    </row>
    <row r="128" spans="1:17" x14ac:dyDescent="0.25">
      <c r="A128" s="142" t="s">
        <v>120</v>
      </c>
      <c r="B128" s="141">
        <f t="shared" ref="B128:Q128" si="28">IF(B$82=0,0,B$82/B$53)</f>
        <v>3.6160789097741265E-2</v>
      </c>
      <c r="C128" s="141">
        <f t="shared" si="28"/>
        <v>3.6130823346096345E-2</v>
      </c>
      <c r="D128" s="141">
        <f t="shared" si="28"/>
        <v>3.6122622585991263E-2</v>
      </c>
      <c r="E128" s="141">
        <f t="shared" si="28"/>
        <v>3.6170221358641848E-2</v>
      </c>
      <c r="F128" s="141">
        <f t="shared" si="28"/>
        <v>3.5958005094048881E-2</v>
      </c>
      <c r="G128" s="141">
        <f t="shared" si="28"/>
        <v>3.5821529265835865E-2</v>
      </c>
      <c r="H128" s="141">
        <f t="shared" si="28"/>
        <v>3.5821528262172352E-2</v>
      </c>
      <c r="I128" s="141">
        <f t="shared" si="28"/>
        <v>3.5819872970372799E-2</v>
      </c>
      <c r="J128" s="141">
        <f t="shared" si="28"/>
        <v>3.5820392860116103E-2</v>
      </c>
      <c r="K128" s="141">
        <f t="shared" si="28"/>
        <v>3.5822551140344348E-2</v>
      </c>
      <c r="L128" s="141">
        <f t="shared" si="28"/>
        <v>3.582333056997556E-2</v>
      </c>
      <c r="M128" s="141">
        <f t="shared" si="28"/>
        <v>3.5808564201598447E-2</v>
      </c>
      <c r="N128" s="141">
        <f t="shared" si="28"/>
        <v>3.5945183475998288E-2</v>
      </c>
      <c r="O128" s="141">
        <f t="shared" si="28"/>
        <v>6.5152322743928945E-2</v>
      </c>
      <c r="P128" s="141">
        <f t="shared" si="28"/>
        <v>0.10213273839137994</v>
      </c>
      <c r="Q128" s="141">
        <f t="shared" si="28"/>
        <v>6.7368220261791872E-2</v>
      </c>
    </row>
    <row r="129" spans="1:17" x14ac:dyDescent="0.25">
      <c r="A129" s="140" t="s">
        <v>119</v>
      </c>
      <c r="B129" s="139">
        <f t="shared" ref="B129:Q129" si="29">IF(B$93=0,0,B$93/B$53)</f>
        <v>9.9272649723827441E-4</v>
      </c>
      <c r="C129" s="139">
        <f t="shared" si="29"/>
        <v>1.016600369893567E-3</v>
      </c>
      <c r="D129" s="139">
        <f t="shared" si="29"/>
        <v>1.1485979917697808E-3</v>
      </c>
      <c r="E129" s="139">
        <f t="shared" si="29"/>
        <v>2.0890992722400778E-3</v>
      </c>
      <c r="F129" s="139">
        <f t="shared" si="29"/>
        <v>1.6031851257428346E-2</v>
      </c>
      <c r="G129" s="139">
        <f t="shared" si="29"/>
        <v>3.7681886755748364E-2</v>
      </c>
      <c r="H129" s="139">
        <f t="shared" si="29"/>
        <v>3.7714385069693587E-2</v>
      </c>
      <c r="I129" s="139">
        <f t="shared" si="29"/>
        <v>3.7766508461997583E-2</v>
      </c>
      <c r="J129" s="139">
        <f t="shared" si="29"/>
        <v>3.7705808005292954E-2</v>
      </c>
      <c r="K129" s="139">
        <f t="shared" si="29"/>
        <v>3.7609800184188295E-2</v>
      </c>
      <c r="L129" s="139">
        <f t="shared" si="29"/>
        <v>3.7553059478871872E-2</v>
      </c>
      <c r="M129" s="139">
        <f t="shared" si="29"/>
        <v>3.8148924013269504E-2</v>
      </c>
      <c r="N129" s="139">
        <f t="shared" si="29"/>
        <v>1.1552552298080081E-3</v>
      </c>
      <c r="O129" s="139">
        <f t="shared" si="29"/>
        <v>1.0577918032048646E-3</v>
      </c>
      <c r="P129" s="139">
        <f t="shared" si="29"/>
        <v>1.1315227219457378E-3</v>
      </c>
      <c r="Q129" s="139">
        <f t="shared" si="29"/>
        <v>1.2965774599365022E-2</v>
      </c>
    </row>
    <row r="130" spans="1:17" hidden="1" x14ac:dyDescent="0.25">
      <c r="A130" s="138"/>
    </row>
    <row r="131" spans="1:17" x14ac:dyDescent="0.25">
      <c r="A131" s="138"/>
    </row>
    <row r="132" spans="1:17" ht="12.75" x14ac:dyDescent="0.25">
      <c r="A132" s="137" t="s">
        <v>118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33">
        <f t="shared" ref="B134:Q134" si="30">SUM(B$135:B$143)</f>
        <v>0</v>
      </c>
      <c r="C134" s="133">
        <f t="shared" si="30"/>
        <v>0</v>
      </c>
      <c r="D134" s="133">
        <f t="shared" si="30"/>
        <v>0</v>
      </c>
      <c r="E134" s="133">
        <f t="shared" si="30"/>
        <v>0</v>
      </c>
      <c r="F134" s="133">
        <f t="shared" si="30"/>
        <v>0</v>
      </c>
      <c r="G134" s="133">
        <f t="shared" si="30"/>
        <v>0</v>
      </c>
      <c r="H134" s="133">
        <f t="shared" si="30"/>
        <v>0</v>
      </c>
      <c r="I134" s="133">
        <f t="shared" si="30"/>
        <v>0</v>
      </c>
      <c r="J134" s="133">
        <f t="shared" si="30"/>
        <v>0</v>
      </c>
      <c r="K134" s="133">
        <f t="shared" si="30"/>
        <v>0</v>
      </c>
      <c r="L134" s="133">
        <f t="shared" si="30"/>
        <v>0</v>
      </c>
      <c r="M134" s="133">
        <f t="shared" si="30"/>
        <v>0</v>
      </c>
      <c r="N134" s="133">
        <f t="shared" si="30"/>
        <v>0</v>
      </c>
      <c r="O134" s="133">
        <f t="shared" si="30"/>
        <v>0</v>
      </c>
      <c r="P134" s="133">
        <f t="shared" si="30"/>
        <v>0</v>
      </c>
      <c r="Q134" s="133">
        <f t="shared" si="30"/>
        <v>0</v>
      </c>
    </row>
    <row r="135" spans="1:17" x14ac:dyDescent="0.25">
      <c r="A135" s="132" t="s">
        <v>83</v>
      </c>
      <c r="B135" s="131">
        <f>IF(B$6=0,0,B$6/ISI!B$8*1000)</f>
        <v>0</v>
      </c>
      <c r="C135" s="131">
        <f>IF(C$6=0,0,C$6/ISI!C$8*1000)</f>
        <v>0</v>
      </c>
      <c r="D135" s="131">
        <f>IF(D$6=0,0,D$6/ISI!D$8*1000)</f>
        <v>0</v>
      </c>
      <c r="E135" s="131">
        <f>IF(E$6=0,0,E$6/ISI!E$8*1000)</f>
        <v>0</v>
      </c>
      <c r="F135" s="131">
        <f>IF(F$6=0,0,F$6/ISI!F$8*1000)</f>
        <v>0</v>
      </c>
      <c r="G135" s="131">
        <f>IF(G$6=0,0,G$6/ISI!G$8*1000)</f>
        <v>0</v>
      </c>
      <c r="H135" s="131">
        <f>IF(H$6=0,0,H$6/ISI!H$8*1000)</f>
        <v>0</v>
      </c>
      <c r="I135" s="131">
        <f>IF(I$6=0,0,I$6/ISI!I$8*1000)</f>
        <v>0</v>
      </c>
      <c r="J135" s="131">
        <f>IF(J$6=0,0,J$6/ISI!J$8*1000)</f>
        <v>0</v>
      </c>
      <c r="K135" s="131">
        <f>IF(K$6=0,0,K$6/ISI!K$8*1000)</f>
        <v>0</v>
      </c>
      <c r="L135" s="131">
        <f>IF(L$6=0,0,L$6/ISI!L$8*1000)</f>
        <v>0</v>
      </c>
      <c r="M135" s="131">
        <f>IF(M$6=0,0,M$6/ISI!M$8*1000)</f>
        <v>0</v>
      </c>
      <c r="N135" s="131">
        <f>IF(N$6=0,0,N$6/ISI!N$8*1000)</f>
        <v>0</v>
      </c>
      <c r="O135" s="131">
        <f>IF(O$6=0,0,O$6/ISI!O$8*1000)</f>
        <v>0</v>
      </c>
      <c r="P135" s="131">
        <f>IF(P$6=0,0,P$6/ISI!P$8*1000)</f>
        <v>0</v>
      </c>
      <c r="Q135" s="131">
        <f>IF(Q$6=0,0,Q$6/ISI!Q$8*1000)</f>
        <v>0</v>
      </c>
    </row>
    <row r="136" spans="1:17" x14ac:dyDescent="0.25">
      <c r="A136" s="76" t="s">
        <v>82</v>
      </c>
      <c r="B136" s="130">
        <f>IF(B$7=0,0,B$7/ISI!B$8*1000)</f>
        <v>0</v>
      </c>
      <c r="C136" s="130">
        <f>IF(C$7=0,0,C$7/ISI!C$8*1000)</f>
        <v>0</v>
      </c>
      <c r="D136" s="130">
        <f>IF(D$7=0,0,D$7/ISI!D$8*1000)</f>
        <v>0</v>
      </c>
      <c r="E136" s="130">
        <f>IF(E$7=0,0,E$7/ISI!E$8*1000)</f>
        <v>0</v>
      </c>
      <c r="F136" s="130">
        <f>IF(F$7=0,0,F$7/ISI!F$8*1000)</f>
        <v>0</v>
      </c>
      <c r="G136" s="130">
        <f>IF(G$7=0,0,G$7/ISI!G$8*1000)</f>
        <v>0</v>
      </c>
      <c r="H136" s="130">
        <f>IF(H$7=0,0,H$7/ISI!H$8*1000)</f>
        <v>0</v>
      </c>
      <c r="I136" s="130">
        <f>IF(I$7=0,0,I$7/ISI!I$8*1000)</f>
        <v>0</v>
      </c>
      <c r="J136" s="130">
        <f>IF(J$7=0,0,J$7/ISI!J$8*1000)</f>
        <v>0</v>
      </c>
      <c r="K136" s="130">
        <f>IF(K$7=0,0,K$7/ISI!K$8*1000)</f>
        <v>0</v>
      </c>
      <c r="L136" s="130">
        <f>IF(L$7=0,0,L$7/ISI!L$8*1000)</f>
        <v>0</v>
      </c>
      <c r="M136" s="130">
        <f>IF(M$7=0,0,M$7/ISI!M$8*1000)</f>
        <v>0</v>
      </c>
      <c r="N136" s="130">
        <f>IF(N$7=0,0,N$7/ISI!N$8*1000)</f>
        <v>0</v>
      </c>
      <c r="O136" s="130">
        <f>IF(O$7=0,0,O$7/ISI!O$8*1000)</f>
        <v>0</v>
      </c>
      <c r="P136" s="130">
        <f>IF(P$7=0,0,P$7/ISI!P$8*1000)</f>
        <v>0</v>
      </c>
      <c r="Q136" s="130">
        <f>IF(Q$7=0,0,Q$7/ISI!Q$8*1000)</f>
        <v>0</v>
      </c>
    </row>
    <row r="137" spans="1:17" x14ac:dyDescent="0.25">
      <c r="A137" s="76" t="s">
        <v>81</v>
      </c>
      <c r="B137" s="130">
        <f>IF(B$8=0,0,B$8/ISI!B$8*1000)</f>
        <v>0</v>
      </c>
      <c r="C137" s="130">
        <f>IF(C$8=0,0,C$8/ISI!C$8*1000)</f>
        <v>0</v>
      </c>
      <c r="D137" s="130">
        <f>IF(D$8=0,0,D$8/ISI!D$8*1000)</f>
        <v>0</v>
      </c>
      <c r="E137" s="130">
        <f>IF(E$8=0,0,E$8/ISI!E$8*1000)</f>
        <v>0</v>
      </c>
      <c r="F137" s="130">
        <f>IF(F$8=0,0,F$8/ISI!F$8*1000)</f>
        <v>0</v>
      </c>
      <c r="G137" s="130">
        <f>IF(G$8=0,0,G$8/ISI!G$8*1000)</f>
        <v>0</v>
      </c>
      <c r="H137" s="130">
        <f>IF(H$8=0,0,H$8/ISI!H$8*1000)</f>
        <v>0</v>
      </c>
      <c r="I137" s="130">
        <f>IF(I$8=0,0,I$8/ISI!I$8*1000)</f>
        <v>0</v>
      </c>
      <c r="J137" s="130">
        <f>IF(J$8=0,0,J$8/ISI!J$8*1000)</f>
        <v>0</v>
      </c>
      <c r="K137" s="130">
        <f>IF(K$8=0,0,K$8/ISI!K$8*1000)</f>
        <v>0</v>
      </c>
      <c r="L137" s="130">
        <f>IF(L$8=0,0,L$8/ISI!L$8*1000)</f>
        <v>0</v>
      </c>
      <c r="M137" s="130">
        <f>IF(M$8=0,0,M$8/ISI!M$8*1000)</f>
        <v>0</v>
      </c>
      <c r="N137" s="130">
        <f>IF(N$8=0,0,N$8/ISI!N$8*1000)</f>
        <v>0</v>
      </c>
      <c r="O137" s="130">
        <f>IF(O$8=0,0,O$8/ISI!O$8*1000)</f>
        <v>0</v>
      </c>
      <c r="P137" s="130">
        <f>IF(P$8=0,0,P$8/ISI!P$8*1000)</f>
        <v>0</v>
      </c>
      <c r="Q137" s="130">
        <f>IF(Q$8=0,0,Q$8/ISI!Q$8*1000)</f>
        <v>0</v>
      </c>
    </row>
    <row r="138" spans="1:17" x14ac:dyDescent="0.25">
      <c r="A138" s="76" t="s">
        <v>80</v>
      </c>
      <c r="B138" s="130">
        <f>IF(B$9=0,0,B$9/ISI!B$8*1000)</f>
        <v>0</v>
      </c>
      <c r="C138" s="130">
        <f>IF(C$9=0,0,C$9/ISI!C$8*1000)</f>
        <v>0</v>
      </c>
      <c r="D138" s="130">
        <f>IF(D$9=0,0,D$9/ISI!D$8*1000)</f>
        <v>0</v>
      </c>
      <c r="E138" s="130">
        <f>IF(E$9=0,0,E$9/ISI!E$8*1000)</f>
        <v>0</v>
      </c>
      <c r="F138" s="130">
        <f>IF(F$9=0,0,F$9/ISI!F$8*1000)</f>
        <v>0</v>
      </c>
      <c r="G138" s="130">
        <f>IF(G$9=0,0,G$9/ISI!G$8*1000)</f>
        <v>0</v>
      </c>
      <c r="H138" s="130">
        <f>IF(H$9=0,0,H$9/ISI!H$8*1000)</f>
        <v>0</v>
      </c>
      <c r="I138" s="130">
        <f>IF(I$9=0,0,I$9/ISI!I$8*1000)</f>
        <v>0</v>
      </c>
      <c r="J138" s="130">
        <f>IF(J$9=0,0,J$9/ISI!J$8*1000)</f>
        <v>0</v>
      </c>
      <c r="K138" s="130">
        <f>IF(K$9=0,0,K$9/ISI!K$8*1000)</f>
        <v>0</v>
      </c>
      <c r="L138" s="130">
        <f>IF(L$9=0,0,L$9/ISI!L$8*1000)</f>
        <v>0</v>
      </c>
      <c r="M138" s="130">
        <f>IF(M$9=0,0,M$9/ISI!M$8*1000)</f>
        <v>0</v>
      </c>
      <c r="N138" s="130">
        <f>IF(N$9=0,0,N$9/ISI!N$8*1000)</f>
        <v>0</v>
      </c>
      <c r="O138" s="130">
        <f>IF(O$9=0,0,O$9/ISI!O$8*1000)</f>
        <v>0</v>
      </c>
      <c r="P138" s="130">
        <f>IF(P$9=0,0,P$9/ISI!P$8*1000)</f>
        <v>0</v>
      </c>
      <c r="Q138" s="130">
        <f>IF(Q$9=0,0,Q$9/ISI!Q$8*1000)</f>
        <v>0</v>
      </c>
    </row>
    <row r="139" spans="1:17" x14ac:dyDescent="0.25">
      <c r="A139" s="129" t="s">
        <v>79</v>
      </c>
      <c r="B139" s="128">
        <f>IF(B$10=0,0,B$10/ISI!B$8*1000)</f>
        <v>0</v>
      </c>
      <c r="C139" s="128">
        <f>IF(C$10=0,0,C$10/ISI!C$8*1000)</f>
        <v>0</v>
      </c>
      <c r="D139" s="128">
        <f>IF(D$10=0,0,D$10/ISI!D$8*1000)</f>
        <v>0</v>
      </c>
      <c r="E139" s="128">
        <f>IF(E$10=0,0,E$10/ISI!E$8*1000)</f>
        <v>0</v>
      </c>
      <c r="F139" s="128">
        <f>IF(F$10=0,0,F$10/ISI!F$8*1000)</f>
        <v>0</v>
      </c>
      <c r="G139" s="128">
        <f>IF(G$10=0,0,G$10/ISI!G$8*1000)</f>
        <v>0</v>
      </c>
      <c r="H139" s="128">
        <f>IF(H$10=0,0,H$10/ISI!H$8*1000)</f>
        <v>0</v>
      </c>
      <c r="I139" s="128">
        <f>IF(I$10=0,0,I$10/ISI!I$8*1000)</f>
        <v>0</v>
      </c>
      <c r="J139" s="128">
        <f>IF(J$10=0,0,J$10/ISI!J$8*1000)</f>
        <v>0</v>
      </c>
      <c r="K139" s="128">
        <f>IF(K$10=0,0,K$10/ISI!K$8*1000)</f>
        <v>0</v>
      </c>
      <c r="L139" s="128">
        <f>IF(L$10=0,0,L$10/ISI!L$8*1000)</f>
        <v>0</v>
      </c>
      <c r="M139" s="128">
        <f>IF(M$10=0,0,M$10/ISI!M$8*1000)</f>
        <v>0</v>
      </c>
      <c r="N139" s="128">
        <f>IF(N$10=0,0,N$10/ISI!N$8*1000)</f>
        <v>0</v>
      </c>
      <c r="O139" s="128">
        <f>IF(O$10=0,0,O$10/ISI!O$8*1000)</f>
        <v>0</v>
      </c>
      <c r="P139" s="128">
        <f>IF(P$10=0,0,P$10/ISI!P$8*1000)</f>
        <v>0</v>
      </c>
      <c r="Q139" s="128">
        <f>IF(Q$10=0,0,Q$10/ISI!Q$8*1000)</f>
        <v>0</v>
      </c>
    </row>
    <row r="140" spans="1:17" x14ac:dyDescent="0.25">
      <c r="A140" s="127" t="s">
        <v>117</v>
      </c>
      <c r="B140" s="126">
        <f>IF(B$15=0,0,B$15/ISI!B$8*1000)</f>
        <v>0</v>
      </c>
      <c r="C140" s="126">
        <f>IF(C$15=0,0,C$15/ISI!C$8*1000)</f>
        <v>0</v>
      </c>
      <c r="D140" s="126">
        <f>IF(D$15=0,0,D$15/ISI!D$8*1000)</f>
        <v>0</v>
      </c>
      <c r="E140" s="126">
        <f>IF(E$15=0,0,E$15/ISI!E$8*1000)</f>
        <v>0</v>
      </c>
      <c r="F140" s="126">
        <f>IF(F$15=0,0,F$15/ISI!F$8*1000)</f>
        <v>0</v>
      </c>
      <c r="G140" s="126">
        <f>IF(G$15=0,0,G$15/ISI!G$8*1000)</f>
        <v>0</v>
      </c>
      <c r="H140" s="126">
        <f>IF(H$15=0,0,H$15/ISI!H$8*1000)</f>
        <v>0</v>
      </c>
      <c r="I140" s="126">
        <f>IF(I$15=0,0,I$15/ISI!I$8*1000)</f>
        <v>0</v>
      </c>
      <c r="J140" s="126">
        <f>IF(J$15=0,0,J$15/ISI!J$8*1000)</f>
        <v>0</v>
      </c>
      <c r="K140" s="126">
        <f>IF(K$15=0,0,K$15/ISI!K$8*1000)</f>
        <v>0</v>
      </c>
      <c r="L140" s="126">
        <f>IF(L$15=0,0,L$15/ISI!L$8*1000)</f>
        <v>0</v>
      </c>
      <c r="M140" s="126">
        <f>IF(M$15=0,0,M$15/ISI!M$8*1000)</f>
        <v>0</v>
      </c>
      <c r="N140" s="126">
        <f>IF(N$15=0,0,N$15/ISI!N$8*1000)</f>
        <v>0</v>
      </c>
      <c r="O140" s="126">
        <f>IF(O$15=0,0,O$15/ISI!O$8*1000)</f>
        <v>0</v>
      </c>
      <c r="P140" s="126">
        <f>IF(P$15=0,0,P$15/ISI!P$8*1000)</f>
        <v>0</v>
      </c>
      <c r="Q140" s="126">
        <f>IF(Q$15=0,0,Q$15/ISI!Q$8*1000)</f>
        <v>0</v>
      </c>
    </row>
    <row r="141" spans="1:17" x14ac:dyDescent="0.25">
      <c r="A141" s="127" t="s">
        <v>116</v>
      </c>
      <c r="B141" s="126">
        <f>IF(B$21=0,0,B$21/ISI!B$8*1000)</f>
        <v>0</v>
      </c>
      <c r="C141" s="126">
        <f>IF(C$21=0,0,C$21/ISI!C$8*1000)</f>
        <v>0</v>
      </c>
      <c r="D141" s="126">
        <f>IF(D$21=0,0,D$21/ISI!D$8*1000)</f>
        <v>0</v>
      </c>
      <c r="E141" s="126">
        <f>IF(E$21=0,0,E$21/ISI!E$8*1000)</f>
        <v>0</v>
      </c>
      <c r="F141" s="126">
        <f>IF(F$21=0,0,F$21/ISI!F$8*1000)</f>
        <v>0</v>
      </c>
      <c r="G141" s="126">
        <f>IF(G$21=0,0,G$21/ISI!G$8*1000)</f>
        <v>0</v>
      </c>
      <c r="H141" s="126">
        <f>IF(H$21=0,0,H$21/ISI!H$8*1000)</f>
        <v>0</v>
      </c>
      <c r="I141" s="126">
        <f>IF(I$21=0,0,I$21/ISI!I$8*1000)</f>
        <v>0</v>
      </c>
      <c r="J141" s="126">
        <f>IF(J$21=0,0,J$21/ISI!J$8*1000)</f>
        <v>0</v>
      </c>
      <c r="K141" s="126">
        <f>IF(K$21=0,0,K$21/ISI!K$8*1000)</f>
        <v>0</v>
      </c>
      <c r="L141" s="126">
        <f>IF(L$21=0,0,L$21/ISI!L$8*1000)</f>
        <v>0</v>
      </c>
      <c r="M141" s="126">
        <f>IF(M$21=0,0,M$21/ISI!M$8*1000)</f>
        <v>0</v>
      </c>
      <c r="N141" s="126">
        <f>IF(N$21=0,0,N$21/ISI!N$8*1000)</f>
        <v>0</v>
      </c>
      <c r="O141" s="126">
        <f>IF(O$21=0,0,O$21/ISI!O$8*1000)</f>
        <v>0</v>
      </c>
      <c r="P141" s="126">
        <f>IF(P$21=0,0,P$21/ISI!P$8*1000)</f>
        <v>0</v>
      </c>
      <c r="Q141" s="126">
        <f>IF(Q$21=0,0,Q$21/ISI!Q$8*1000)</f>
        <v>0</v>
      </c>
    </row>
    <row r="142" spans="1:17" x14ac:dyDescent="0.25">
      <c r="A142" s="127" t="s">
        <v>113</v>
      </c>
      <c r="B142" s="126">
        <f>IF(B$27=0,0,B$27/ISI!B$8*1000)</f>
        <v>0</v>
      </c>
      <c r="C142" s="126">
        <f>IF(C$27=0,0,C$27/ISI!C$8*1000)</f>
        <v>0</v>
      </c>
      <c r="D142" s="126">
        <f>IF(D$27=0,0,D$27/ISI!D$8*1000)</f>
        <v>0</v>
      </c>
      <c r="E142" s="126">
        <f>IF(E$27=0,0,E$27/ISI!E$8*1000)</f>
        <v>0</v>
      </c>
      <c r="F142" s="126">
        <f>IF(F$27=0,0,F$27/ISI!F$8*1000)</f>
        <v>0</v>
      </c>
      <c r="G142" s="126">
        <f>IF(G$27=0,0,G$27/ISI!G$8*1000)</f>
        <v>0</v>
      </c>
      <c r="H142" s="126">
        <f>IF(H$27=0,0,H$27/ISI!H$8*1000)</f>
        <v>0</v>
      </c>
      <c r="I142" s="126">
        <f>IF(I$27=0,0,I$27/ISI!I$8*1000)</f>
        <v>0</v>
      </c>
      <c r="J142" s="126">
        <f>IF(J$27=0,0,J$27/ISI!J$8*1000)</f>
        <v>0</v>
      </c>
      <c r="K142" s="126">
        <f>IF(K$27=0,0,K$27/ISI!K$8*1000)</f>
        <v>0</v>
      </c>
      <c r="L142" s="126">
        <f>IF(L$27=0,0,L$27/ISI!L$8*1000)</f>
        <v>0</v>
      </c>
      <c r="M142" s="126">
        <f>IF(M$27=0,0,M$27/ISI!M$8*1000)</f>
        <v>0</v>
      </c>
      <c r="N142" s="126">
        <f>IF(N$27=0,0,N$27/ISI!N$8*1000)</f>
        <v>0</v>
      </c>
      <c r="O142" s="126">
        <f>IF(O$27=0,0,O$27/ISI!O$8*1000)</f>
        <v>0</v>
      </c>
      <c r="P142" s="126">
        <f>IF(P$27=0,0,P$27/ISI!P$8*1000)</f>
        <v>0</v>
      </c>
      <c r="Q142" s="126">
        <f>IF(Q$27=0,0,Q$27/ISI!Q$8*1000)</f>
        <v>0</v>
      </c>
    </row>
    <row r="143" spans="1:17" x14ac:dyDescent="0.25">
      <c r="A143" s="72" t="s">
        <v>112</v>
      </c>
      <c r="B143" s="125">
        <f>IF(B$34=0,0,B$34/ISI!B$8*1000)</f>
        <v>0</v>
      </c>
      <c r="C143" s="125">
        <f>IF(C$34=0,0,C$34/ISI!C$8*1000)</f>
        <v>0</v>
      </c>
      <c r="D143" s="125">
        <f>IF(D$34=0,0,D$34/ISI!D$8*1000)</f>
        <v>0</v>
      </c>
      <c r="E143" s="125">
        <f>IF(E$34=0,0,E$34/ISI!E$8*1000)</f>
        <v>0</v>
      </c>
      <c r="F143" s="125">
        <f>IF(F$34=0,0,F$34/ISI!F$8*1000)</f>
        <v>0</v>
      </c>
      <c r="G143" s="125">
        <f>IF(G$34=0,0,G$34/ISI!G$8*1000)</f>
        <v>0</v>
      </c>
      <c r="H143" s="125">
        <f>IF(H$34=0,0,H$34/ISI!H$8*1000)</f>
        <v>0</v>
      </c>
      <c r="I143" s="125">
        <f>IF(I$34=0,0,I$34/ISI!I$8*1000)</f>
        <v>0</v>
      </c>
      <c r="J143" s="125">
        <f>IF(J$34=0,0,J$34/ISI!J$8*1000)</f>
        <v>0</v>
      </c>
      <c r="K143" s="125">
        <f>IF(K$34=0,0,K$34/ISI!K$8*1000)</f>
        <v>0</v>
      </c>
      <c r="L143" s="125">
        <f>IF(L$34=0,0,L$34/ISI!L$8*1000)</f>
        <v>0</v>
      </c>
      <c r="M143" s="125">
        <f>IF(M$34=0,0,M$34/ISI!M$8*1000)</f>
        <v>0</v>
      </c>
      <c r="N143" s="125">
        <f>IF(N$34=0,0,N$34/ISI!N$8*1000)</f>
        <v>0</v>
      </c>
      <c r="O143" s="125">
        <f>IF(O$34=0,0,O$34/ISI!O$8*1000)</f>
        <v>0</v>
      </c>
      <c r="P143" s="125">
        <f>IF(P$34=0,0,P$34/ISI!P$8*1000)</f>
        <v>0</v>
      </c>
      <c r="Q143" s="125">
        <f>IF(Q$34=0,0,Q$34/ISI!Q$8*1000)</f>
        <v>0</v>
      </c>
    </row>
    <row r="144" spans="1:17" x14ac:dyDescent="0.25">
      <c r="A144" s="135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</row>
    <row r="145" spans="1:17" x14ac:dyDescent="0.25">
      <c r="A145" s="78" t="s">
        <v>45</v>
      </c>
      <c r="B145" s="133">
        <f t="shared" ref="B145:Q145" si="31">SUM(B$146:B$150,B$153,B$154,B$152,B$151)</f>
        <v>176.11440266742409</v>
      </c>
      <c r="C145" s="133">
        <f t="shared" si="31"/>
        <v>165.26503512880569</v>
      </c>
      <c r="D145" s="133">
        <f t="shared" si="31"/>
        <v>131.87580381471344</v>
      </c>
      <c r="E145" s="133">
        <f t="shared" si="31"/>
        <v>145.79832451499101</v>
      </c>
      <c r="F145" s="133">
        <f t="shared" si="31"/>
        <v>112.17468225724426</v>
      </c>
      <c r="G145" s="133">
        <f t="shared" si="31"/>
        <v>96.84723102632752</v>
      </c>
      <c r="H145" s="133">
        <f t="shared" si="31"/>
        <v>93.793116721854091</v>
      </c>
      <c r="I145" s="133">
        <f t="shared" si="31"/>
        <v>99.725622552858383</v>
      </c>
      <c r="J145" s="133">
        <f t="shared" si="31"/>
        <v>90.878304400484012</v>
      </c>
      <c r="K145" s="133">
        <f t="shared" si="31"/>
        <v>94.205770000000058</v>
      </c>
      <c r="L145" s="133">
        <f t="shared" si="31"/>
        <v>97.252989349541437</v>
      </c>
      <c r="M145" s="133">
        <f t="shared" si="31"/>
        <v>94.476463466231806</v>
      </c>
      <c r="N145" s="133">
        <f t="shared" si="31"/>
        <v>125.26487048963452</v>
      </c>
      <c r="O145" s="133">
        <f t="shared" si="31"/>
        <v>136.67648224607669</v>
      </c>
      <c r="P145" s="133">
        <f t="shared" si="31"/>
        <v>131.810625442223</v>
      </c>
      <c r="Q145" s="133">
        <f t="shared" si="31"/>
        <v>99.712148113254926</v>
      </c>
    </row>
    <row r="146" spans="1:17" x14ac:dyDescent="0.25">
      <c r="A146" s="132" t="s">
        <v>83</v>
      </c>
      <c r="B146" s="131">
        <f>IF(B$54=0,0,B$54/ISI!B$9*1000)</f>
        <v>0.51448013120859493</v>
      </c>
      <c r="C146" s="131">
        <f>IF(C$54=0,0,C$54/ISI!C$9*1000)</f>
        <v>0.4827860508252923</v>
      </c>
      <c r="D146" s="131">
        <f>IF(D$54=0,0,D$54/ISI!D$9*1000)</f>
        <v>0.38524663413222632</v>
      </c>
      <c r="E146" s="131">
        <f>IF(E$54=0,0,E$54/ISI!E$9*1000)</f>
        <v>0.42591826670823774</v>
      </c>
      <c r="F146" s="131">
        <f>IF(F$54=0,0,F$54/ISI!F$9*1000)</f>
        <v>0.32769406914988464</v>
      </c>
      <c r="G146" s="131">
        <f>IF(G$54=0,0,G$54/ISI!G$9*1000)</f>
        <v>0.28291823593613696</v>
      </c>
      <c r="H146" s="131">
        <f>IF(H$54=0,0,H$54/ISI!H$9*1000)</f>
        <v>0.27399630164630623</v>
      </c>
      <c r="I146" s="131">
        <f>IF(I$54=0,0,I$54/ISI!I$9*1000)</f>
        <v>0.29132683414167826</v>
      </c>
      <c r="J146" s="131">
        <f>IF(J$54=0,0,J$54/ISI!J$9*1000)</f>
        <v>0.2654813079670057</v>
      </c>
      <c r="K146" s="131">
        <f>IF(K$54=0,0,K$54/ISI!K$9*1000)</f>
        <v>0.27520177893532216</v>
      </c>
      <c r="L146" s="131">
        <f>IF(L$54=0,0,L$54/ISI!L$9*1000)</f>
        <v>0.28410357110580098</v>
      </c>
      <c r="M146" s="131">
        <f>IF(M$54=0,0,M$54/ISI!M$9*1000)</f>
        <v>0.27599255134186523</v>
      </c>
      <c r="N146" s="131">
        <f>IF(N$54=0,0,N$54/ISI!N$9*1000)</f>
        <v>0.3659342224669479</v>
      </c>
      <c r="O146" s="131">
        <f>IF(O$54=0,0,O$54/ISI!O$9*1000)</f>
        <v>0.39927077771077374</v>
      </c>
      <c r="P146" s="131">
        <f>IF(P$54=0,0,P$54/ISI!P$9*1000)</f>
        <v>0.38505622961605424</v>
      </c>
      <c r="Q146" s="131">
        <f>IF(Q$54=0,0,Q$54/ISI!Q$9*1000)</f>
        <v>0.29128747148110001</v>
      </c>
    </row>
    <row r="147" spans="1:17" x14ac:dyDescent="0.25">
      <c r="A147" s="76" t="s">
        <v>82</v>
      </c>
      <c r="B147" s="130">
        <f>IF(B$55=0,0,B$55/ISI!B$9*1000)</f>
        <v>0.3801463010466764</v>
      </c>
      <c r="C147" s="130">
        <f>IF(C$55=0,0,C$55/ISI!C$9*1000)</f>
        <v>0.35672773404684882</v>
      </c>
      <c r="D147" s="130">
        <f>IF(D$55=0,0,D$55/ISI!D$9*1000)</f>
        <v>0.2846564406909432</v>
      </c>
      <c r="E147" s="130">
        <f>IF(E$55=0,0,E$55/ISI!E$9*1000)</f>
        <v>0.31470846747180165</v>
      </c>
      <c r="F147" s="130">
        <f>IF(F$55=0,0,F$55/ISI!F$9*1000)</f>
        <v>0.24213119361796123</v>
      </c>
      <c r="G147" s="130">
        <f>IF(G$55=0,0,G$55/ISI!G$9*1000)</f>
        <v>0.20904659745969328</v>
      </c>
      <c r="H147" s="130">
        <f>IF(H$55=0,0,H$55/ISI!H$9*1000)</f>
        <v>0.20245423341544308</v>
      </c>
      <c r="I147" s="130">
        <f>IF(I$55=0,0,I$55/ISI!I$9*1000)</f>
        <v>0.21525966053234333</v>
      </c>
      <c r="J147" s="130">
        <f>IF(J$55=0,0,J$55/ISI!J$9*1000)</f>
        <v>0.19616255536168067</v>
      </c>
      <c r="K147" s="130">
        <f>IF(K$55=0,0,K$55/ISI!K$9*1000)</f>
        <v>0.2033449533958992</v>
      </c>
      <c r="L147" s="130">
        <f>IF(L$55=0,0,L$55/ISI!L$9*1000)</f>
        <v>0.20992243454827003</v>
      </c>
      <c r="M147" s="130">
        <f>IF(M$55=0,0,M$55/ISI!M$9*1000)</f>
        <v>0.20392925041162838</v>
      </c>
      <c r="N147" s="130">
        <f>IF(N$55=0,0,N$55/ISI!N$9*1000)</f>
        <v>0.27038661487356941</v>
      </c>
      <c r="O147" s="130">
        <f>IF(O$55=0,0,O$55/ISI!O$9*1000)</f>
        <v>0.29501879675357368</v>
      </c>
      <c r="P147" s="130">
        <f>IF(P$55=0,0,P$55/ISI!P$9*1000)</f>
        <v>0.28451575192934742</v>
      </c>
      <c r="Q147" s="130">
        <f>IF(Q$55=0,0,Q$55/ISI!Q$9*1000)</f>
        <v>0.21523057569716603</v>
      </c>
    </row>
    <row r="148" spans="1:17" x14ac:dyDescent="0.25">
      <c r="A148" s="76" t="s">
        <v>81</v>
      </c>
      <c r="B148" s="130">
        <f>IF(B$56=0,0,B$56/ISI!B$9*1000)</f>
        <v>9.5036575261669114</v>
      </c>
      <c r="C148" s="130">
        <f>IF(C$56=0,0,C$56/ISI!C$9*1000)</f>
        <v>8.9181933511712224</v>
      </c>
      <c r="D148" s="130">
        <f>IF(D$56=0,0,D$56/ISI!D$9*1000)</f>
        <v>7.1164110172735802</v>
      </c>
      <c r="E148" s="130">
        <f>IF(E$56=0,0,E$56/ISI!E$9*1000)</f>
        <v>7.8677116867950403</v>
      </c>
      <c r="F148" s="130">
        <f>IF(F$56=0,0,F$56/ISI!F$9*1000)</f>
        <v>6.0532798404490311</v>
      </c>
      <c r="G148" s="130">
        <f>IF(G$56=0,0,G$56/ISI!G$9*1000)</f>
        <v>5.2261649364923315</v>
      </c>
      <c r="H148" s="130">
        <f>IF(H$56=0,0,H$56/ISI!H$9*1000)</f>
        <v>5.0613558353860784</v>
      </c>
      <c r="I148" s="130">
        <f>IF(I$56=0,0,I$56/ISI!I$9*1000)</f>
        <v>5.3814915133085828</v>
      </c>
      <c r="J148" s="130">
        <f>IF(J$56=0,0,J$56/ISI!J$9*1000)</f>
        <v>4.9040638840420172</v>
      </c>
      <c r="K148" s="130">
        <f>IF(K$56=0,0,K$56/ISI!K$9*1000)</f>
        <v>5.0836238348974803</v>
      </c>
      <c r="L148" s="130">
        <f>IF(L$56=0,0,L$56/ISI!L$9*1000)</f>
        <v>5.2480608637067512</v>
      </c>
      <c r="M148" s="130">
        <f>IF(M$56=0,0,M$56/ISI!M$9*1000)</f>
        <v>5.0982312602907092</v>
      </c>
      <c r="N148" s="130">
        <f>IF(N$56=0,0,N$56/ISI!N$9*1000)</f>
        <v>6.759665371839235</v>
      </c>
      <c r="O148" s="130">
        <f>IF(O$56=0,0,O$56/ISI!O$9*1000)</f>
        <v>7.3754699188393413</v>
      </c>
      <c r="P148" s="130">
        <f>IF(P$56=0,0,P$56/ISI!P$9*1000)</f>
        <v>7.1128937982336851</v>
      </c>
      <c r="Q148" s="130">
        <f>IF(Q$56=0,0,Q$56/ISI!Q$9*1000)</f>
        <v>5.3807643924291506</v>
      </c>
    </row>
    <row r="149" spans="1:17" x14ac:dyDescent="0.25">
      <c r="A149" s="76" t="s">
        <v>80</v>
      </c>
      <c r="B149" s="130">
        <f>IF(B$57=0,0,B$57/ISI!B$9*1000)</f>
        <v>0.2375914381541728</v>
      </c>
      <c r="C149" s="130">
        <f>IF(C$57=0,0,C$57/ISI!C$9*1000)</f>
        <v>0.22295483377928055</v>
      </c>
      <c r="D149" s="130">
        <f>IF(D$57=0,0,D$57/ISI!D$9*1000)</f>
        <v>0.17791027543183952</v>
      </c>
      <c r="E149" s="130">
        <f>IF(E$57=0,0,E$57/ISI!E$9*1000)</f>
        <v>0.19669279216987604</v>
      </c>
      <c r="F149" s="130">
        <f>IF(F$57=0,0,F$57/ISI!F$9*1000)</f>
        <v>0.15133199601122577</v>
      </c>
      <c r="G149" s="130">
        <f>IF(G$57=0,0,G$57/ISI!G$9*1000)</f>
        <v>0.13065412341230831</v>
      </c>
      <c r="H149" s="130">
        <f>IF(H$57=0,0,H$57/ISI!H$9*1000)</f>
        <v>0.12653389588465194</v>
      </c>
      <c r="I149" s="130">
        <f>IF(I$57=0,0,I$57/ISI!I$9*1000)</f>
        <v>0.1345372878327146</v>
      </c>
      <c r="J149" s="130">
        <f>IF(J$57=0,0,J$57/ISI!J$9*1000)</f>
        <v>0.12260159710105042</v>
      </c>
      <c r="K149" s="130">
        <f>IF(K$57=0,0,K$57/ISI!K$9*1000)</f>
        <v>0.12709059587243701</v>
      </c>
      <c r="L149" s="130">
        <f>IF(L$57=0,0,L$57/ISI!L$9*1000)</f>
        <v>0.13120152159266876</v>
      </c>
      <c r="M149" s="130">
        <f>IF(M$57=0,0,M$57/ISI!M$9*1000)</f>
        <v>0.12745578150726775</v>
      </c>
      <c r="N149" s="130">
        <f>IF(N$57=0,0,N$57/ISI!N$9*1000)</f>
        <v>0.16899163429598091</v>
      </c>
      <c r="O149" s="130">
        <f>IF(O$57=0,0,O$57/ISI!O$9*1000)</f>
        <v>0.18438674797098353</v>
      </c>
      <c r="P149" s="130">
        <f>IF(P$57=0,0,P$57/ISI!P$9*1000)</f>
        <v>0.17782234495584212</v>
      </c>
      <c r="Q149" s="130">
        <f>IF(Q$57=0,0,Q$57/ISI!Q$9*1000)</f>
        <v>0.13451910981072879</v>
      </c>
    </row>
    <row r="150" spans="1:17" x14ac:dyDescent="0.25">
      <c r="A150" s="129" t="s">
        <v>79</v>
      </c>
      <c r="B150" s="128">
        <f>IF(B$58=0,0,B$58/ISI!B$9*1000)</f>
        <v>0.34298675413906327</v>
      </c>
      <c r="C150" s="128">
        <f>IF(C$58=0,0,C$58/ISI!C$9*1000)</f>
        <v>0.32185736721686153</v>
      </c>
      <c r="D150" s="128">
        <f>IF(D$58=0,0,D$58/ISI!D$9*1000)</f>
        <v>0.25683108942148425</v>
      </c>
      <c r="E150" s="128">
        <f>IF(E$58=0,0,E$58/ISI!E$9*1000)</f>
        <v>0.28394551113882516</v>
      </c>
      <c r="F150" s="128">
        <f>IF(F$58=0,0,F$58/ISI!F$9*1000)</f>
        <v>0.21846271276658968</v>
      </c>
      <c r="G150" s="128">
        <f>IF(G$58=0,0,G$58/ISI!G$9*1000)</f>
        <v>0.18861215729075798</v>
      </c>
      <c r="H150" s="128">
        <f>IF(H$58=0,0,H$58/ISI!H$9*1000)</f>
        <v>0.18266420109753748</v>
      </c>
      <c r="I150" s="128">
        <f>IF(I$58=0,0,I$58/ISI!I$9*1000)</f>
        <v>0.19421788942778551</v>
      </c>
      <c r="J150" s="128">
        <f>IF(J$58=0,0,J$58/ISI!J$9*1000)</f>
        <v>0.17698753864467046</v>
      </c>
      <c r="K150" s="128">
        <f>IF(K$58=0,0,K$58/ISI!K$9*1000)</f>
        <v>0.18346785262354809</v>
      </c>
      <c r="L150" s="128">
        <f>IF(L$58=0,0,L$58/ISI!L$9*1000)</f>
        <v>0.18940238073720067</v>
      </c>
      <c r="M150" s="128">
        <f>IF(M$58=0,0,M$58/ISI!M$9*1000)</f>
        <v>0.18399503422791014</v>
      </c>
      <c r="N150" s="128">
        <f>IF(N$58=0,0,N$58/ISI!N$9*1000)</f>
        <v>0.24395614831129861</v>
      </c>
      <c r="O150" s="128">
        <f>IF(O$58=0,0,O$58/ISI!O$9*1000)</f>
        <v>0.26618051847384916</v>
      </c>
      <c r="P150" s="128">
        <f>IF(P$58=0,0,P$58/ISI!P$9*1000)</f>
        <v>0.25670415307736955</v>
      </c>
      <c r="Q150" s="128">
        <f>IF(Q$58=0,0,Q$58/ISI!Q$9*1000)</f>
        <v>0.19419164765406666</v>
      </c>
    </row>
    <row r="151" spans="1:17" x14ac:dyDescent="0.25">
      <c r="A151" s="127" t="s">
        <v>115</v>
      </c>
      <c r="B151" s="126">
        <f>IF(B$63=0,0,B$63/ISI!B$9*1000)</f>
        <v>41.266109094581012</v>
      </c>
      <c r="C151" s="126">
        <f>IF(C$63=0,0,C$63/ISI!C$9*1000)</f>
        <v>37.145741428568016</v>
      </c>
      <c r="D151" s="126">
        <f>IF(D$63=0,0,D$63/ISI!D$9*1000)</f>
        <v>22.678104806316743</v>
      </c>
      <c r="E151" s="126">
        <f>IF(E$63=0,0,E$63/ISI!E$9*1000)</f>
        <v>22.942803149512184</v>
      </c>
      <c r="F151" s="126">
        <f>IF(F$63=0,0,F$63/ISI!F$9*1000)</f>
        <v>17.651791692039748</v>
      </c>
      <c r="G151" s="126">
        <f>IF(G$63=0,0,G$63/ISI!G$9*1000)</f>
        <v>15.239866194648195</v>
      </c>
      <c r="H151" s="126">
        <f>IF(H$63=0,0,H$63/ISI!H$9*1000)</f>
        <v>14.759271211703542</v>
      </c>
      <c r="I151" s="126">
        <f>IF(I$63=0,0,I$63/ISI!I$9*1000)</f>
        <v>15.692809466802435</v>
      </c>
      <c r="J151" s="126">
        <f>IF(J$63=0,0,J$63/ISI!J$9*1000)</f>
        <v>14.300596768568283</v>
      </c>
      <c r="K151" s="126">
        <f>IF(K$63=0,0,K$63/ISI!K$9*1000)</f>
        <v>14.82420627156106</v>
      </c>
      <c r="L151" s="126">
        <f>IF(L$63=0,0,L$63/ISI!L$9*1000)</f>
        <v>15.303716265399984</v>
      </c>
      <c r="M151" s="126">
        <f>IF(M$63=0,0,M$63/ISI!M$9*1000)</f>
        <v>14.86680255605385</v>
      </c>
      <c r="N151" s="126">
        <f>IF(N$63=0,0,N$63/ISI!N$9*1000)</f>
        <v>21.207684311946984</v>
      </c>
      <c r="O151" s="126">
        <f>IF(O$63=0,0,O$63/ISI!O$9*1000)</f>
        <v>28.468084632906475</v>
      </c>
      <c r="P151" s="126">
        <f>IF(P$63=0,0,P$63/ISI!P$9*1000)</f>
        <v>23.567177164904095</v>
      </c>
      <c r="Q151" s="126">
        <f>IF(Q$63=0,0,Q$63/ISI!Q$9*1000)</f>
        <v>15.690689130945339</v>
      </c>
    </row>
    <row r="152" spans="1:17" x14ac:dyDescent="0.25">
      <c r="A152" s="127" t="s">
        <v>114</v>
      </c>
      <c r="B152" s="126">
        <f>IF(B$69=0,0,B$69/ISI!B$9*1000)</f>
        <v>62.555872397041746</v>
      </c>
      <c r="C152" s="126">
        <f>IF(C$69=0,0,C$69/ISI!C$9*1000)</f>
        <v>60.280381355704414</v>
      </c>
      <c r="D152" s="126">
        <f>IF(D$69=0,0,D$69/ISI!D$9*1000)</f>
        <v>55.064584351817587</v>
      </c>
      <c r="E152" s="126">
        <f>IF(E$69=0,0,E$69/ISI!E$9*1000)</f>
        <v>63.007412846677418</v>
      </c>
      <c r="F152" s="126">
        <f>IF(F$69=0,0,F$69/ISI!F$9*1000)</f>
        <v>48.476802044459241</v>
      </c>
      <c r="G152" s="126">
        <f>IF(G$69=0,0,G$69/ISI!G$9*1000)</f>
        <v>41.852973884524623</v>
      </c>
      <c r="H152" s="126">
        <f>IF(H$69=0,0,H$69/ISI!H$9*1000)</f>
        <v>40.533124417783213</v>
      </c>
      <c r="I152" s="126">
        <f>IF(I$69=0,0,I$69/ISI!I$9*1000)</f>
        <v>43.096883948990822</v>
      </c>
      <c r="J152" s="126">
        <f>IF(J$69=0,0,J$69/ISI!J$9*1000)</f>
        <v>39.273474940232028</v>
      </c>
      <c r="K152" s="126">
        <f>IF(K$69=0,0,K$69/ISI!K$9*1000)</f>
        <v>40.71145441948363</v>
      </c>
      <c r="L152" s="126">
        <f>IF(L$69=0,0,L$69/ISI!L$9*1000)</f>
        <v>42.028324199912404</v>
      </c>
      <c r="M152" s="126">
        <f>IF(M$69=0,0,M$69/ISI!M$9*1000)</f>
        <v>40.828435839115841</v>
      </c>
      <c r="N152" s="126">
        <f>IF(N$69=0,0,N$69/ISI!N$9*1000)</f>
        <v>52.637764263230473</v>
      </c>
      <c r="O152" s="126">
        <f>IF(O$69=0,0,O$69/ISI!O$9*1000)</f>
        <v>52.104673728536781</v>
      </c>
      <c r="P152" s="126">
        <f>IF(P$69=0,0,P$69/ISI!P$9*1000)</f>
        <v>54.137088402201549</v>
      </c>
      <c r="Q152" s="126">
        <f>IF(Q$69=0,0,Q$69/ISI!Q$9*1000)</f>
        <v>43.091060908281698</v>
      </c>
    </row>
    <row r="153" spans="1:17" x14ac:dyDescent="0.25">
      <c r="A153" s="127" t="s">
        <v>113</v>
      </c>
      <c r="B153" s="126">
        <f>IF(B$70=0,0,B$70/ISI!B$9*1000)</f>
        <v>41.570005200339438</v>
      </c>
      <c r="C153" s="126">
        <f>IF(C$70=0,0,C$70/ISI!C$9*1000)</f>
        <v>39.009122852446239</v>
      </c>
      <c r="D153" s="126">
        <f>IF(D$70=0,0,D$70/ISI!D$9*1000)</f>
        <v>31.127935974259774</v>
      </c>
      <c r="E153" s="126">
        <f>IF(E$70=0,0,E$70/ISI!E$9*1000)</f>
        <v>34.414204724268295</v>
      </c>
      <c r="F153" s="126">
        <f>IF(F$70=0,0,F$70/ISI!F$9*1000)</f>
        <v>26.477687538059619</v>
      </c>
      <c r="G153" s="126">
        <f>IF(G$70=0,0,G$70/ISI!G$9*1000)</f>
        <v>22.859799291972337</v>
      </c>
      <c r="H153" s="126">
        <f>IF(H$70=0,0,H$70/ISI!H$9*1000)</f>
        <v>22.138906817555327</v>
      </c>
      <c r="I153" s="126">
        <f>IF(I$70=0,0,I$70/ISI!I$9*1000)</f>
        <v>23.539214200203642</v>
      </c>
      <c r="J153" s="126">
        <f>IF(J$70=0,0,J$70/ISI!J$9*1000)</f>
        <v>21.45089515285245</v>
      </c>
      <c r="K153" s="126">
        <f>IF(K$70=0,0,K$70/ISI!K$9*1000)</f>
        <v>22.236309407341569</v>
      </c>
      <c r="L153" s="126">
        <f>IF(L$70=0,0,L$70/ISI!L$9*1000)</f>
        <v>22.955574398100001</v>
      </c>
      <c r="M153" s="126">
        <f>IF(M$70=0,0,M$70/ISI!M$9*1000)</f>
        <v>22.300203834080772</v>
      </c>
      <c r="N153" s="126">
        <f>IF(N$70=0,0,N$70/ISI!N$9*1000)</f>
        <v>29.567492713854801</v>
      </c>
      <c r="O153" s="126">
        <f>IF(O$70=0,0,O$70/ISI!O$9*1000)</f>
        <v>32.261087064314516</v>
      </c>
      <c r="P153" s="126">
        <f>IF(P$70=0,0,P$70/ISI!P$9*1000)</f>
        <v>31.112551285430598</v>
      </c>
      <c r="Q153" s="126">
        <f>IF(Q$70=0,0,Q$70/ISI!Q$9*1000)</f>
        <v>23.536033696418016</v>
      </c>
    </row>
    <row r="154" spans="1:17" x14ac:dyDescent="0.25">
      <c r="A154" s="72" t="s">
        <v>112</v>
      </c>
      <c r="B154" s="125">
        <f>IF(B$77=0,0,B$77/ISI!B$9*1000)</f>
        <v>19.743553824746442</v>
      </c>
      <c r="C154" s="125">
        <f>IF(C$77=0,0,C$77/ISI!C$9*1000)</f>
        <v>18.527270155047507</v>
      </c>
      <c r="D154" s="125">
        <f>IF(D$77=0,0,D$77/ISI!D$9*1000)</f>
        <v>14.784123225369257</v>
      </c>
      <c r="E154" s="125">
        <f>IF(E$77=0,0,E$77/ISI!E$9*1000)</f>
        <v>16.344927070249348</v>
      </c>
      <c r="F154" s="125">
        <f>IF(F$77=0,0,F$77/ISI!F$9*1000)</f>
        <v>12.575501170690966</v>
      </c>
      <c r="G154" s="125">
        <f>IF(G$77=0,0,G$77/ISI!G$9*1000)</f>
        <v>10.857195604591141</v>
      </c>
      <c r="H154" s="125">
        <f>IF(H$77=0,0,H$77/ISI!H$9*1000)</f>
        <v>10.51480980738199</v>
      </c>
      <c r="I154" s="125">
        <f>IF(I$77=0,0,I$77/ISI!I$9*1000)</f>
        <v>11.179881751618389</v>
      </c>
      <c r="J154" s="125">
        <f>IF(J$77=0,0,J$77/ISI!J$9*1000)</f>
        <v>10.188040655714822</v>
      </c>
      <c r="K154" s="125">
        <f>IF(K$77=0,0,K$77/ISI!K$9*1000)</f>
        <v>10.561070885889114</v>
      </c>
      <c r="L154" s="125">
        <f>IF(L$77=0,0,L$77/ISI!L$9*1000)</f>
        <v>10.902683714438361</v>
      </c>
      <c r="M154" s="125">
        <f>IF(M$77=0,0,M$77/ISI!M$9*1000)</f>
        <v>10.591417359201953</v>
      </c>
      <c r="N154" s="125">
        <f>IF(N$77=0,0,N$77/ISI!N$9*1000)</f>
        <v>14.042995208815217</v>
      </c>
      <c r="O154" s="125">
        <f>IF(O$77=0,0,O$77/ISI!O$9*1000)</f>
        <v>15.322310060570395</v>
      </c>
      <c r="P154" s="125">
        <f>IF(P$77=0,0,P$77/ISI!P$9*1000)</f>
        <v>14.776816311874486</v>
      </c>
      <c r="Q154" s="125">
        <f>IF(Q$77=0,0,Q$77/ISI!Q$9*1000)</f>
        <v>11.178371180537658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130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>
        <v>0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0</v>
      </c>
      <c r="C18" s="153">
        <v>0</v>
      </c>
      <c r="D18" s="153">
        <v>0</v>
      </c>
      <c r="E18" s="153">
        <v>0</v>
      </c>
      <c r="F18" s="153">
        <v>0</v>
      </c>
      <c r="G18" s="153">
        <v>0</v>
      </c>
      <c r="H18" s="153">
        <v>0</v>
      </c>
      <c r="I18" s="153">
        <v>0</v>
      </c>
      <c r="J18" s="153">
        <v>0</v>
      </c>
      <c r="K18" s="153">
        <v>0</v>
      </c>
      <c r="L18" s="153">
        <v>0</v>
      </c>
      <c r="M18" s="153">
        <v>0</v>
      </c>
      <c r="N18" s="153">
        <v>0</v>
      </c>
      <c r="O18" s="153">
        <v>0</v>
      </c>
      <c r="P18" s="153">
        <v>0</v>
      </c>
      <c r="Q18" s="153">
        <v>0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0</v>
      </c>
      <c r="C21" s="155">
        <v>0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155">
        <v>0</v>
      </c>
      <c r="Q21" s="155">
        <v>0</v>
      </c>
    </row>
    <row r="22" spans="1:17" x14ac:dyDescent="0.25">
      <c r="A22" s="84" t="s">
        <v>33</v>
      </c>
      <c r="B22" s="153">
        <v>0</v>
      </c>
      <c r="C22" s="153">
        <v>0</v>
      </c>
      <c r="D22" s="153">
        <v>0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</v>
      </c>
      <c r="P22" s="153">
        <v>0</v>
      </c>
      <c r="Q22" s="153">
        <v>0</v>
      </c>
    </row>
    <row r="23" spans="1:17" x14ac:dyDescent="0.25">
      <c r="A23" s="84" t="s">
        <v>47</v>
      </c>
      <c r="B23" s="153">
        <v>0</v>
      </c>
      <c r="C23" s="153">
        <v>0</v>
      </c>
      <c r="D23" s="153">
        <v>0</v>
      </c>
      <c r="E23" s="153">
        <v>0</v>
      </c>
      <c r="F23" s="153">
        <v>0</v>
      </c>
      <c r="G23" s="153">
        <v>0</v>
      </c>
      <c r="H23" s="153">
        <v>0</v>
      </c>
      <c r="I23" s="153">
        <v>0</v>
      </c>
      <c r="J23" s="153">
        <v>0</v>
      </c>
      <c r="K23" s="153">
        <v>0</v>
      </c>
      <c r="L23" s="153">
        <v>0</v>
      </c>
      <c r="M23" s="153">
        <v>0</v>
      </c>
      <c r="N23" s="153">
        <v>0</v>
      </c>
      <c r="O23" s="153">
        <v>0</v>
      </c>
      <c r="P23" s="153">
        <v>0</v>
      </c>
      <c r="Q23" s="153">
        <v>0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0</v>
      </c>
      <c r="C26" s="153">
        <v>0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0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</row>
    <row r="27" spans="1:17" x14ac:dyDescent="0.25">
      <c r="A27" s="156" t="s">
        <v>113</v>
      </c>
      <c r="B27" s="155">
        <v>0</v>
      </c>
      <c r="C27" s="155">
        <v>0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155">
        <v>0</v>
      </c>
      <c r="Q27" s="155">
        <v>0</v>
      </c>
    </row>
    <row r="28" spans="1:17" x14ac:dyDescent="0.25">
      <c r="A28" s="152" t="s">
        <v>123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0</v>
      </c>
      <c r="C30" s="153">
        <v>0</v>
      </c>
      <c r="D30" s="153">
        <v>0</v>
      </c>
      <c r="E30" s="153">
        <v>0</v>
      </c>
      <c r="F30" s="153">
        <v>0</v>
      </c>
      <c r="G30" s="153">
        <v>0</v>
      </c>
      <c r="H30" s="153">
        <v>0</v>
      </c>
      <c r="I30" s="153">
        <v>0</v>
      </c>
      <c r="J30" s="153">
        <v>0</v>
      </c>
      <c r="K30" s="153">
        <v>0</v>
      </c>
      <c r="L30" s="153">
        <v>0</v>
      </c>
      <c r="M30" s="153">
        <v>0</v>
      </c>
      <c r="N30" s="153">
        <v>0</v>
      </c>
      <c r="O30" s="153">
        <v>0</v>
      </c>
      <c r="P30" s="153">
        <v>0</v>
      </c>
      <c r="Q30" s="153">
        <v>0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0</v>
      </c>
      <c r="C32" s="153">
        <v>0</v>
      </c>
      <c r="D32" s="153">
        <v>0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53">
        <v>0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0</v>
      </c>
      <c r="C34" s="155">
        <v>0</v>
      </c>
      <c r="D34" s="155">
        <v>0</v>
      </c>
      <c r="E34" s="155">
        <v>0</v>
      </c>
      <c r="F34" s="155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155">
        <v>0</v>
      </c>
      <c r="Q34" s="155">
        <v>0</v>
      </c>
    </row>
    <row r="35" spans="1:17" x14ac:dyDescent="0.25">
      <c r="A35" s="152" t="s">
        <v>121</v>
      </c>
      <c r="B35" s="151">
        <v>0</v>
      </c>
      <c r="C35" s="151">
        <v>0</v>
      </c>
      <c r="D35" s="151">
        <v>0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0</v>
      </c>
      <c r="C37" s="153">
        <v>0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</row>
    <row r="38" spans="1:17" x14ac:dyDescent="0.25">
      <c r="A38" s="154" t="s">
        <v>26</v>
      </c>
      <c r="B38" s="153">
        <v>0</v>
      </c>
      <c r="C38" s="153">
        <v>0</v>
      </c>
      <c r="D38" s="153">
        <v>0</v>
      </c>
      <c r="E38" s="153">
        <v>0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0</v>
      </c>
      <c r="M38" s="153">
        <v>0</v>
      </c>
      <c r="N38" s="153">
        <v>0</v>
      </c>
      <c r="O38" s="153">
        <v>0</v>
      </c>
      <c r="P38" s="153">
        <v>0</v>
      </c>
      <c r="Q38" s="153">
        <v>0</v>
      </c>
    </row>
    <row r="39" spans="1:17" x14ac:dyDescent="0.25">
      <c r="A39" s="152" t="s">
        <v>120</v>
      </c>
      <c r="B39" s="151">
        <v>0</v>
      </c>
      <c r="C39" s="151">
        <v>0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</row>
    <row r="40" spans="1:17" x14ac:dyDescent="0.25">
      <c r="A40" s="150" t="s">
        <v>33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49" t="s">
        <v>119</v>
      </c>
      <c r="B50" s="148">
        <v>0</v>
      </c>
      <c r="C50" s="148">
        <v>0</v>
      </c>
      <c r="D50" s="148">
        <v>0</v>
      </c>
      <c r="E50" s="148">
        <v>0</v>
      </c>
      <c r="F50" s="148">
        <v>0</v>
      </c>
      <c r="G50" s="148">
        <v>0</v>
      </c>
      <c r="H50" s="148">
        <v>0</v>
      </c>
      <c r="I50" s="148">
        <v>0</v>
      </c>
      <c r="J50" s="148">
        <v>0</v>
      </c>
      <c r="K50" s="148">
        <v>0</v>
      </c>
      <c r="L50" s="148">
        <v>0</v>
      </c>
      <c r="M50" s="148">
        <v>0</v>
      </c>
      <c r="N50" s="148">
        <v>0</v>
      </c>
      <c r="O50" s="148">
        <v>0</v>
      </c>
      <c r="P50" s="148">
        <v>0</v>
      </c>
      <c r="Q50" s="148">
        <v>0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91.237592568898037</v>
      </c>
      <c r="C53" s="96">
        <v>101.883862103814</v>
      </c>
      <c r="D53" s="96">
        <v>120.64780697158338</v>
      </c>
      <c r="E53" s="96">
        <v>124.90111754970164</v>
      </c>
      <c r="F53" s="96">
        <v>113.91203414001359</v>
      </c>
      <c r="G53" s="96">
        <v>117.1977752443278</v>
      </c>
      <c r="H53" s="96">
        <v>122.470716359211</v>
      </c>
      <c r="I53" s="96">
        <v>139.05712388076984</v>
      </c>
      <c r="J53" s="96">
        <v>122.36673944144675</v>
      </c>
      <c r="K53" s="96">
        <v>102.39295085490373</v>
      </c>
      <c r="L53" s="96">
        <v>95.994780490870738</v>
      </c>
      <c r="M53" s="96">
        <v>99.700789912264298</v>
      </c>
      <c r="N53" s="96">
        <v>81.530775729911198</v>
      </c>
      <c r="O53" s="96">
        <v>72.091652749139286</v>
      </c>
      <c r="P53" s="96">
        <v>69.472112545201142</v>
      </c>
      <c r="Q53" s="96">
        <v>48.955597234424651</v>
      </c>
    </row>
    <row r="54" spans="1:17" x14ac:dyDescent="0.25">
      <c r="A54" s="132" t="s">
        <v>83</v>
      </c>
      <c r="B54" s="160">
        <v>0.2258519796673602</v>
      </c>
      <c r="C54" s="160">
        <v>0.25106013279435646</v>
      </c>
      <c r="D54" s="160">
        <v>0.29125435759008711</v>
      </c>
      <c r="E54" s="160">
        <v>0.29848883448135977</v>
      </c>
      <c r="F54" s="160">
        <v>0.2678766070360416</v>
      </c>
      <c r="G54" s="160">
        <v>0.27011687192135331</v>
      </c>
      <c r="H54" s="160">
        <v>0.281587980651825</v>
      </c>
      <c r="I54" s="160">
        <v>0.31987015059326157</v>
      </c>
      <c r="J54" s="160">
        <v>0.28270421763559267</v>
      </c>
      <c r="K54" s="160">
        <v>0.23662115235722056</v>
      </c>
      <c r="L54" s="160">
        <v>0.22241238695221591</v>
      </c>
      <c r="M54" s="160">
        <v>0.22947013094172597</v>
      </c>
      <c r="N54" s="160">
        <v>0.19617416508778443</v>
      </c>
      <c r="O54" s="160">
        <v>0.17679789216241104</v>
      </c>
      <c r="P54" s="160">
        <v>0.16917936178928425</v>
      </c>
      <c r="Q54" s="160">
        <v>0.11395556283559237</v>
      </c>
    </row>
    <row r="55" spans="1:17" x14ac:dyDescent="0.25">
      <c r="A55" s="76" t="s">
        <v>82</v>
      </c>
      <c r="B55" s="159">
        <v>4.3403630388123456E-2</v>
      </c>
      <c r="C55" s="159">
        <v>4.8248065945884856E-2</v>
      </c>
      <c r="D55" s="159">
        <v>5.5972484741507046E-2</v>
      </c>
      <c r="E55" s="159">
        <v>5.7362787193151223E-2</v>
      </c>
      <c r="F55" s="159">
        <v>5.1479811062719816E-2</v>
      </c>
      <c r="G55" s="159">
        <v>5.1910339186479332E-2</v>
      </c>
      <c r="H55" s="159">
        <v>5.41148262324316E-2</v>
      </c>
      <c r="I55" s="159">
        <v>6.1471791431676963E-2</v>
      </c>
      <c r="J55" s="159">
        <v>5.4329341675423783E-2</v>
      </c>
      <c r="K55" s="159">
        <v>4.5473221240083225E-2</v>
      </c>
      <c r="L55" s="159">
        <v>4.2742618644442114E-2</v>
      </c>
      <c r="M55" s="159">
        <v>4.4098957038933351E-2</v>
      </c>
      <c r="N55" s="159">
        <v>3.7700227227184385E-2</v>
      </c>
      <c r="O55" s="159">
        <v>3.3976546834429119E-2</v>
      </c>
      <c r="P55" s="159">
        <v>3.2512438010132309E-2</v>
      </c>
      <c r="Q55" s="159">
        <v>2.1899675784428953E-2</v>
      </c>
    </row>
    <row r="56" spans="1:17" x14ac:dyDescent="0.25">
      <c r="A56" s="76" t="s">
        <v>81</v>
      </c>
      <c r="B56" s="159">
        <v>6.0281967817791182</v>
      </c>
      <c r="C56" s="159">
        <v>6.7010255423618865</v>
      </c>
      <c r="D56" s="159">
        <v>7.7738463204511126</v>
      </c>
      <c r="E56" s="159">
        <v>7.9669411535274337</v>
      </c>
      <c r="F56" s="159">
        <v>7.1498726857604158</v>
      </c>
      <c r="G56" s="159">
        <v>7.2096674132268683</v>
      </c>
      <c r="H56" s="159">
        <v>7.5158418414267638</v>
      </c>
      <c r="I56" s="159">
        <v>8.5376281192374588</v>
      </c>
      <c r="J56" s="159">
        <v>7.5456352317842947</v>
      </c>
      <c r="K56" s="159">
        <v>6.3156358923286637</v>
      </c>
      <c r="L56" s="159">
        <v>5.9363908929549343</v>
      </c>
      <c r="M56" s="159">
        <v>6.1247685625544994</v>
      </c>
      <c r="N56" s="159">
        <v>5.23606865165456</v>
      </c>
      <c r="O56" s="159">
        <v>4.71889813021994</v>
      </c>
      <c r="P56" s="159">
        <v>4.5155525569608068</v>
      </c>
      <c r="Q56" s="159">
        <v>3.0415786399707279</v>
      </c>
    </row>
    <row r="57" spans="1:17" x14ac:dyDescent="0.25">
      <c r="A57" s="76" t="s">
        <v>80</v>
      </c>
      <c r="B57" s="159">
        <v>0.10353515212324096</v>
      </c>
      <c r="C57" s="159">
        <v>0.11509108345753111</v>
      </c>
      <c r="D57" s="159">
        <v>0.13351693557904398</v>
      </c>
      <c r="E57" s="159">
        <v>0.13683336728167136</v>
      </c>
      <c r="F57" s="159">
        <v>0.12280009810222785</v>
      </c>
      <c r="G57" s="159">
        <v>0.12382708119991295</v>
      </c>
      <c r="H57" s="159">
        <v>0.1290856713135832</v>
      </c>
      <c r="I57" s="159">
        <v>0.14663499850713713</v>
      </c>
      <c r="J57" s="159">
        <v>0.12959737710465122</v>
      </c>
      <c r="K57" s="159">
        <v>0.10847196044490511</v>
      </c>
      <c r="L57" s="159">
        <v>0.10195837269660518</v>
      </c>
      <c r="M57" s="159">
        <v>0.10519378643385485</v>
      </c>
      <c r="N57" s="159">
        <v>8.9930236852153886E-2</v>
      </c>
      <c r="O57" s="159">
        <v>8.1047758301978509E-2</v>
      </c>
      <c r="P57" s="159">
        <v>7.7555268653231785E-2</v>
      </c>
      <c r="Q57" s="159">
        <v>5.2239553316510902E-2</v>
      </c>
    </row>
    <row r="58" spans="1:17" x14ac:dyDescent="0.25">
      <c r="A58" s="129" t="s">
        <v>79</v>
      </c>
      <c r="B58" s="158">
        <v>0.23610328685985607</v>
      </c>
      <c r="C58" s="158">
        <v>0.2624556253149638</v>
      </c>
      <c r="D58" s="158">
        <v>0.30447424565662734</v>
      </c>
      <c r="E58" s="158">
        <v>0.31203709179708117</v>
      </c>
      <c r="F58" s="158">
        <v>0.28003539082201712</v>
      </c>
      <c r="G58" s="158">
        <v>0.2823773401980546</v>
      </c>
      <c r="H58" s="158">
        <v>0.29436911675533839</v>
      </c>
      <c r="I58" s="158">
        <v>0.33438889503938496</v>
      </c>
      <c r="J58" s="158">
        <v>0.29553601917155903</v>
      </c>
      <c r="K58" s="158">
        <v>0.24736126685446269</v>
      </c>
      <c r="L58" s="158">
        <v>0.2325075727700312</v>
      </c>
      <c r="M58" s="158">
        <v>0.25487256895467858</v>
      </c>
      <c r="N58" s="158">
        <v>0.20507841127817955</v>
      </c>
      <c r="O58" s="158">
        <v>0.18482265911912316</v>
      </c>
      <c r="P58" s="158">
        <v>0.1768583275034068</v>
      </c>
      <c r="Q58" s="158">
        <v>0.11912794822996425</v>
      </c>
    </row>
    <row r="59" spans="1:17" x14ac:dyDescent="0.25">
      <c r="A59" s="92" t="s">
        <v>125</v>
      </c>
      <c r="B59" s="91">
        <v>3.8578988273835754E-2</v>
      </c>
      <c r="C59" s="91">
        <v>4.2884928143496301E-2</v>
      </c>
      <c r="D59" s="91">
        <v>4.9750719310588318E-2</v>
      </c>
      <c r="E59" s="91">
        <v>5.0986479119144376E-2</v>
      </c>
      <c r="F59" s="91">
        <v>4.5757440323963984E-2</v>
      </c>
      <c r="G59" s="91">
        <v>4.614011198736058E-2</v>
      </c>
      <c r="H59" s="91">
        <v>4.8099553608605405E-2</v>
      </c>
      <c r="I59" s="91">
        <v>5.463873642844546E-2</v>
      </c>
      <c r="J59" s="91">
        <v>4.8290224036073068E-2</v>
      </c>
      <c r="K59" s="91">
        <v>4.0418528434311402E-2</v>
      </c>
      <c r="L59" s="91">
        <v>3.7991452989798141E-2</v>
      </c>
      <c r="M59" s="91">
        <v>0</v>
      </c>
      <c r="N59" s="91">
        <v>3.3509561553092301E-2</v>
      </c>
      <c r="O59" s="91">
        <v>3.019979642692612E-2</v>
      </c>
      <c r="P59" s="91">
        <v>2.8898434382804993E-2</v>
      </c>
      <c r="Q59" s="91">
        <v>1.946536102471905E-2</v>
      </c>
    </row>
    <row r="60" spans="1:17" x14ac:dyDescent="0.25">
      <c r="A60" s="92" t="s">
        <v>26</v>
      </c>
      <c r="B60" s="91">
        <v>6.4200327941220145E-2</v>
      </c>
      <c r="C60" s="91">
        <v>7.1365957837089239E-2</v>
      </c>
      <c r="D60" s="91">
        <v>8.2791504856998557E-2</v>
      </c>
      <c r="E60" s="91">
        <v>8.4847965861179014E-2</v>
      </c>
      <c r="F60" s="91">
        <v>7.6146182312966576E-2</v>
      </c>
      <c r="G60" s="91">
        <v>7.6782996480033144E-2</v>
      </c>
      <c r="H60" s="91">
        <v>8.0043755776588094E-2</v>
      </c>
      <c r="I60" s="91">
        <v>9.0925785095797712E-2</v>
      </c>
      <c r="J60" s="91">
        <v>8.0361055543114596E-2</v>
      </c>
      <c r="K60" s="91">
        <v>6.7261556004675482E-2</v>
      </c>
      <c r="L60" s="91">
        <v>6.3222594734622953E-2</v>
      </c>
      <c r="M60" s="91">
        <v>6.5228817922566962E-2</v>
      </c>
      <c r="N60" s="91">
        <v>5.5764159122183479E-2</v>
      </c>
      <c r="O60" s="91">
        <v>5.0256290305094986E-2</v>
      </c>
      <c r="P60" s="91">
        <v>4.8090658863186607E-2</v>
      </c>
      <c r="Q60" s="91">
        <v>3.239282877018166E-2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0.13332397064480017</v>
      </c>
      <c r="C62" s="157">
        <v>0.14820473933437828</v>
      </c>
      <c r="D62" s="157">
        <v>0.17193202148904047</v>
      </c>
      <c r="E62" s="157">
        <v>0.17620264681675782</v>
      </c>
      <c r="F62" s="157">
        <v>0.15813176818508656</v>
      </c>
      <c r="G62" s="157">
        <v>0.15945423173066087</v>
      </c>
      <c r="H62" s="157">
        <v>0.16622580737014489</v>
      </c>
      <c r="I62" s="157">
        <v>0.18882437351514175</v>
      </c>
      <c r="J62" s="157">
        <v>0.16688473959237138</v>
      </c>
      <c r="K62" s="157">
        <v>0.13968118241547581</v>
      </c>
      <c r="L62" s="157">
        <v>0.13129352504561009</v>
      </c>
      <c r="M62" s="157">
        <v>0.18964375103211159</v>
      </c>
      <c r="N62" s="157">
        <v>0.11580469060290377</v>
      </c>
      <c r="O62" s="157">
        <v>0.10436657238710204</v>
      </c>
      <c r="P62" s="157">
        <v>9.9869234257415188E-2</v>
      </c>
      <c r="Q62" s="157">
        <v>6.726975843506354E-2</v>
      </c>
    </row>
    <row r="63" spans="1:17" x14ac:dyDescent="0.25">
      <c r="A63" s="156" t="s">
        <v>115</v>
      </c>
      <c r="B63" s="155">
        <v>17.445330962661529</v>
      </c>
      <c r="C63" s="155">
        <v>18.605111165070603</v>
      </c>
      <c r="D63" s="155">
        <v>16.327369266548828</v>
      </c>
      <c r="E63" s="155">
        <v>15.412559228640736</v>
      </c>
      <c r="F63" s="155">
        <v>13.966816685535603</v>
      </c>
      <c r="G63" s="155">
        <v>15.417199610959667</v>
      </c>
      <c r="H63" s="155">
        <v>16.363238081418803</v>
      </c>
      <c r="I63" s="155">
        <v>18.518018321044394</v>
      </c>
      <c r="J63" s="155">
        <v>15.842014995286849</v>
      </c>
      <c r="K63" s="155">
        <v>13.24453756507604</v>
      </c>
      <c r="L63" s="155">
        <v>12.206158966490113</v>
      </c>
      <c r="M63" s="155">
        <v>13.166395220662977</v>
      </c>
      <c r="N63" s="155">
        <v>10.69327046861328</v>
      </c>
      <c r="O63" s="155">
        <v>12.125292437914393</v>
      </c>
      <c r="P63" s="155">
        <v>9.7192180255597105</v>
      </c>
      <c r="Q63" s="155">
        <v>7.0563306458655859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6.0749605229446919</v>
      </c>
      <c r="C65" s="153">
        <v>6.4597300080392275</v>
      </c>
      <c r="D65" s="153">
        <v>6.8884548852635286</v>
      </c>
      <c r="E65" s="153">
        <v>5.8445691100434791</v>
      </c>
      <c r="F65" s="153">
        <v>4.5125514969089364</v>
      </c>
      <c r="G65" s="153">
        <v>1.4097508631532705</v>
      </c>
      <c r="H65" s="153">
        <v>1.7876360176014234</v>
      </c>
      <c r="I65" s="153">
        <v>1.8069979719442995</v>
      </c>
      <c r="J65" s="153">
        <v>1.4301907577457038</v>
      </c>
      <c r="K65" s="153">
        <v>1.0919007108798646</v>
      </c>
      <c r="L65" s="153">
        <v>1.0789286543636241</v>
      </c>
      <c r="M65" s="153">
        <v>0.35964702559651923</v>
      </c>
      <c r="N65" s="153">
        <v>5.3953786590109329</v>
      </c>
      <c r="O65" s="153">
        <v>4.3155984756847694</v>
      </c>
      <c r="P65" s="153">
        <v>5.0351205619214419</v>
      </c>
      <c r="Q65" s="153">
        <v>1.4381333372788461</v>
      </c>
    </row>
    <row r="66" spans="1:17" x14ac:dyDescent="0.25">
      <c r="A66" s="84" t="s">
        <v>26</v>
      </c>
      <c r="B66" s="153">
        <v>11.365269883474353</v>
      </c>
      <c r="C66" s="153">
        <v>12.139574956345086</v>
      </c>
      <c r="D66" s="153">
        <v>9.4313040334034817</v>
      </c>
      <c r="E66" s="153">
        <v>9.553804404812313</v>
      </c>
      <c r="F66" s="153">
        <v>9.3565679048390198</v>
      </c>
      <c r="G66" s="153">
        <v>9.6609709831064929</v>
      </c>
      <c r="H66" s="153">
        <v>8.2820221948013977</v>
      </c>
      <c r="I66" s="153">
        <v>10.106803500265976</v>
      </c>
      <c r="J66" s="153">
        <v>11.410465289515503</v>
      </c>
      <c r="K66" s="153">
        <v>9.8055951842747113</v>
      </c>
      <c r="L66" s="153">
        <v>10.127445393075778</v>
      </c>
      <c r="M66" s="153">
        <v>9.4552142744282097</v>
      </c>
      <c r="N66" s="153">
        <v>5.2927361553941603</v>
      </c>
      <c r="O66" s="153">
        <v>7.8054395329835202</v>
      </c>
      <c r="P66" s="153">
        <v>4.6797425987350003</v>
      </c>
      <c r="Q66" s="153">
        <v>0.2436105584242434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5.1005562424848178E-3</v>
      </c>
      <c r="C68" s="153">
        <v>5.8062006862911204E-3</v>
      </c>
      <c r="D68" s="153">
        <v>7.6103478818176458E-3</v>
      </c>
      <c r="E68" s="153">
        <v>1.4185713784945347E-2</v>
      </c>
      <c r="F68" s="153">
        <v>9.7697283787646874E-2</v>
      </c>
      <c r="G68" s="153">
        <v>4.3464777646999035</v>
      </c>
      <c r="H68" s="153">
        <v>6.2935798690159812</v>
      </c>
      <c r="I68" s="153">
        <v>6.6042168488341186</v>
      </c>
      <c r="J68" s="153">
        <v>3.0013589480256426</v>
      </c>
      <c r="K68" s="153">
        <v>2.3470416699214653</v>
      </c>
      <c r="L68" s="153">
        <v>0.9997849190507111</v>
      </c>
      <c r="M68" s="153">
        <v>3.3515339206382491</v>
      </c>
      <c r="N68" s="153">
        <v>5.1556542081868887E-3</v>
      </c>
      <c r="O68" s="153">
        <v>4.2544292461031245E-3</v>
      </c>
      <c r="P68" s="153">
        <v>4.3548649032687714E-3</v>
      </c>
      <c r="Q68" s="153">
        <v>5.3745867501624964</v>
      </c>
    </row>
    <row r="69" spans="1:17" x14ac:dyDescent="0.25">
      <c r="A69" s="156" t="s">
        <v>114</v>
      </c>
      <c r="B69" s="155">
        <v>39.472783979414572</v>
      </c>
      <c r="C69" s="155">
        <v>45.058155587099925</v>
      </c>
      <c r="D69" s="155">
        <v>59.838448226329241</v>
      </c>
      <c r="E69" s="155">
        <v>63.469905195267657</v>
      </c>
      <c r="F69" s="155">
        <v>56.960599153229929</v>
      </c>
      <c r="G69" s="155">
        <v>57.436963370102831</v>
      </c>
      <c r="H69" s="155">
        <v>59.876150701423654</v>
      </c>
      <c r="I69" s="155">
        <v>68.016373772326617</v>
      </c>
      <c r="J69" s="155">
        <v>60.113504489407994</v>
      </c>
      <c r="K69" s="155">
        <v>50.314518911244726</v>
      </c>
      <c r="L69" s="155">
        <v>47.293203240377444</v>
      </c>
      <c r="M69" s="155">
        <v>48.793943938718861</v>
      </c>
      <c r="N69" s="155">
        <v>40.561181706369808</v>
      </c>
      <c r="O69" s="155">
        <v>33.163519676869733</v>
      </c>
      <c r="P69" s="155">
        <v>34.189480481452627</v>
      </c>
      <c r="Q69" s="155">
        <v>24.231220515218595</v>
      </c>
    </row>
    <row r="70" spans="1:17" x14ac:dyDescent="0.25">
      <c r="A70" s="156" t="s">
        <v>113</v>
      </c>
      <c r="B70" s="155">
        <v>18.9144650168315</v>
      </c>
      <c r="C70" s="155">
        <v>21.092321862327317</v>
      </c>
      <c r="D70" s="155">
        <v>24.590202287977192</v>
      </c>
      <c r="E70" s="155">
        <v>25.633938902904596</v>
      </c>
      <c r="F70" s="155">
        <v>24.213279205235835</v>
      </c>
      <c r="G70" s="155">
        <v>24.87530708308006</v>
      </c>
      <c r="H70" s="155">
        <v>25.935144355771587</v>
      </c>
      <c r="I70" s="155">
        <v>29.46724478414162</v>
      </c>
      <c r="J70" s="155">
        <v>26.036978639472686</v>
      </c>
      <c r="K70" s="155">
        <v>21.784265590794554</v>
      </c>
      <c r="L70" s="155">
        <v>20.471422178997269</v>
      </c>
      <c r="M70" s="155">
        <v>21.171984292648993</v>
      </c>
      <c r="N70" s="155">
        <v>16.781538293988522</v>
      </c>
      <c r="O70" s="155">
        <v>14.989505898481298</v>
      </c>
      <c r="P70" s="155">
        <v>14.267433303013018</v>
      </c>
      <c r="Q70" s="155">
        <v>9.9482218042839783</v>
      </c>
    </row>
    <row r="71" spans="1:17" x14ac:dyDescent="0.25">
      <c r="A71" s="152" t="s">
        <v>123</v>
      </c>
      <c r="B71" s="151">
        <v>16.92577939019937</v>
      </c>
      <c r="C71" s="151">
        <v>18.828508407250375</v>
      </c>
      <c r="D71" s="151">
        <v>21.62295935863774</v>
      </c>
      <c r="E71" s="151">
        <v>20.102988205299077</v>
      </c>
      <c r="F71" s="151">
        <v>15.132825388821136</v>
      </c>
      <c r="G71" s="151">
        <v>13.980782114414236</v>
      </c>
      <c r="H71" s="151">
        <v>14.568164630301629</v>
      </c>
      <c r="I71" s="151">
        <v>16.537347699192438</v>
      </c>
      <c r="J71" s="151">
        <v>14.627704465209984</v>
      </c>
      <c r="K71" s="151">
        <v>12.258840730213116</v>
      </c>
      <c r="L71" s="151">
        <v>11.531402023282412</v>
      </c>
      <c r="M71" s="151">
        <v>11.803731551747894</v>
      </c>
      <c r="N71" s="151">
        <v>14.771370200112042</v>
      </c>
      <c r="O71" s="151">
        <v>13.330721662205985</v>
      </c>
      <c r="P71" s="151">
        <v>12.569489622493364</v>
      </c>
      <c r="Q71" s="151">
        <v>7.2516126764622317</v>
      </c>
    </row>
    <row r="72" spans="1:17" x14ac:dyDescent="0.25">
      <c r="A72" s="154" t="s">
        <v>30</v>
      </c>
      <c r="B72" s="153">
        <v>6.2450552458473352</v>
      </c>
      <c r="C72" s="153">
        <v>6.2730742577713787</v>
      </c>
      <c r="D72" s="153">
        <v>5.6783681991875383</v>
      </c>
      <c r="E72" s="153">
        <v>6.2815618458038882</v>
      </c>
      <c r="F72" s="153">
        <v>3.4450781421521079</v>
      </c>
      <c r="G72" s="153">
        <v>0</v>
      </c>
      <c r="H72" s="153">
        <v>0</v>
      </c>
      <c r="I72" s="153">
        <v>0</v>
      </c>
      <c r="J72" s="153">
        <v>0</v>
      </c>
      <c r="K72" s="153">
        <v>0</v>
      </c>
      <c r="L72" s="153">
        <v>0</v>
      </c>
      <c r="M72" s="153">
        <v>0</v>
      </c>
      <c r="N72" s="153">
        <v>1.639657850192165</v>
      </c>
      <c r="O72" s="153">
        <v>2.7805080799659789</v>
      </c>
      <c r="P72" s="153">
        <v>2.7415158455812212</v>
      </c>
      <c r="Q72" s="153">
        <v>2.8016974441865923</v>
      </c>
    </row>
    <row r="73" spans="1:17" x14ac:dyDescent="0.25">
      <c r="A73" s="154" t="s">
        <v>125</v>
      </c>
      <c r="B73" s="153">
        <v>3.5988834321401542</v>
      </c>
      <c r="C73" s="153">
        <v>3.6033236641697504</v>
      </c>
      <c r="D73" s="153">
        <v>4.1973355368299323</v>
      </c>
      <c r="E73" s="153">
        <v>4.72399979161254</v>
      </c>
      <c r="F73" s="153">
        <v>0.24663414037444167</v>
      </c>
      <c r="G73" s="153">
        <v>0.25399103922203875</v>
      </c>
      <c r="H73" s="153">
        <v>0.24609402178570558</v>
      </c>
      <c r="I73" s="153">
        <v>0.24604574529279169</v>
      </c>
      <c r="J73" s="153">
        <v>0.25234405618525424</v>
      </c>
      <c r="K73" s="153">
        <v>0.25707678550616092</v>
      </c>
      <c r="L73" s="153">
        <v>0.26723132851062997</v>
      </c>
      <c r="M73" s="153">
        <v>0</v>
      </c>
      <c r="N73" s="153">
        <v>1.1393301885993514</v>
      </c>
      <c r="O73" s="153">
        <v>1.7393307259093354</v>
      </c>
      <c r="P73" s="153">
        <v>2.8088598746352926</v>
      </c>
      <c r="Q73" s="153">
        <v>1.0522645576911165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7.0818407122118812</v>
      </c>
      <c r="C75" s="153">
        <v>8.9521104853092481</v>
      </c>
      <c r="D75" s="153">
        <v>11.747255622620269</v>
      </c>
      <c r="E75" s="153">
        <v>9.097426567882648</v>
      </c>
      <c r="F75" s="153">
        <v>11.441113106294587</v>
      </c>
      <c r="G75" s="153">
        <v>13.726791075192198</v>
      </c>
      <c r="H75" s="153">
        <v>14.322070608515924</v>
      </c>
      <c r="I75" s="153">
        <v>16.291301953899644</v>
      </c>
      <c r="J75" s="153">
        <v>14.375360409024729</v>
      </c>
      <c r="K75" s="153">
        <v>12.001763944706955</v>
      </c>
      <c r="L75" s="153">
        <v>11.264170694771783</v>
      </c>
      <c r="M75" s="153">
        <v>11.803731551747894</v>
      </c>
      <c r="N75" s="153">
        <v>11.992382161320524</v>
      </c>
      <c r="O75" s="153">
        <v>8.8108828563306698</v>
      </c>
      <c r="P75" s="153">
        <v>7.0191139022768514</v>
      </c>
      <c r="Q75" s="153">
        <v>3.397650674584523</v>
      </c>
    </row>
    <row r="76" spans="1:17" x14ac:dyDescent="0.25">
      <c r="A76" s="152" t="s">
        <v>122</v>
      </c>
      <c r="B76" s="151">
        <v>1.9886856266321287</v>
      </c>
      <c r="C76" s="151">
        <v>2.2638134550769431</v>
      </c>
      <c r="D76" s="151">
        <v>2.9672429293394513</v>
      </c>
      <c r="E76" s="151">
        <v>5.5309506976055207</v>
      </c>
      <c r="F76" s="151">
        <v>9.0804538164146997</v>
      </c>
      <c r="G76" s="151">
        <v>10.894524968665824</v>
      </c>
      <c r="H76" s="151">
        <v>11.366979725469958</v>
      </c>
      <c r="I76" s="151">
        <v>12.929897084949182</v>
      </c>
      <c r="J76" s="151">
        <v>11.409274174262702</v>
      </c>
      <c r="K76" s="151">
        <v>9.5254248605814382</v>
      </c>
      <c r="L76" s="151">
        <v>8.9400201557148566</v>
      </c>
      <c r="M76" s="151">
        <v>9.3682527409011005</v>
      </c>
      <c r="N76" s="151">
        <v>2.0101680938764805</v>
      </c>
      <c r="O76" s="151">
        <v>1.6587842362753122</v>
      </c>
      <c r="P76" s="151">
        <v>1.6979436805196542</v>
      </c>
      <c r="Q76" s="151">
        <v>2.6966091278217474</v>
      </c>
    </row>
    <row r="77" spans="1:17" x14ac:dyDescent="0.25">
      <c r="A77" s="156" t="s">
        <v>112</v>
      </c>
      <c r="B77" s="155">
        <v>8.76792177917274</v>
      </c>
      <c r="C77" s="155">
        <v>9.7503930394415317</v>
      </c>
      <c r="D77" s="155">
        <v>11.332722846709739</v>
      </c>
      <c r="E77" s="155">
        <v>11.613050988607968</v>
      </c>
      <c r="F77" s="155">
        <v>10.899274503228803</v>
      </c>
      <c r="G77" s="155">
        <v>11.530406134452576</v>
      </c>
      <c r="H77" s="155">
        <v>12.021183784217023</v>
      </c>
      <c r="I77" s="155">
        <v>13.655493048448289</v>
      </c>
      <c r="J77" s="155">
        <v>12.066439129907703</v>
      </c>
      <c r="K77" s="155">
        <v>10.09606529456307</v>
      </c>
      <c r="L77" s="155">
        <v>9.4879842609876732</v>
      </c>
      <c r="M77" s="155">
        <v>9.8100624543097652</v>
      </c>
      <c r="N77" s="155">
        <v>7.7298335688397275</v>
      </c>
      <c r="O77" s="155">
        <v>6.617791749235975</v>
      </c>
      <c r="P77" s="155">
        <v>6.3243227822589212</v>
      </c>
      <c r="Q77" s="155">
        <v>4.3710228889192608</v>
      </c>
    </row>
    <row r="78" spans="1:17" x14ac:dyDescent="0.25">
      <c r="A78" s="152" t="s">
        <v>121</v>
      </c>
      <c r="B78" s="151">
        <v>5.5867955703254548</v>
      </c>
      <c r="C78" s="151">
        <v>6.209810122422315</v>
      </c>
      <c r="D78" s="151">
        <v>7.2106689847929202</v>
      </c>
      <c r="E78" s="151">
        <v>7.2744372949974689</v>
      </c>
      <c r="F78" s="151">
        <v>5.412214132008577</v>
      </c>
      <c r="G78" s="151">
        <v>3.5319903597404214</v>
      </c>
      <c r="H78" s="151">
        <v>3.6792450909510053</v>
      </c>
      <c r="I78" s="151">
        <v>4.1721827950632795</v>
      </c>
      <c r="J78" s="151">
        <v>3.6922968466229866</v>
      </c>
      <c r="K78" s="151">
        <v>3.0967878180645236</v>
      </c>
      <c r="L78" s="151">
        <v>2.9144005413898517</v>
      </c>
      <c r="M78" s="151">
        <v>2.9686702328818142</v>
      </c>
      <c r="N78" s="151">
        <v>4.9433432425780452</v>
      </c>
      <c r="O78" s="151">
        <v>2.7060950930542358</v>
      </c>
      <c r="P78" s="151">
        <v>0.4940969205545358</v>
      </c>
      <c r="Q78" s="151">
        <v>1.1944449605772176</v>
      </c>
    </row>
    <row r="79" spans="1:17" x14ac:dyDescent="0.25">
      <c r="A79" s="154" t="s">
        <v>30</v>
      </c>
      <c r="B79" s="153">
        <v>1.90875764408622</v>
      </c>
      <c r="C79" s="153">
        <v>1.9124589952913329</v>
      </c>
      <c r="D79" s="153">
        <v>1.7318703092036363</v>
      </c>
      <c r="E79" s="153">
        <v>1.9146408265724946</v>
      </c>
      <c r="F79" s="153">
        <v>1.0539025480498638</v>
      </c>
      <c r="G79" s="153">
        <v>0</v>
      </c>
      <c r="H79" s="153">
        <v>0</v>
      </c>
      <c r="I79" s="153">
        <v>0</v>
      </c>
      <c r="J79" s="153">
        <v>0</v>
      </c>
      <c r="K79" s="153">
        <v>0</v>
      </c>
      <c r="L79" s="153">
        <v>0</v>
      </c>
      <c r="M79" s="153">
        <v>0</v>
      </c>
      <c r="N79" s="153">
        <v>0.50220074243937252</v>
      </c>
      <c r="O79" s="153">
        <v>0.52503440153940573</v>
      </c>
      <c r="P79" s="153">
        <v>0.10996034598568978</v>
      </c>
      <c r="Q79" s="153">
        <v>0.50406882463911729</v>
      </c>
    </row>
    <row r="80" spans="1:17" x14ac:dyDescent="0.25">
      <c r="A80" s="154" t="s">
        <v>125</v>
      </c>
      <c r="B80" s="153">
        <v>1.0999736576935149</v>
      </c>
      <c r="C80" s="153">
        <v>1.098537729877884</v>
      </c>
      <c r="D80" s="153">
        <v>1.2801636912240293</v>
      </c>
      <c r="E80" s="153">
        <v>1.4398907608914604</v>
      </c>
      <c r="F80" s="153">
        <v>7.5449188161037503E-2</v>
      </c>
      <c r="G80" s="153">
        <v>7.7971151917753251E-2</v>
      </c>
      <c r="H80" s="153">
        <v>7.5544659101870748E-2</v>
      </c>
      <c r="I80" s="153">
        <v>7.5483833613553875E-2</v>
      </c>
      <c r="J80" s="153">
        <v>7.7415550986783113E-2</v>
      </c>
      <c r="K80" s="153">
        <v>7.8865253407053734E-2</v>
      </c>
      <c r="L80" s="153">
        <v>8.1979596343028344E-2</v>
      </c>
      <c r="M80" s="153">
        <v>0</v>
      </c>
      <c r="N80" s="153">
        <v>0.34895845284498039</v>
      </c>
      <c r="O80" s="153">
        <v>0.32843222910831521</v>
      </c>
      <c r="P80" s="153">
        <v>0.11266146943416143</v>
      </c>
      <c r="Q80" s="153">
        <v>0.18931871459045249</v>
      </c>
    </row>
    <row r="81" spans="1:17" x14ac:dyDescent="0.25">
      <c r="A81" s="154" t="s">
        <v>26</v>
      </c>
      <c r="B81" s="153">
        <v>2.5780642685457202</v>
      </c>
      <c r="C81" s="153">
        <v>3.1988133972530979</v>
      </c>
      <c r="D81" s="153">
        <v>4.1986349843652544</v>
      </c>
      <c r="E81" s="153">
        <v>3.9199057075335135</v>
      </c>
      <c r="F81" s="153">
        <v>4.2828623957976761</v>
      </c>
      <c r="G81" s="153">
        <v>3.4540192078226681</v>
      </c>
      <c r="H81" s="153">
        <v>3.6037004318491346</v>
      </c>
      <c r="I81" s="153">
        <v>4.096698961449726</v>
      </c>
      <c r="J81" s="153">
        <v>3.6148812956362035</v>
      </c>
      <c r="K81" s="153">
        <v>3.0179225646574701</v>
      </c>
      <c r="L81" s="153">
        <v>2.8324209450468234</v>
      </c>
      <c r="M81" s="153">
        <v>2.9686702328818142</v>
      </c>
      <c r="N81" s="153">
        <v>4.0921840472936921</v>
      </c>
      <c r="O81" s="153">
        <v>1.8526284624065148</v>
      </c>
      <c r="P81" s="153">
        <v>0.27147510513468459</v>
      </c>
      <c r="Q81" s="153">
        <v>0.50105742134764786</v>
      </c>
    </row>
    <row r="82" spans="1:17" x14ac:dyDescent="0.25">
      <c r="A82" s="152" t="s">
        <v>120</v>
      </c>
      <c r="B82" s="151">
        <v>3.0867393529639835</v>
      </c>
      <c r="C82" s="151">
        <v>3.4331379636944992</v>
      </c>
      <c r="D82" s="151">
        <v>3.981222788874565</v>
      </c>
      <c r="E82" s="151">
        <v>4.0761041046632318</v>
      </c>
      <c r="F82" s="151">
        <v>3.6791517811291317</v>
      </c>
      <c r="G82" s="151">
        <v>3.7134993486107959</v>
      </c>
      <c r="H82" s="151">
        <v>3.8712014264521151</v>
      </c>
      <c r="I82" s="151">
        <v>4.3977529219301754</v>
      </c>
      <c r="J82" s="151">
        <v>3.8867034335294286</v>
      </c>
      <c r="K82" s="151">
        <v>3.2528908445099636</v>
      </c>
      <c r="L82" s="151">
        <v>3.0574749602293507</v>
      </c>
      <c r="M82" s="151">
        <v>3.1561464150919063</v>
      </c>
      <c r="N82" s="151">
        <v>2.6910838710447025</v>
      </c>
      <c r="O82" s="151">
        <v>3.8329675566427839</v>
      </c>
      <c r="P82" s="151">
        <v>5.7496381794056104</v>
      </c>
      <c r="Q82" s="151">
        <v>2.5545756121863423</v>
      </c>
    </row>
    <row r="83" spans="1:17" x14ac:dyDescent="0.25">
      <c r="A83" s="150" t="s">
        <v>33</v>
      </c>
      <c r="B83" s="87">
        <v>0</v>
      </c>
      <c r="C83" s="87">
        <v>0</v>
      </c>
      <c r="D83" s="87">
        <v>0</v>
      </c>
      <c r="E83" s="87">
        <v>0</v>
      </c>
      <c r="F83" s="87">
        <v>0</v>
      </c>
      <c r="G83" s="87">
        <v>0</v>
      </c>
      <c r="H83" s="87">
        <v>0</v>
      </c>
      <c r="I83" s="87">
        <v>0</v>
      </c>
      <c r="J83" s="87">
        <v>0</v>
      </c>
      <c r="K83" s="87">
        <v>0</v>
      </c>
      <c r="L83" s="87">
        <v>0</v>
      </c>
      <c r="M83" s="87">
        <v>0</v>
      </c>
      <c r="N83" s="87">
        <v>0</v>
      </c>
      <c r="O83" s="87">
        <v>0</v>
      </c>
      <c r="P83" s="87">
        <v>0</v>
      </c>
      <c r="Q83" s="87">
        <v>0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0.73673862200999474</v>
      </c>
      <c r="C85" s="87">
        <v>0.75002285376661249</v>
      </c>
      <c r="D85" s="87">
        <v>0.76522919240344855</v>
      </c>
      <c r="E85" s="87">
        <v>0.89650624617634733</v>
      </c>
      <c r="F85" s="87">
        <v>0.55006802537249222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0.22929637534621822</v>
      </c>
      <c r="O85" s="87">
        <v>0</v>
      </c>
      <c r="P85" s="87">
        <v>0</v>
      </c>
      <c r="Q85" s="87">
        <v>0</v>
      </c>
    </row>
    <row r="86" spans="1:17" x14ac:dyDescent="0.25">
      <c r="A86" s="150" t="s">
        <v>125</v>
      </c>
      <c r="B86" s="87">
        <v>0.4352793272594136</v>
      </c>
      <c r="C86" s="87">
        <v>0.44198794611328351</v>
      </c>
      <c r="D86" s="87">
        <v>0.58028688076579815</v>
      </c>
      <c r="E86" s="87">
        <v>0.69125257606991053</v>
      </c>
      <c r="F86" s="87">
        <v>4.4363110768898928E-2</v>
      </c>
      <c r="G86" s="87">
        <v>5.0755955304922461E-2</v>
      </c>
      <c r="H86" s="87">
        <v>5.2907322865686363E-2</v>
      </c>
      <c r="I86" s="87">
        <v>5.242635461439317E-2</v>
      </c>
      <c r="J86" s="87">
        <v>4.846502082338848E-2</v>
      </c>
      <c r="K86" s="87">
        <v>4.7966370716772282E-2</v>
      </c>
      <c r="L86" s="87">
        <v>4.7598502683669455E-2</v>
      </c>
      <c r="M86" s="87">
        <v>0</v>
      </c>
      <c r="N86" s="87">
        <v>0.16507451979447843</v>
      </c>
      <c r="O86" s="87">
        <v>0</v>
      </c>
      <c r="P86" s="87">
        <v>0</v>
      </c>
      <c r="Q86" s="87">
        <v>0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3.8329675566427839</v>
      </c>
      <c r="P88" s="87">
        <v>5.7496381794056104</v>
      </c>
      <c r="Q88" s="87">
        <v>2.5545756121863423</v>
      </c>
    </row>
    <row r="89" spans="1:17" x14ac:dyDescent="0.25">
      <c r="A89" s="150" t="s">
        <v>26</v>
      </c>
      <c r="B89" s="87">
        <v>1.9147214036945752</v>
      </c>
      <c r="C89" s="87">
        <v>2.2411271638146033</v>
      </c>
      <c r="D89" s="87">
        <v>2.6357067157053184</v>
      </c>
      <c r="E89" s="87">
        <v>2.4883452824169745</v>
      </c>
      <c r="F89" s="87">
        <v>3.0847206449877405</v>
      </c>
      <c r="G89" s="87">
        <v>3.6627433933058735</v>
      </c>
      <c r="H89" s="87">
        <v>3.8182941035864286</v>
      </c>
      <c r="I89" s="87">
        <v>4.3453265673157819</v>
      </c>
      <c r="J89" s="87">
        <v>3.83823841270604</v>
      </c>
      <c r="K89" s="87">
        <v>3.2049244737931915</v>
      </c>
      <c r="L89" s="87">
        <v>3.0098764575456811</v>
      </c>
      <c r="M89" s="87">
        <v>3.1561464150919063</v>
      </c>
      <c r="N89" s="87">
        <v>2.2967129759040059</v>
      </c>
      <c r="O89" s="87">
        <v>0</v>
      </c>
      <c r="P89" s="87">
        <v>0</v>
      </c>
      <c r="Q89" s="87">
        <v>0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49" t="s">
        <v>119</v>
      </c>
      <c r="B93" s="148">
        <v>9.4386855883301535E-2</v>
      </c>
      <c r="C93" s="148">
        <v>0.10744495332471797</v>
      </c>
      <c r="D93" s="148">
        <v>0.14083107304225326</v>
      </c>
      <c r="E93" s="148">
        <v>0.2625095889472675</v>
      </c>
      <c r="F93" s="148">
        <v>1.8079085900910945</v>
      </c>
      <c r="G93" s="148">
        <v>4.2849164261013595</v>
      </c>
      <c r="H93" s="148">
        <v>4.4707372668139032</v>
      </c>
      <c r="I93" s="148">
        <v>5.0855573314548321</v>
      </c>
      <c r="J93" s="148">
        <v>4.4874388497552866</v>
      </c>
      <c r="K93" s="148">
        <v>3.7463866319885835</v>
      </c>
      <c r="L93" s="148">
        <v>3.5161087593684708</v>
      </c>
      <c r="M93" s="148">
        <v>3.6852458063360456</v>
      </c>
      <c r="N93" s="148">
        <v>9.5406455216980324E-2</v>
      </c>
      <c r="O93" s="148">
        <v>7.8729099538955363E-2</v>
      </c>
      <c r="P93" s="148">
        <v>8.0587682298775568E-2</v>
      </c>
      <c r="Q93" s="148">
        <v>0.6220023161557009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129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0</v>
      </c>
      <c r="C98" s="77">
        <f t="shared" si="0"/>
        <v>0</v>
      </c>
      <c r="D98" s="77">
        <f t="shared" si="0"/>
        <v>0</v>
      </c>
      <c r="E98" s="77">
        <f t="shared" si="0"/>
        <v>0</v>
      </c>
      <c r="F98" s="77">
        <f t="shared" si="0"/>
        <v>0</v>
      </c>
      <c r="G98" s="77">
        <f t="shared" si="0"/>
        <v>0</v>
      </c>
      <c r="H98" s="77">
        <f t="shared" si="0"/>
        <v>0</v>
      </c>
      <c r="I98" s="77">
        <f t="shared" si="0"/>
        <v>0</v>
      </c>
      <c r="J98" s="77">
        <f t="shared" si="0"/>
        <v>0</v>
      </c>
      <c r="K98" s="77">
        <f t="shared" si="0"/>
        <v>0</v>
      </c>
      <c r="L98" s="77">
        <f t="shared" si="0"/>
        <v>0</v>
      </c>
      <c r="M98" s="77">
        <f t="shared" si="0"/>
        <v>0</v>
      </c>
      <c r="N98" s="77">
        <f t="shared" si="0"/>
        <v>0</v>
      </c>
      <c r="O98" s="77">
        <f t="shared" si="0"/>
        <v>0</v>
      </c>
      <c r="P98" s="77">
        <f t="shared" si="0"/>
        <v>0</v>
      </c>
      <c r="Q98" s="77">
        <f t="shared" si="0"/>
        <v>0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129" t="s">
        <v>79</v>
      </c>
      <c r="B103" s="144">
        <f t="shared" ref="B103:Q103" si="5">IF(B$10=0,0,B$10/B$5)</f>
        <v>0</v>
      </c>
      <c r="C103" s="144">
        <f t="shared" si="5"/>
        <v>0</v>
      </c>
      <c r="D103" s="144">
        <f t="shared" si="5"/>
        <v>0</v>
      </c>
      <c r="E103" s="144">
        <f t="shared" si="5"/>
        <v>0</v>
      </c>
      <c r="F103" s="144">
        <f t="shared" si="5"/>
        <v>0</v>
      </c>
      <c r="G103" s="144">
        <f t="shared" si="5"/>
        <v>0</v>
      </c>
      <c r="H103" s="144">
        <f t="shared" si="5"/>
        <v>0</v>
      </c>
      <c r="I103" s="144">
        <f t="shared" si="5"/>
        <v>0</v>
      </c>
      <c r="J103" s="144">
        <f t="shared" si="5"/>
        <v>0</v>
      </c>
      <c r="K103" s="144">
        <f t="shared" si="5"/>
        <v>0</v>
      </c>
      <c r="L103" s="144">
        <f t="shared" si="5"/>
        <v>0</v>
      </c>
      <c r="M103" s="144">
        <f t="shared" si="5"/>
        <v>0</v>
      </c>
      <c r="N103" s="144">
        <f t="shared" si="5"/>
        <v>0</v>
      </c>
      <c r="O103" s="144">
        <f t="shared" si="5"/>
        <v>0</v>
      </c>
      <c r="P103" s="144">
        <f t="shared" si="5"/>
        <v>0</v>
      </c>
      <c r="Q103" s="144">
        <f t="shared" si="5"/>
        <v>0</v>
      </c>
    </row>
    <row r="104" spans="1:17" x14ac:dyDescent="0.25">
      <c r="A104" s="127" t="s">
        <v>117</v>
      </c>
      <c r="B104" s="143">
        <f t="shared" ref="B104:Q104" si="6">IF(B$15=0,0,B$15/B$5)</f>
        <v>0</v>
      </c>
      <c r="C104" s="143">
        <f t="shared" si="6"/>
        <v>0</v>
      </c>
      <c r="D104" s="143">
        <f t="shared" si="6"/>
        <v>0</v>
      </c>
      <c r="E104" s="143">
        <f t="shared" si="6"/>
        <v>0</v>
      </c>
      <c r="F104" s="143">
        <f t="shared" si="6"/>
        <v>0</v>
      </c>
      <c r="G104" s="143">
        <f t="shared" si="6"/>
        <v>0</v>
      </c>
      <c r="H104" s="143">
        <f t="shared" si="6"/>
        <v>0</v>
      </c>
      <c r="I104" s="143">
        <f t="shared" si="6"/>
        <v>0</v>
      </c>
      <c r="J104" s="143">
        <f t="shared" si="6"/>
        <v>0</v>
      </c>
      <c r="K104" s="143">
        <f t="shared" si="6"/>
        <v>0</v>
      </c>
      <c r="L104" s="143">
        <f t="shared" si="6"/>
        <v>0</v>
      </c>
      <c r="M104" s="143">
        <f t="shared" si="6"/>
        <v>0</v>
      </c>
      <c r="N104" s="143">
        <f t="shared" si="6"/>
        <v>0</v>
      </c>
      <c r="O104" s="143">
        <f t="shared" si="6"/>
        <v>0</v>
      </c>
      <c r="P104" s="143">
        <f t="shared" si="6"/>
        <v>0</v>
      </c>
      <c r="Q104" s="143">
        <f t="shared" si="6"/>
        <v>0</v>
      </c>
    </row>
    <row r="105" spans="1:17" x14ac:dyDescent="0.25">
      <c r="A105" s="127" t="s">
        <v>116</v>
      </c>
      <c r="B105" s="143">
        <f t="shared" ref="B105:Q105" si="7">IF(B$21=0,0,B$21/B$5)</f>
        <v>0</v>
      </c>
      <c r="C105" s="143">
        <f t="shared" si="7"/>
        <v>0</v>
      </c>
      <c r="D105" s="143">
        <f t="shared" si="7"/>
        <v>0</v>
      </c>
      <c r="E105" s="143">
        <f t="shared" si="7"/>
        <v>0</v>
      </c>
      <c r="F105" s="143">
        <f t="shared" si="7"/>
        <v>0</v>
      </c>
      <c r="G105" s="143">
        <f t="shared" si="7"/>
        <v>0</v>
      </c>
      <c r="H105" s="143">
        <f t="shared" si="7"/>
        <v>0</v>
      </c>
      <c r="I105" s="143">
        <f t="shared" si="7"/>
        <v>0</v>
      </c>
      <c r="J105" s="143">
        <f t="shared" si="7"/>
        <v>0</v>
      </c>
      <c r="K105" s="143">
        <f t="shared" si="7"/>
        <v>0</v>
      </c>
      <c r="L105" s="143">
        <f t="shared" si="7"/>
        <v>0</v>
      </c>
      <c r="M105" s="143">
        <f t="shared" si="7"/>
        <v>0</v>
      </c>
      <c r="N105" s="143">
        <f t="shared" si="7"/>
        <v>0</v>
      </c>
      <c r="O105" s="143">
        <f t="shared" si="7"/>
        <v>0</v>
      </c>
      <c r="P105" s="143">
        <f t="shared" si="7"/>
        <v>0</v>
      </c>
      <c r="Q105" s="143">
        <f t="shared" si="7"/>
        <v>0</v>
      </c>
    </row>
    <row r="106" spans="1:17" x14ac:dyDescent="0.25">
      <c r="A106" s="127" t="s">
        <v>113</v>
      </c>
      <c r="B106" s="143">
        <f t="shared" ref="B106:Q106" si="8">IF(B$27=0,0,B$27/B$5)</f>
        <v>0</v>
      </c>
      <c r="C106" s="143">
        <f t="shared" si="8"/>
        <v>0</v>
      </c>
      <c r="D106" s="143">
        <f t="shared" si="8"/>
        <v>0</v>
      </c>
      <c r="E106" s="143">
        <f t="shared" si="8"/>
        <v>0</v>
      </c>
      <c r="F106" s="143">
        <f t="shared" si="8"/>
        <v>0</v>
      </c>
      <c r="G106" s="143">
        <f t="shared" si="8"/>
        <v>0</v>
      </c>
      <c r="H106" s="143">
        <f t="shared" si="8"/>
        <v>0</v>
      </c>
      <c r="I106" s="143">
        <f t="shared" si="8"/>
        <v>0</v>
      </c>
      <c r="J106" s="143">
        <f t="shared" si="8"/>
        <v>0</v>
      </c>
      <c r="K106" s="143">
        <f t="shared" si="8"/>
        <v>0</v>
      </c>
      <c r="L106" s="143">
        <f t="shared" si="8"/>
        <v>0</v>
      </c>
      <c r="M106" s="143">
        <f t="shared" si="8"/>
        <v>0</v>
      </c>
      <c r="N106" s="143">
        <f t="shared" si="8"/>
        <v>0</v>
      </c>
      <c r="O106" s="143">
        <f t="shared" si="8"/>
        <v>0</v>
      </c>
      <c r="P106" s="143">
        <f t="shared" si="8"/>
        <v>0</v>
      </c>
      <c r="Q106" s="143">
        <f t="shared" si="8"/>
        <v>0</v>
      </c>
    </row>
    <row r="107" spans="1:17" x14ac:dyDescent="0.25">
      <c r="A107" s="142" t="s">
        <v>123</v>
      </c>
      <c r="B107" s="141">
        <f t="shared" ref="B107:Q107" si="9">IF(B$28=0,0,B$28/B$5)</f>
        <v>0</v>
      </c>
      <c r="C107" s="141">
        <f t="shared" si="9"/>
        <v>0</v>
      </c>
      <c r="D107" s="141">
        <f t="shared" si="9"/>
        <v>0</v>
      </c>
      <c r="E107" s="141">
        <f t="shared" si="9"/>
        <v>0</v>
      </c>
      <c r="F107" s="141">
        <f t="shared" si="9"/>
        <v>0</v>
      </c>
      <c r="G107" s="141">
        <f t="shared" si="9"/>
        <v>0</v>
      </c>
      <c r="H107" s="141">
        <f t="shared" si="9"/>
        <v>0</v>
      </c>
      <c r="I107" s="141">
        <f t="shared" si="9"/>
        <v>0</v>
      </c>
      <c r="J107" s="141">
        <f t="shared" si="9"/>
        <v>0</v>
      </c>
      <c r="K107" s="141">
        <f t="shared" si="9"/>
        <v>0</v>
      </c>
      <c r="L107" s="141">
        <f t="shared" si="9"/>
        <v>0</v>
      </c>
      <c r="M107" s="141">
        <f t="shared" si="9"/>
        <v>0</v>
      </c>
      <c r="N107" s="141">
        <f t="shared" si="9"/>
        <v>0</v>
      </c>
      <c r="O107" s="141">
        <f t="shared" si="9"/>
        <v>0</v>
      </c>
      <c r="P107" s="141">
        <f t="shared" si="9"/>
        <v>0</v>
      </c>
      <c r="Q107" s="141">
        <f t="shared" si="9"/>
        <v>0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0</v>
      </c>
      <c r="C109" s="143">
        <f t="shared" si="11"/>
        <v>0</v>
      </c>
      <c r="D109" s="143">
        <f t="shared" si="11"/>
        <v>0</v>
      </c>
      <c r="E109" s="143">
        <f t="shared" si="11"/>
        <v>0</v>
      </c>
      <c r="F109" s="143">
        <f t="shared" si="11"/>
        <v>0</v>
      </c>
      <c r="G109" s="143">
        <f t="shared" si="11"/>
        <v>0</v>
      </c>
      <c r="H109" s="143">
        <f t="shared" si="11"/>
        <v>0</v>
      </c>
      <c r="I109" s="143">
        <f t="shared" si="11"/>
        <v>0</v>
      </c>
      <c r="J109" s="143">
        <f t="shared" si="11"/>
        <v>0</v>
      </c>
      <c r="K109" s="143">
        <f t="shared" si="11"/>
        <v>0</v>
      </c>
      <c r="L109" s="143">
        <f t="shared" si="11"/>
        <v>0</v>
      </c>
      <c r="M109" s="143">
        <f t="shared" si="11"/>
        <v>0</v>
      </c>
      <c r="N109" s="143">
        <f t="shared" si="11"/>
        <v>0</v>
      </c>
      <c r="O109" s="143">
        <f t="shared" si="11"/>
        <v>0</v>
      </c>
      <c r="P109" s="143">
        <f t="shared" si="11"/>
        <v>0</v>
      </c>
      <c r="Q109" s="143">
        <f t="shared" si="11"/>
        <v>0</v>
      </c>
    </row>
    <row r="110" spans="1:17" x14ac:dyDescent="0.25">
      <c r="A110" s="142" t="s">
        <v>121</v>
      </c>
      <c r="B110" s="141">
        <f t="shared" ref="B110:Q110" si="12">IF(B$35=0,0,B$35/B$5)</f>
        <v>0</v>
      </c>
      <c r="C110" s="141">
        <f t="shared" si="12"/>
        <v>0</v>
      </c>
      <c r="D110" s="141">
        <f t="shared" si="12"/>
        <v>0</v>
      </c>
      <c r="E110" s="141">
        <f t="shared" si="12"/>
        <v>0</v>
      </c>
      <c r="F110" s="141">
        <f t="shared" si="12"/>
        <v>0</v>
      </c>
      <c r="G110" s="141">
        <f t="shared" si="12"/>
        <v>0</v>
      </c>
      <c r="H110" s="141">
        <f t="shared" si="12"/>
        <v>0</v>
      </c>
      <c r="I110" s="141">
        <f t="shared" si="12"/>
        <v>0</v>
      </c>
      <c r="J110" s="141">
        <f t="shared" si="12"/>
        <v>0</v>
      </c>
      <c r="K110" s="141">
        <f t="shared" si="12"/>
        <v>0</v>
      </c>
      <c r="L110" s="141">
        <f t="shared" si="12"/>
        <v>0</v>
      </c>
      <c r="M110" s="141">
        <f t="shared" si="12"/>
        <v>0</v>
      </c>
      <c r="N110" s="141">
        <f t="shared" si="12"/>
        <v>0</v>
      </c>
      <c r="O110" s="141">
        <f t="shared" si="12"/>
        <v>0</v>
      </c>
      <c r="P110" s="141">
        <f t="shared" si="12"/>
        <v>0</v>
      </c>
      <c r="Q110" s="141">
        <f t="shared" si="12"/>
        <v>0</v>
      </c>
    </row>
    <row r="111" spans="1:17" x14ac:dyDescent="0.25">
      <c r="A111" s="142" t="s">
        <v>120</v>
      </c>
      <c r="B111" s="141">
        <f t="shared" ref="B111:Q111" si="13">IF(B$39=0,0,B$39/B$5)</f>
        <v>0</v>
      </c>
      <c r="C111" s="141">
        <f t="shared" si="13"/>
        <v>0</v>
      </c>
      <c r="D111" s="141">
        <f t="shared" si="13"/>
        <v>0</v>
      </c>
      <c r="E111" s="141">
        <f t="shared" si="13"/>
        <v>0</v>
      </c>
      <c r="F111" s="141">
        <f t="shared" si="13"/>
        <v>0</v>
      </c>
      <c r="G111" s="141">
        <f t="shared" si="13"/>
        <v>0</v>
      </c>
      <c r="H111" s="141">
        <f t="shared" si="13"/>
        <v>0</v>
      </c>
      <c r="I111" s="141">
        <f t="shared" si="13"/>
        <v>0</v>
      </c>
      <c r="J111" s="141">
        <f t="shared" si="13"/>
        <v>0</v>
      </c>
      <c r="K111" s="141">
        <f t="shared" si="13"/>
        <v>0</v>
      </c>
      <c r="L111" s="141">
        <f t="shared" si="13"/>
        <v>0</v>
      </c>
      <c r="M111" s="141">
        <f t="shared" si="13"/>
        <v>0</v>
      </c>
      <c r="N111" s="141">
        <f t="shared" si="13"/>
        <v>0</v>
      </c>
      <c r="O111" s="141">
        <f t="shared" si="13"/>
        <v>0</v>
      </c>
      <c r="P111" s="141">
        <f t="shared" si="13"/>
        <v>0</v>
      </c>
      <c r="Q111" s="141">
        <f t="shared" si="13"/>
        <v>0</v>
      </c>
    </row>
    <row r="112" spans="1:17" x14ac:dyDescent="0.25">
      <c r="A112" s="140" t="s">
        <v>119</v>
      </c>
      <c r="B112" s="139">
        <f t="shared" ref="B112:Q112" si="14">IF(B$50=0,0,B$50/B$5)</f>
        <v>0</v>
      </c>
      <c r="C112" s="139">
        <f t="shared" si="14"/>
        <v>0</v>
      </c>
      <c r="D112" s="139">
        <f t="shared" si="14"/>
        <v>0</v>
      </c>
      <c r="E112" s="139">
        <f t="shared" si="14"/>
        <v>0</v>
      </c>
      <c r="F112" s="139">
        <f t="shared" si="14"/>
        <v>0</v>
      </c>
      <c r="G112" s="139">
        <f t="shared" si="14"/>
        <v>0</v>
      </c>
      <c r="H112" s="139">
        <f t="shared" si="14"/>
        <v>0</v>
      </c>
      <c r="I112" s="139">
        <f t="shared" si="14"/>
        <v>0</v>
      </c>
      <c r="J112" s="139">
        <f t="shared" si="14"/>
        <v>0</v>
      </c>
      <c r="K112" s="139">
        <f t="shared" si="14"/>
        <v>0</v>
      </c>
      <c r="L112" s="139">
        <f t="shared" si="14"/>
        <v>0</v>
      </c>
      <c r="M112" s="139">
        <f t="shared" si="14"/>
        <v>0</v>
      </c>
      <c r="N112" s="139">
        <f t="shared" si="14"/>
        <v>0</v>
      </c>
      <c r="O112" s="139">
        <f t="shared" si="14"/>
        <v>0</v>
      </c>
      <c r="P112" s="139">
        <f t="shared" si="14"/>
        <v>0</v>
      </c>
      <c r="Q112" s="139">
        <f t="shared" si="14"/>
        <v>0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1</v>
      </c>
      <c r="C115" s="77">
        <f t="shared" si="15"/>
        <v>1</v>
      </c>
      <c r="D115" s="77">
        <f t="shared" si="15"/>
        <v>1</v>
      </c>
      <c r="E115" s="77">
        <f t="shared" si="15"/>
        <v>1.0000000000000002</v>
      </c>
      <c r="F115" s="77">
        <f t="shared" si="15"/>
        <v>1</v>
      </c>
      <c r="G115" s="77">
        <f t="shared" si="15"/>
        <v>1</v>
      </c>
      <c r="H115" s="77">
        <f t="shared" si="15"/>
        <v>1</v>
      </c>
      <c r="I115" s="77">
        <f t="shared" si="15"/>
        <v>1</v>
      </c>
      <c r="J115" s="77">
        <f t="shared" si="15"/>
        <v>0.99999999999999989</v>
      </c>
      <c r="K115" s="77">
        <f t="shared" si="15"/>
        <v>1</v>
      </c>
      <c r="L115" s="77">
        <f t="shared" si="15"/>
        <v>1</v>
      </c>
      <c r="M115" s="77">
        <f t="shared" si="15"/>
        <v>0.99999999999999989</v>
      </c>
      <c r="N115" s="77">
        <f t="shared" si="15"/>
        <v>1</v>
      </c>
      <c r="O115" s="77">
        <f t="shared" si="15"/>
        <v>0.99999999999999978</v>
      </c>
      <c r="P115" s="77">
        <f t="shared" si="15"/>
        <v>1</v>
      </c>
      <c r="Q115" s="77">
        <f t="shared" si="15"/>
        <v>1</v>
      </c>
    </row>
    <row r="116" spans="1:17" x14ac:dyDescent="0.25">
      <c r="A116" s="132" t="s">
        <v>83</v>
      </c>
      <c r="B116" s="146">
        <f t="shared" ref="B116:Q116" si="16">IF(B$54=0,0,B$54/B$53)</f>
        <v>2.4754267764880815E-3</v>
      </c>
      <c r="C116" s="146">
        <f t="shared" si="16"/>
        <v>2.4641795826167261E-3</v>
      </c>
      <c r="D116" s="146">
        <f t="shared" si="16"/>
        <v>2.4140874575423266E-3</v>
      </c>
      <c r="E116" s="146">
        <f t="shared" si="16"/>
        <v>2.3898011509991715E-3</v>
      </c>
      <c r="F116" s="146">
        <f t="shared" si="16"/>
        <v>2.3516093717261192E-3</v>
      </c>
      <c r="G116" s="146">
        <f t="shared" si="16"/>
        <v>2.304795217812179E-3</v>
      </c>
      <c r="H116" s="146">
        <f t="shared" si="16"/>
        <v>2.2992270235924592E-3</v>
      </c>
      <c r="I116" s="146">
        <f t="shared" si="16"/>
        <v>2.3002787751278688E-3</v>
      </c>
      <c r="J116" s="146">
        <f t="shared" si="16"/>
        <v>2.3103027744795666E-3</v>
      </c>
      <c r="K116" s="146">
        <f t="shared" si="16"/>
        <v>2.3109125226064178E-3</v>
      </c>
      <c r="L116" s="146">
        <f t="shared" si="16"/>
        <v>2.3169216681876541E-3</v>
      </c>
      <c r="M116" s="146">
        <f t="shared" si="16"/>
        <v>2.3015878925699324E-3</v>
      </c>
      <c r="N116" s="146">
        <f t="shared" si="16"/>
        <v>2.4061363740442618E-3</v>
      </c>
      <c r="O116" s="146">
        <f t="shared" si="16"/>
        <v>2.4524044798587569E-3</v>
      </c>
      <c r="P116" s="146">
        <f t="shared" si="16"/>
        <v>2.4352125707881684E-3</v>
      </c>
      <c r="Q116" s="146">
        <f t="shared" si="16"/>
        <v>2.3277330739101057E-3</v>
      </c>
    </row>
    <row r="117" spans="1:17" x14ac:dyDescent="0.25">
      <c r="A117" s="76" t="s">
        <v>82</v>
      </c>
      <c r="B117" s="145">
        <f t="shared" ref="B117:Q117" si="17">IF(B$55=0,0,B$55/B$53)</f>
        <v>4.7572090808234793E-4</v>
      </c>
      <c r="C117" s="145">
        <f t="shared" si="17"/>
        <v>4.7355945239612883E-4</v>
      </c>
      <c r="D117" s="145">
        <f t="shared" si="17"/>
        <v>4.6393288155407959E-4</v>
      </c>
      <c r="E117" s="145">
        <f t="shared" si="17"/>
        <v>4.5926560401130895E-4</v>
      </c>
      <c r="F117" s="145">
        <f t="shared" si="17"/>
        <v>4.5192600984935474E-4</v>
      </c>
      <c r="G117" s="145">
        <f t="shared" si="17"/>
        <v>4.4292939075216543E-4</v>
      </c>
      <c r="H117" s="145">
        <f t="shared" si="17"/>
        <v>4.418593100550737E-4</v>
      </c>
      <c r="I117" s="145">
        <f t="shared" si="17"/>
        <v>4.4206143285678784E-4</v>
      </c>
      <c r="J117" s="145">
        <f t="shared" si="17"/>
        <v>4.4398781828636295E-4</v>
      </c>
      <c r="K117" s="145">
        <f t="shared" si="17"/>
        <v>4.4410499805324689E-4</v>
      </c>
      <c r="L117" s="145">
        <f t="shared" si="17"/>
        <v>4.4525981960557746E-4</v>
      </c>
      <c r="M117" s="145">
        <f t="shared" si="17"/>
        <v>4.4231301555123077E-4</v>
      </c>
      <c r="N117" s="145">
        <f t="shared" si="17"/>
        <v>4.6240486355820728E-4</v>
      </c>
      <c r="O117" s="145">
        <f t="shared" si="17"/>
        <v>4.7129654458968927E-4</v>
      </c>
      <c r="P117" s="145">
        <f t="shared" si="17"/>
        <v>4.6799264940991259E-4</v>
      </c>
      <c r="Q117" s="145">
        <f t="shared" si="17"/>
        <v>4.4733752668897099E-4</v>
      </c>
    </row>
    <row r="118" spans="1:17" x14ac:dyDescent="0.25">
      <c r="A118" s="76" t="s">
        <v>81</v>
      </c>
      <c r="B118" s="145">
        <f t="shared" ref="B118:Q118" si="18">IF(B$56=0,0,B$56/B$53)</f>
        <v>6.6071414337537757E-2</v>
      </c>
      <c r="C118" s="145">
        <f t="shared" si="18"/>
        <v>6.5771216402592925E-2</v>
      </c>
      <c r="D118" s="145">
        <f t="shared" si="18"/>
        <v>6.4434211574870282E-2</v>
      </c>
      <c r="E118" s="145">
        <f t="shared" si="18"/>
        <v>6.3785987746323936E-2</v>
      </c>
      <c r="F118" s="145">
        <f t="shared" si="18"/>
        <v>6.2766614078476002E-2</v>
      </c>
      <c r="G118" s="145">
        <f t="shared" si="18"/>
        <v>6.1517101311834035E-2</v>
      </c>
      <c r="H118" s="145">
        <f t="shared" si="18"/>
        <v>6.1368481093737791E-2</v>
      </c>
      <c r="I118" s="145">
        <f t="shared" si="18"/>
        <v>6.1396553308248919E-2</v>
      </c>
      <c r="J118" s="145">
        <f t="shared" si="18"/>
        <v>6.1664103057963132E-2</v>
      </c>
      <c r="K118" s="145">
        <f t="shared" si="18"/>
        <v>6.1680377795520873E-2</v>
      </c>
      <c r="L118" s="145">
        <f t="shared" si="18"/>
        <v>6.1840767410468685E-2</v>
      </c>
      <c r="M118" s="145">
        <f t="shared" si="18"/>
        <v>6.1431494855198589E-2</v>
      </c>
      <c r="N118" s="145">
        <f t="shared" si="18"/>
        <v>6.4221989853257375E-2</v>
      </c>
      <c r="O118" s="145">
        <f t="shared" si="18"/>
        <v>6.5456928094581382E-2</v>
      </c>
      <c r="P118" s="145">
        <f t="shared" si="18"/>
        <v>6.4998060250763504E-2</v>
      </c>
      <c r="Q118" s="145">
        <f t="shared" si="18"/>
        <v>6.2129333759449006E-2</v>
      </c>
    </row>
    <row r="119" spans="1:17" x14ac:dyDescent="0.25">
      <c r="A119" s="76" t="s">
        <v>80</v>
      </c>
      <c r="B119" s="145">
        <f t="shared" ref="B119:Q119" si="19">IF(B$57=0,0,B$57/B$53)</f>
        <v>1.1347861030534801E-3</v>
      </c>
      <c r="C119" s="145">
        <f t="shared" si="19"/>
        <v>1.1296301600763788E-3</v>
      </c>
      <c r="D119" s="145">
        <f t="shared" si="19"/>
        <v>1.1066669086698916E-3</v>
      </c>
      <c r="E119" s="145">
        <f t="shared" si="19"/>
        <v>1.0955335706041346E-3</v>
      </c>
      <c r="F119" s="145">
        <f t="shared" si="19"/>
        <v>1.0780256803358424E-3</v>
      </c>
      <c r="G119" s="145">
        <f t="shared" si="19"/>
        <v>1.0565651177402021E-3</v>
      </c>
      <c r="H119" s="145">
        <f t="shared" si="19"/>
        <v>1.0540125439861909E-3</v>
      </c>
      <c r="I119" s="145">
        <f t="shared" si="19"/>
        <v>1.0544946883330097E-3</v>
      </c>
      <c r="J119" s="145">
        <f t="shared" si="19"/>
        <v>1.0590898940039534E-3</v>
      </c>
      <c r="K119" s="145">
        <f t="shared" si="19"/>
        <v>1.0593694149767757E-3</v>
      </c>
      <c r="L119" s="145">
        <f t="shared" si="19"/>
        <v>1.0621241298249709E-3</v>
      </c>
      <c r="M119" s="145">
        <f t="shared" si="19"/>
        <v>1.0550948144585849E-3</v>
      </c>
      <c r="N119" s="145">
        <f t="shared" si="19"/>
        <v>1.1030219698886193E-3</v>
      </c>
      <c r="O119" s="145">
        <f t="shared" si="19"/>
        <v>1.1242322129027089E-3</v>
      </c>
      <c r="P119" s="145">
        <f t="shared" si="19"/>
        <v>1.1163510912781218E-3</v>
      </c>
      <c r="Q119" s="145">
        <f t="shared" si="19"/>
        <v>1.067080298629817E-3</v>
      </c>
    </row>
    <row r="120" spans="1:17" x14ac:dyDescent="0.25">
      <c r="A120" s="129" t="s">
        <v>79</v>
      </c>
      <c r="B120" s="144">
        <f t="shared" ref="B120:Q120" si="20">IF(B$58=0,0,B$58/B$53)</f>
        <v>2.5877851465837699E-3</v>
      </c>
      <c r="C120" s="144">
        <f t="shared" si="20"/>
        <v>2.5760274482678727E-3</v>
      </c>
      <c r="D120" s="144">
        <f t="shared" si="20"/>
        <v>2.5236616669571232E-3</v>
      </c>
      <c r="E120" s="144">
        <f t="shared" si="20"/>
        <v>2.4982730172363183E-3</v>
      </c>
      <c r="F120" s="144">
        <f t="shared" si="20"/>
        <v>2.4583477324074034E-3</v>
      </c>
      <c r="G120" s="144">
        <f t="shared" si="20"/>
        <v>2.4094087077111241E-3</v>
      </c>
      <c r="H120" s="144">
        <f t="shared" si="20"/>
        <v>2.403587775970406E-3</v>
      </c>
      <c r="I120" s="144">
        <f t="shared" si="20"/>
        <v>2.4046872659763637E-3</v>
      </c>
      <c r="J120" s="144">
        <f t="shared" si="20"/>
        <v>2.4151662495916618E-3</v>
      </c>
      <c r="K120" s="144">
        <f t="shared" si="20"/>
        <v>2.4158036738777728E-3</v>
      </c>
      <c r="L120" s="144">
        <f t="shared" si="20"/>
        <v>2.4220855715394135E-3</v>
      </c>
      <c r="M120" s="144">
        <f t="shared" si="20"/>
        <v>2.5563746202910118E-3</v>
      </c>
      <c r="N120" s="144">
        <f t="shared" si="20"/>
        <v>2.515349687798229E-3</v>
      </c>
      <c r="O120" s="144">
        <f t="shared" si="20"/>
        <v>2.5637178795478478E-3</v>
      </c>
      <c r="P120" s="144">
        <f t="shared" si="20"/>
        <v>2.545745638414784E-3</v>
      </c>
      <c r="Q120" s="144">
        <f t="shared" si="20"/>
        <v>2.4333877015026125E-3</v>
      </c>
    </row>
    <row r="121" spans="1:17" x14ac:dyDescent="0.25">
      <c r="A121" s="127" t="s">
        <v>115</v>
      </c>
      <c r="B121" s="143">
        <f t="shared" ref="B121:Q121" si="21">IF(B$63=0,0,B$63/B$53)</f>
        <v>0.19120770804520837</v>
      </c>
      <c r="C121" s="143">
        <f t="shared" si="21"/>
        <v>0.18261097273789081</v>
      </c>
      <c r="D121" s="143">
        <f t="shared" si="21"/>
        <v>0.13533084169855217</v>
      </c>
      <c r="E121" s="143">
        <f t="shared" si="21"/>
        <v>0.12339808907240281</v>
      </c>
      <c r="F121" s="143">
        <f t="shared" si="21"/>
        <v>0.12261054585653751</v>
      </c>
      <c r="G121" s="143">
        <f t="shared" si="21"/>
        <v>0.13154856889406555</v>
      </c>
      <c r="H121" s="143">
        <f t="shared" si="21"/>
        <v>0.1336093930685017</v>
      </c>
      <c r="I121" s="143">
        <f t="shared" si="21"/>
        <v>0.13316842607015292</v>
      </c>
      <c r="J121" s="143">
        <f t="shared" si="21"/>
        <v>0.12946340703036671</v>
      </c>
      <c r="K121" s="143">
        <f t="shared" si="21"/>
        <v>0.1293500915296821</v>
      </c>
      <c r="L121" s="143">
        <f t="shared" si="21"/>
        <v>0.12715440260474306</v>
      </c>
      <c r="M121" s="143">
        <f t="shared" si="21"/>
        <v>0.13205908631465482</v>
      </c>
      <c r="N121" s="143">
        <f t="shared" si="21"/>
        <v>0.13115624588237837</v>
      </c>
      <c r="O121" s="143">
        <f t="shared" si="21"/>
        <v>0.16819273765448745</v>
      </c>
      <c r="P121" s="143">
        <f t="shared" si="21"/>
        <v>0.13990100012053075</v>
      </c>
      <c r="Q121" s="143">
        <f t="shared" si="21"/>
        <v>0.14413736210950986</v>
      </c>
    </row>
    <row r="122" spans="1:17" x14ac:dyDescent="0.25">
      <c r="A122" s="127" t="s">
        <v>114</v>
      </c>
      <c r="B122" s="143">
        <f t="shared" ref="B122:Q122" si="22">IF(B$69=0,0,B$69/B$53)</f>
        <v>0.43263728105941324</v>
      </c>
      <c r="C122" s="143">
        <f t="shared" si="22"/>
        <v>0.44225017246782583</v>
      </c>
      <c r="D122" s="143">
        <f t="shared" si="22"/>
        <v>0.49597626122141791</v>
      </c>
      <c r="E122" s="143">
        <f t="shared" si="22"/>
        <v>0.50816122738062142</v>
      </c>
      <c r="F122" s="143">
        <f t="shared" si="22"/>
        <v>0.50004022475112242</v>
      </c>
      <c r="G122" s="143">
        <f t="shared" si="22"/>
        <v>0.49008578234835304</v>
      </c>
      <c r="H122" s="143">
        <f t="shared" si="22"/>
        <v>0.4889017757175908</v>
      </c>
      <c r="I122" s="143">
        <f t="shared" si="22"/>
        <v>0.48912541748414934</v>
      </c>
      <c r="J122" s="143">
        <f t="shared" si="22"/>
        <v>0.49125689516449589</v>
      </c>
      <c r="K122" s="143">
        <f t="shared" si="22"/>
        <v>0.49138655045251189</v>
      </c>
      <c r="L122" s="143">
        <f t="shared" si="22"/>
        <v>0.49266431985721459</v>
      </c>
      <c r="M122" s="143">
        <f t="shared" si="22"/>
        <v>0.48940378488131386</v>
      </c>
      <c r="N122" s="143">
        <f t="shared" si="22"/>
        <v>0.49749534875931672</v>
      </c>
      <c r="O122" s="143">
        <f t="shared" si="22"/>
        <v>0.46001885672215603</v>
      </c>
      <c r="P122" s="143">
        <f t="shared" si="22"/>
        <v>0.492132443204569</v>
      </c>
      <c r="Q122" s="143">
        <f t="shared" si="22"/>
        <v>0.49496322962187578</v>
      </c>
    </row>
    <row r="123" spans="1:17" x14ac:dyDescent="0.25">
      <c r="A123" s="127" t="s">
        <v>113</v>
      </c>
      <c r="B123" s="143">
        <f t="shared" ref="B123:Q123" si="23">IF(B$70=0,0,B$70/B$53)</f>
        <v>0.20730999672693301</v>
      </c>
      <c r="C123" s="143">
        <f t="shared" si="23"/>
        <v>0.20702318725251515</v>
      </c>
      <c r="D123" s="143">
        <f t="shared" si="23"/>
        <v>0.20381806271678865</v>
      </c>
      <c r="E123" s="143">
        <f t="shared" si="23"/>
        <v>0.20523386344164724</v>
      </c>
      <c r="F123" s="143">
        <f t="shared" si="23"/>
        <v>0.21256120468777143</v>
      </c>
      <c r="G123" s="143">
        <f t="shared" si="23"/>
        <v>0.21225067652710403</v>
      </c>
      <c r="H123" s="143">
        <f t="shared" si="23"/>
        <v>0.21176608683910103</v>
      </c>
      <c r="I123" s="143">
        <f t="shared" si="23"/>
        <v>0.21190748062218936</v>
      </c>
      <c r="J123" s="143">
        <f t="shared" si="23"/>
        <v>0.21277823335263046</v>
      </c>
      <c r="K123" s="143">
        <f t="shared" si="23"/>
        <v>0.21275161433392051</v>
      </c>
      <c r="L123" s="143">
        <f t="shared" si="23"/>
        <v>0.21325557571272466</v>
      </c>
      <c r="M123" s="143">
        <f t="shared" si="23"/>
        <v>0.21235523120007502</v>
      </c>
      <c r="N123" s="143">
        <f t="shared" si="23"/>
        <v>0.20583072028630139</v>
      </c>
      <c r="O123" s="143">
        <f t="shared" si="23"/>
        <v>0.20792290545260469</v>
      </c>
      <c r="P123" s="143">
        <f t="shared" si="23"/>
        <v>0.20536921622658436</v>
      </c>
      <c r="Q123" s="143">
        <f t="shared" si="23"/>
        <v>0.20320907855840795</v>
      </c>
    </row>
    <row r="124" spans="1:17" x14ac:dyDescent="0.25">
      <c r="A124" s="142" t="s">
        <v>123</v>
      </c>
      <c r="B124" s="141">
        <f t="shared" ref="B124:Q124" si="24">IF(B$71=0,0,B$71/B$53)</f>
        <v>0.18551321789226161</v>
      </c>
      <c r="C124" s="141">
        <f t="shared" si="24"/>
        <v>0.18480363836291533</v>
      </c>
      <c r="D124" s="141">
        <f t="shared" si="24"/>
        <v>0.17922380772101953</v>
      </c>
      <c r="E124" s="141">
        <f t="shared" si="24"/>
        <v>0.16095122765654629</v>
      </c>
      <c r="F124" s="141">
        <f t="shared" si="24"/>
        <v>0.13284659081955122</v>
      </c>
      <c r="G124" s="141">
        <f t="shared" si="24"/>
        <v>0.1192922142529398</v>
      </c>
      <c r="H124" s="141">
        <f t="shared" si="24"/>
        <v>0.1189522284459632</v>
      </c>
      <c r="I124" s="141">
        <f t="shared" si="24"/>
        <v>0.11892485072085819</v>
      </c>
      <c r="J124" s="141">
        <f t="shared" si="24"/>
        <v>0.11953987277898691</v>
      </c>
      <c r="K124" s="141">
        <f t="shared" si="24"/>
        <v>0.11972348318767126</v>
      </c>
      <c r="L124" s="141">
        <f t="shared" si="24"/>
        <v>0.12012530227494055</v>
      </c>
      <c r="M124" s="141">
        <f t="shared" si="24"/>
        <v>0.11839155499304529</v>
      </c>
      <c r="N124" s="141">
        <f t="shared" si="24"/>
        <v>0.18117539135216235</v>
      </c>
      <c r="O124" s="141">
        <f t="shared" si="24"/>
        <v>0.18491352540624256</v>
      </c>
      <c r="P124" s="141">
        <f t="shared" si="24"/>
        <v>0.18092856488731629</v>
      </c>
      <c r="Q124" s="141">
        <f t="shared" si="24"/>
        <v>0.14812632438611198</v>
      </c>
    </row>
    <row r="125" spans="1:17" x14ac:dyDescent="0.25">
      <c r="A125" s="142" t="s">
        <v>122</v>
      </c>
      <c r="B125" s="141">
        <f t="shared" ref="B125:Q125" si="25">IF(B$76=0,0,B$76/B$53)</f>
        <v>2.1796778834671394E-2</v>
      </c>
      <c r="C125" s="141">
        <f t="shared" si="25"/>
        <v>2.2219548889599837E-2</v>
      </c>
      <c r="D125" s="141">
        <f t="shared" si="25"/>
        <v>2.4594254995769105E-2</v>
      </c>
      <c r="E125" s="141">
        <f t="shared" si="25"/>
        <v>4.4282635785100971E-2</v>
      </c>
      <c r="F125" s="141">
        <f t="shared" si="25"/>
        <v>7.9714613868220194E-2</v>
      </c>
      <c r="G125" s="141">
        <f t="shared" si="25"/>
        <v>9.2958462274164225E-2</v>
      </c>
      <c r="H125" s="141">
        <f t="shared" si="25"/>
        <v>9.2813858393137827E-2</v>
      </c>
      <c r="I125" s="141">
        <f t="shared" si="25"/>
        <v>9.2982629901331174E-2</v>
      </c>
      <c r="J125" s="141">
        <f t="shared" si="25"/>
        <v>9.3238360573643542E-2</v>
      </c>
      <c r="K125" s="141">
        <f t="shared" si="25"/>
        <v>9.3028131146249249E-2</v>
      </c>
      <c r="L125" s="141">
        <f t="shared" si="25"/>
        <v>9.3130273437784128E-2</v>
      </c>
      <c r="M125" s="141">
        <f t="shared" si="25"/>
        <v>9.396367620702975E-2</v>
      </c>
      <c r="N125" s="141">
        <f t="shared" si="25"/>
        <v>2.4655328934139041E-2</v>
      </c>
      <c r="O125" s="141">
        <f t="shared" si="25"/>
        <v>2.3009380046362118E-2</v>
      </c>
      <c r="P125" s="141">
        <f t="shared" si="25"/>
        <v>2.4440651339268097E-2</v>
      </c>
      <c r="Q125" s="141">
        <f t="shared" si="25"/>
        <v>5.5082754172296008E-2</v>
      </c>
    </row>
    <row r="126" spans="1:17" x14ac:dyDescent="0.25">
      <c r="A126" s="127" t="s">
        <v>112</v>
      </c>
      <c r="B126" s="143">
        <f t="shared" ref="B126:Q126" si="26">IF(B$77=0,0,B$77/B$53)</f>
        <v>9.6099880896699977E-2</v>
      </c>
      <c r="C126" s="143">
        <f t="shared" si="26"/>
        <v>9.5701054495818214E-2</v>
      </c>
      <c r="D126" s="143">
        <f t="shared" si="26"/>
        <v>9.3932273873647595E-2</v>
      </c>
      <c r="E126" s="143">
        <f t="shared" si="26"/>
        <v>9.2977959016153813E-2</v>
      </c>
      <c r="F126" s="143">
        <f t="shared" si="26"/>
        <v>9.5681501831773916E-2</v>
      </c>
      <c r="G126" s="143">
        <f t="shared" si="26"/>
        <v>9.8384172484627691E-2</v>
      </c>
      <c r="H126" s="143">
        <f t="shared" si="26"/>
        <v>9.8155576627464644E-2</v>
      </c>
      <c r="I126" s="143">
        <f t="shared" si="26"/>
        <v>9.8200600352965461E-2</v>
      </c>
      <c r="J126" s="143">
        <f t="shared" si="26"/>
        <v>9.8608814658182248E-2</v>
      </c>
      <c r="K126" s="143">
        <f t="shared" si="26"/>
        <v>9.8601175278850331E-2</v>
      </c>
      <c r="L126" s="143">
        <f t="shared" si="26"/>
        <v>9.8838543225691272E-2</v>
      </c>
      <c r="M126" s="143">
        <f t="shared" si="26"/>
        <v>9.8395032405886873E-2</v>
      </c>
      <c r="N126" s="143">
        <f t="shared" si="26"/>
        <v>9.4808782323456825E-2</v>
      </c>
      <c r="O126" s="143">
        <f t="shared" si="26"/>
        <v>9.1796920959271333E-2</v>
      </c>
      <c r="P126" s="143">
        <f t="shared" si="26"/>
        <v>9.1033978247661337E-2</v>
      </c>
      <c r="Q126" s="143">
        <f t="shared" si="26"/>
        <v>8.9285457350025757E-2</v>
      </c>
    </row>
    <row r="127" spans="1:17" x14ac:dyDescent="0.25">
      <c r="A127" s="142" t="s">
        <v>121</v>
      </c>
      <c r="B127" s="141">
        <f t="shared" ref="B127:Q127" si="27">IF(B$78=0,0,B$78/B$53)</f>
        <v>6.1233482964892873E-2</v>
      </c>
      <c r="C127" s="141">
        <f t="shared" si="27"/>
        <v>6.0949889356322826E-2</v>
      </c>
      <c r="D127" s="141">
        <f t="shared" si="27"/>
        <v>5.9766266505708432E-2</v>
      </c>
      <c r="E127" s="141">
        <f t="shared" si="27"/>
        <v>5.8241570913909295E-2</v>
      </c>
      <c r="F127" s="141">
        <f t="shared" si="27"/>
        <v>4.75122244358855E-2</v>
      </c>
      <c r="G127" s="141">
        <f t="shared" si="27"/>
        <v>3.0137008594037833E-2</v>
      </c>
      <c r="H127" s="141">
        <f t="shared" si="27"/>
        <v>3.0041835308284207E-2</v>
      </c>
      <c r="I127" s="141">
        <f t="shared" si="27"/>
        <v>3.0003373280182228E-2</v>
      </c>
      <c r="J127" s="141">
        <f t="shared" si="27"/>
        <v>3.0174023296500221E-2</v>
      </c>
      <c r="K127" s="141">
        <f t="shared" si="27"/>
        <v>3.0244150522166679E-2</v>
      </c>
      <c r="L127" s="141">
        <f t="shared" si="27"/>
        <v>3.0359989642009921E-2</v>
      </c>
      <c r="M127" s="141">
        <f t="shared" si="27"/>
        <v>2.97757945096946E-2</v>
      </c>
      <c r="N127" s="141">
        <f t="shared" si="27"/>
        <v>6.0631622823680321E-2</v>
      </c>
      <c r="O127" s="141">
        <f t="shared" si="27"/>
        <v>3.7536871327818799E-2</v>
      </c>
      <c r="P127" s="141">
        <f t="shared" si="27"/>
        <v>7.1121620237625267E-3</v>
      </c>
      <c r="Q127" s="141">
        <f t="shared" si="27"/>
        <v>2.4398537206227901E-2</v>
      </c>
    </row>
    <row r="128" spans="1:17" x14ac:dyDescent="0.25">
      <c r="A128" s="142" t="s">
        <v>120</v>
      </c>
      <c r="B128" s="141">
        <f t="shared" ref="B128:Q128" si="28">IF(B$82=0,0,B$82/B$53)</f>
        <v>3.3831880763765587E-2</v>
      </c>
      <c r="C128" s="141">
        <f t="shared" si="28"/>
        <v>3.3696582489151444E-2</v>
      </c>
      <c r="D128" s="141">
        <f t="shared" si="28"/>
        <v>3.2998716585145034E-2</v>
      </c>
      <c r="E128" s="141">
        <f t="shared" si="28"/>
        <v>3.2634648789601393E-2</v>
      </c>
      <c r="F128" s="141">
        <f t="shared" si="28"/>
        <v>3.2298183496635192E-2</v>
      </c>
      <c r="G128" s="141">
        <f t="shared" si="28"/>
        <v>3.1685749502233185E-2</v>
      </c>
      <c r="H128" s="141">
        <f t="shared" si="28"/>
        <v>3.1609200481017376E-2</v>
      </c>
      <c r="I128" s="141">
        <f t="shared" si="28"/>
        <v>3.1625513308479548E-2</v>
      </c>
      <c r="J128" s="141">
        <f t="shared" si="28"/>
        <v>3.1762744118790875E-2</v>
      </c>
      <c r="K128" s="141">
        <f t="shared" si="28"/>
        <v>3.1768699088665621E-2</v>
      </c>
      <c r="L128" s="141">
        <f t="shared" si="28"/>
        <v>3.1850429206618389E-2</v>
      </c>
      <c r="M128" s="141">
        <f t="shared" si="28"/>
        <v>3.1656182642778294E-2</v>
      </c>
      <c r="N128" s="141">
        <f t="shared" si="28"/>
        <v>3.3006970030059757E-2</v>
      </c>
      <c r="O128" s="141">
        <f t="shared" si="28"/>
        <v>5.3167980070876461E-2</v>
      </c>
      <c r="P128" s="141">
        <f t="shared" si="28"/>
        <v>8.2761815766933561E-2</v>
      </c>
      <c r="Q128" s="141">
        <f t="shared" si="28"/>
        <v>5.2181481924400121E-2</v>
      </c>
    </row>
    <row r="129" spans="1:17" x14ac:dyDescent="0.25">
      <c r="A129" s="140" t="s">
        <v>119</v>
      </c>
      <c r="B129" s="139">
        <f t="shared" ref="B129:Q129" si="29">IF(B$93=0,0,B$93/B$53)</f>
        <v>1.0345171680415102E-3</v>
      </c>
      <c r="C129" s="139">
        <f t="shared" si="29"/>
        <v>1.0545826503439528E-3</v>
      </c>
      <c r="D129" s="139">
        <f t="shared" si="29"/>
        <v>1.1672907827941185E-3</v>
      </c>
      <c r="E129" s="139">
        <f t="shared" si="29"/>
        <v>2.1017393126431202E-3</v>
      </c>
      <c r="F129" s="139">
        <f t="shared" si="29"/>
        <v>1.5871093899253223E-2</v>
      </c>
      <c r="G129" s="139">
        <f t="shared" si="29"/>
        <v>3.6561414388356687E-2</v>
      </c>
      <c r="H129" s="139">
        <f t="shared" si="29"/>
        <v>3.6504540838163062E-2</v>
      </c>
      <c r="I129" s="139">
        <f t="shared" si="29"/>
        <v>3.6571713764303682E-2</v>
      </c>
      <c r="J129" s="139">
        <f t="shared" si="29"/>
        <v>3.6672047242891144E-2</v>
      </c>
      <c r="K129" s="139">
        <f t="shared" si="29"/>
        <v>3.6588325668018035E-2</v>
      </c>
      <c r="L129" s="139">
        <f t="shared" si="29"/>
        <v>3.6628124377062962E-2</v>
      </c>
      <c r="M129" s="139">
        <f t="shared" si="29"/>
        <v>3.6963055253413993E-2</v>
      </c>
      <c r="N129" s="139">
        <f t="shared" si="29"/>
        <v>1.1701894697167532E-3</v>
      </c>
      <c r="O129" s="139">
        <f t="shared" si="29"/>
        <v>1.0920695605760727E-3</v>
      </c>
      <c r="P129" s="139">
        <f t="shared" si="29"/>
        <v>1.1600004569652638E-3</v>
      </c>
      <c r="Q129" s="139">
        <f t="shared" si="29"/>
        <v>1.2705438219397732E-2</v>
      </c>
    </row>
    <row r="130" spans="1:17" hidden="1" x14ac:dyDescent="0.25"/>
    <row r="132" spans="1:17" ht="12.75" x14ac:dyDescent="0.25">
      <c r="A132" s="98" t="s">
        <v>128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70">
        <f>IF(B$5=0,0,B$5/ISI_fec!B$5)</f>
        <v>0</v>
      </c>
      <c r="C134" s="170">
        <f>IF(C$5=0,0,C$5/ISI_fec!C$5)</f>
        <v>0</v>
      </c>
      <c r="D134" s="170">
        <f>IF(D$5=0,0,D$5/ISI_fec!D$5)</f>
        <v>0</v>
      </c>
      <c r="E134" s="170">
        <f>IF(E$5=0,0,E$5/ISI_fec!E$5)</f>
        <v>0</v>
      </c>
      <c r="F134" s="170">
        <f>IF(F$5=0,0,F$5/ISI_fec!F$5)</f>
        <v>0</v>
      </c>
      <c r="G134" s="170">
        <f>IF(G$5=0,0,G$5/ISI_fec!G$5)</f>
        <v>0</v>
      </c>
      <c r="H134" s="170">
        <f>IF(H$5=0,0,H$5/ISI_fec!H$5)</f>
        <v>0</v>
      </c>
      <c r="I134" s="170">
        <f>IF(I$5=0,0,I$5/ISI_fec!I$5)</f>
        <v>0</v>
      </c>
      <c r="J134" s="170">
        <f>IF(J$5=0,0,J$5/ISI_fec!J$5)</f>
        <v>0</v>
      </c>
      <c r="K134" s="170">
        <f>IF(K$5=0,0,K$5/ISI_fec!K$5)</f>
        <v>0</v>
      </c>
      <c r="L134" s="170">
        <f>IF(L$5=0,0,L$5/ISI_fec!L$5)</f>
        <v>0</v>
      </c>
      <c r="M134" s="170">
        <f>IF(M$5=0,0,M$5/ISI_fec!M$5)</f>
        <v>0</v>
      </c>
      <c r="N134" s="170">
        <f>IF(N$5=0,0,N$5/ISI_fec!N$5)</f>
        <v>0</v>
      </c>
      <c r="O134" s="170">
        <f>IF(O$5=0,0,O$5/ISI_fec!O$5)</f>
        <v>0</v>
      </c>
      <c r="P134" s="170">
        <f>IF(P$5=0,0,P$5/ISI_fec!P$5)</f>
        <v>0</v>
      </c>
      <c r="Q134" s="170">
        <f>IF(Q$5=0,0,Q$5/ISI_fec!Q$5)</f>
        <v>0</v>
      </c>
    </row>
    <row r="135" spans="1:17" x14ac:dyDescent="0.25">
      <c r="A135" s="132" t="s">
        <v>83</v>
      </c>
      <c r="B135" s="169">
        <f>IF(B$6=0,0,B$6/ISI_fec!B$6)</f>
        <v>0</v>
      </c>
      <c r="C135" s="169">
        <f>IF(C$6=0,0,C$6/ISI_fec!C$6)</f>
        <v>0</v>
      </c>
      <c r="D135" s="169">
        <f>IF(D$6=0,0,D$6/ISI_fec!D$6)</f>
        <v>0</v>
      </c>
      <c r="E135" s="169">
        <f>IF(E$6=0,0,E$6/ISI_fec!E$6)</f>
        <v>0</v>
      </c>
      <c r="F135" s="169">
        <f>IF(F$6=0,0,F$6/ISI_fec!F$6)</f>
        <v>0</v>
      </c>
      <c r="G135" s="169">
        <f>IF(G$6=0,0,G$6/ISI_fec!G$6)</f>
        <v>0</v>
      </c>
      <c r="H135" s="169">
        <f>IF(H$6=0,0,H$6/ISI_fec!H$6)</f>
        <v>0</v>
      </c>
      <c r="I135" s="169">
        <f>IF(I$6=0,0,I$6/ISI_fec!I$6)</f>
        <v>0</v>
      </c>
      <c r="J135" s="169">
        <f>IF(J$6=0,0,J$6/ISI_fec!J$6)</f>
        <v>0</v>
      </c>
      <c r="K135" s="169">
        <f>IF(K$6=0,0,K$6/ISI_fec!K$6)</f>
        <v>0</v>
      </c>
      <c r="L135" s="169">
        <f>IF(L$6=0,0,L$6/ISI_fec!L$6)</f>
        <v>0</v>
      </c>
      <c r="M135" s="169">
        <f>IF(M$6=0,0,M$6/ISI_fec!M$6)</f>
        <v>0</v>
      </c>
      <c r="N135" s="169">
        <f>IF(N$6=0,0,N$6/ISI_fec!N$6)</f>
        <v>0</v>
      </c>
      <c r="O135" s="169">
        <f>IF(O$6=0,0,O$6/ISI_fec!O$6)</f>
        <v>0</v>
      </c>
      <c r="P135" s="169">
        <f>IF(P$6=0,0,P$6/ISI_fec!P$6)</f>
        <v>0</v>
      </c>
      <c r="Q135" s="169">
        <f>IF(Q$6=0,0,Q$6/ISI_fec!Q$6)</f>
        <v>0</v>
      </c>
    </row>
    <row r="136" spans="1:17" x14ac:dyDescent="0.25">
      <c r="A136" s="76" t="s">
        <v>82</v>
      </c>
      <c r="B136" s="168">
        <f>IF(B$7=0,0,B$7/ISI_fec!B$7)</f>
        <v>0</v>
      </c>
      <c r="C136" s="168">
        <f>IF(C$7=0,0,C$7/ISI_fec!C$7)</f>
        <v>0</v>
      </c>
      <c r="D136" s="168">
        <f>IF(D$7=0,0,D$7/ISI_fec!D$7)</f>
        <v>0</v>
      </c>
      <c r="E136" s="168">
        <f>IF(E$7=0,0,E$7/ISI_fec!E$7)</f>
        <v>0</v>
      </c>
      <c r="F136" s="168">
        <f>IF(F$7=0,0,F$7/ISI_fec!F$7)</f>
        <v>0</v>
      </c>
      <c r="G136" s="168">
        <f>IF(G$7=0,0,G$7/ISI_fec!G$7)</f>
        <v>0</v>
      </c>
      <c r="H136" s="168">
        <f>IF(H$7=0,0,H$7/ISI_fec!H$7)</f>
        <v>0</v>
      </c>
      <c r="I136" s="168">
        <f>IF(I$7=0,0,I$7/ISI_fec!I$7)</f>
        <v>0</v>
      </c>
      <c r="J136" s="168">
        <f>IF(J$7=0,0,J$7/ISI_fec!J$7)</f>
        <v>0</v>
      </c>
      <c r="K136" s="168">
        <f>IF(K$7=0,0,K$7/ISI_fec!K$7)</f>
        <v>0</v>
      </c>
      <c r="L136" s="168">
        <f>IF(L$7=0,0,L$7/ISI_fec!L$7)</f>
        <v>0</v>
      </c>
      <c r="M136" s="168">
        <f>IF(M$7=0,0,M$7/ISI_fec!M$7)</f>
        <v>0</v>
      </c>
      <c r="N136" s="168">
        <f>IF(N$7=0,0,N$7/ISI_fec!N$7)</f>
        <v>0</v>
      </c>
      <c r="O136" s="168">
        <f>IF(O$7=0,0,O$7/ISI_fec!O$7)</f>
        <v>0</v>
      </c>
      <c r="P136" s="168">
        <f>IF(P$7=0,0,P$7/ISI_fec!P$7)</f>
        <v>0</v>
      </c>
      <c r="Q136" s="168">
        <f>IF(Q$7=0,0,Q$7/ISI_fec!Q$7)</f>
        <v>0</v>
      </c>
    </row>
    <row r="137" spans="1:17" x14ac:dyDescent="0.25">
      <c r="A137" s="76" t="s">
        <v>81</v>
      </c>
      <c r="B137" s="168">
        <f>IF(B$8=0,0,B$8/ISI_fec!B$8)</f>
        <v>0</v>
      </c>
      <c r="C137" s="168">
        <f>IF(C$8=0,0,C$8/ISI_fec!C$8)</f>
        <v>0</v>
      </c>
      <c r="D137" s="168">
        <f>IF(D$8=0,0,D$8/ISI_fec!D$8)</f>
        <v>0</v>
      </c>
      <c r="E137" s="168">
        <f>IF(E$8=0,0,E$8/ISI_fec!E$8)</f>
        <v>0</v>
      </c>
      <c r="F137" s="168">
        <f>IF(F$8=0,0,F$8/ISI_fec!F$8)</f>
        <v>0</v>
      </c>
      <c r="G137" s="168">
        <f>IF(G$8=0,0,G$8/ISI_fec!G$8)</f>
        <v>0</v>
      </c>
      <c r="H137" s="168">
        <f>IF(H$8=0,0,H$8/ISI_fec!H$8)</f>
        <v>0</v>
      </c>
      <c r="I137" s="168">
        <f>IF(I$8=0,0,I$8/ISI_fec!I$8)</f>
        <v>0</v>
      </c>
      <c r="J137" s="168">
        <f>IF(J$8=0,0,J$8/ISI_fec!J$8)</f>
        <v>0</v>
      </c>
      <c r="K137" s="168">
        <f>IF(K$8=0,0,K$8/ISI_fec!K$8)</f>
        <v>0</v>
      </c>
      <c r="L137" s="168">
        <f>IF(L$8=0,0,L$8/ISI_fec!L$8)</f>
        <v>0</v>
      </c>
      <c r="M137" s="168">
        <f>IF(M$8=0,0,M$8/ISI_fec!M$8)</f>
        <v>0</v>
      </c>
      <c r="N137" s="168">
        <f>IF(N$8=0,0,N$8/ISI_fec!N$8)</f>
        <v>0</v>
      </c>
      <c r="O137" s="168">
        <f>IF(O$8=0,0,O$8/ISI_fec!O$8)</f>
        <v>0</v>
      </c>
      <c r="P137" s="168">
        <f>IF(P$8=0,0,P$8/ISI_fec!P$8)</f>
        <v>0</v>
      </c>
      <c r="Q137" s="168">
        <f>IF(Q$8=0,0,Q$8/ISI_fec!Q$8)</f>
        <v>0</v>
      </c>
    </row>
    <row r="138" spans="1:17" x14ac:dyDescent="0.25">
      <c r="A138" s="76" t="s">
        <v>80</v>
      </c>
      <c r="B138" s="168">
        <f>IF(B$9=0,0,B$9/ISI_fec!B$9)</f>
        <v>0</v>
      </c>
      <c r="C138" s="168">
        <f>IF(C$9=0,0,C$9/ISI_fec!C$9)</f>
        <v>0</v>
      </c>
      <c r="D138" s="168">
        <f>IF(D$9=0,0,D$9/ISI_fec!D$9)</f>
        <v>0</v>
      </c>
      <c r="E138" s="168">
        <f>IF(E$9=0,0,E$9/ISI_fec!E$9)</f>
        <v>0</v>
      </c>
      <c r="F138" s="168">
        <f>IF(F$9=0,0,F$9/ISI_fec!F$9)</f>
        <v>0</v>
      </c>
      <c r="G138" s="168">
        <f>IF(G$9=0,0,G$9/ISI_fec!G$9)</f>
        <v>0</v>
      </c>
      <c r="H138" s="168">
        <f>IF(H$9=0,0,H$9/ISI_fec!H$9)</f>
        <v>0</v>
      </c>
      <c r="I138" s="168">
        <f>IF(I$9=0,0,I$9/ISI_fec!I$9)</f>
        <v>0</v>
      </c>
      <c r="J138" s="168">
        <f>IF(J$9=0,0,J$9/ISI_fec!J$9)</f>
        <v>0</v>
      </c>
      <c r="K138" s="168">
        <f>IF(K$9=0,0,K$9/ISI_fec!K$9)</f>
        <v>0</v>
      </c>
      <c r="L138" s="168">
        <f>IF(L$9=0,0,L$9/ISI_fec!L$9)</f>
        <v>0</v>
      </c>
      <c r="M138" s="168">
        <f>IF(M$9=0,0,M$9/ISI_fec!M$9)</f>
        <v>0</v>
      </c>
      <c r="N138" s="168">
        <f>IF(N$9=0,0,N$9/ISI_fec!N$9)</f>
        <v>0</v>
      </c>
      <c r="O138" s="168">
        <f>IF(O$9=0,0,O$9/ISI_fec!O$9)</f>
        <v>0</v>
      </c>
      <c r="P138" s="168">
        <f>IF(P$9=0,0,P$9/ISI_fec!P$9)</f>
        <v>0</v>
      </c>
      <c r="Q138" s="168">
        <f>IF(Q$9=0,0,Q$9/ISI_fec!Q$9)</f>
        <v>0</v>
      </c>
    </row>
    <row r="139" spans="1:17" x14ac:dyDescent="0.25">
      <c r="A139" s="129" t="s">
        <v>79</v>
      </c>
      <c r="B139" s="167">
        <f>IF(B$10=0,0,B$10/ISI_fec!B$10)</f>
        <v>0</v>
      </c>
      <c r="C139" s="167">
        <f>IF(C$10=0,0,C$10/ISI_fec!C$10)</f>
        <v>0</v>
      </c>
      <c r="D139" s="167">
        <f>IF(D$10=0,0,D$10/ISI_fec!D$10)</f>
        <v>0</v>
      </c>
      <c r="E139" s="167">
        <f>IF(E$10=0,0,E$10/ISI_fec!E$10)</f>
        <v>0</v>
      </c>
      <c r="F139" s="167">
        <f>IF(F$10=0,0,F$10/ISI_fec!F$10)</f>
        <v>0</v>
      </c>
      <c r="G139" s="167">
        <f>IF(G$10=0,0,G$10/ISI_fec!G$10)</f>
        <v>0</v>
      </c>
      <c r="H139" s="167">
        <f>IF(H$10=0,0,H$10/ISI_fec!H$10)</f>
        <v>0</v>
      </c>
      <c r="I139" s="167">
        <f>IF(I$10=0,0,I$10/ISI_fec!I$10)</f>
        <v>0</v>
      </c>
      <c r="J139" s="167">
        <f>IF(J$10=0,0,J$10/ISI_fec!J$10)</f>
        <v>0</v>
      </c>
      <c r="K139" s="167">
        <f>IF(K$10=0,0,K$10/ISI_fec!K$10)</f>
        <v>0</v>
      </c>
      <c r="L139" s="167">
        <f>IF(L$10=0,0,L$10/ISI_fec!L$10)</f>
        <v>0</v>
      </c>
      <c r="M139" s="167">
        <f>IF(M$10=0,0,M$10/ISI_fec!M$10)</f>
        <v>0</v>
      </c>
      <c r="N139" s="167">
        <f>IF(N$10=0,0,N$10/ISI_fec!N$10)</f>
        <v>0</v>
      </c>
      <c r="O139" s="167">
        <f>IF(O$10=0,0,O$10/ISI_fec!O$10)</f>
        <v>0</v>
      </c>
      <c r="P139" s="167">
        <f>IF(P$10=0,0,P$10/ISI_fec!P$10)</f>
        <v>0</v>
      </c>
      <c r="Q139" s="167">
        <f>IF(Q$10=0,0,Q$10/ISI_fec!Q$10)</f>
        <v>0</v>
      </c>
    </row>
    <row r="140" spans="1:17" x14ac:dyDescent="0.25">
      <c r="A140" s="127" t="s">
        <v>117</v>
      </c>
      <c r="B140" s="166">
        <f>IF(B$15=0,0,B$15/ISI_fec!B$15)</f>
        <v>0</v>
      </c>
      <c r="C140" s="166">
        <f>IF(C$15=0,0,C$15/ISI_fec!C$15)</f>
        <v>0</v>
      </c>
      <c r="D140" s="166">
        <f>IF(D$15=0,0,D$15/ISI_fec!D$15)</f>
        <v>0</v>
      </c>
      <c r="E140" s="166">
        <f>IF(E$15=0,0,E$15/ISI_fec!E$15)</f>
        <v>0</v>
      </c>
      <c r="F140" s="166">
        <f>IF(F$15=0,0,F$15/ISI_fec!F$15)</f>
        <v>0</v>
      </c>
      <c r="G140" s="166">
        <f>IF(G$15=0,0,G$15/ISI_fec!G$15)</f>
        <v>0</v>
      </c>
      <c r="H140" s="166">
        <f>IF(H$15=0,0,H$15/ISI_fec!H$15)</f>
        <v>0</v>
      </c>
      <c r="I140" s="166">
        <f>IF(I$15=0,0,I$15/ISI_fec!I$15)</f>
        <v>0</v>
      </c>
      <c r="J140" s="166">
        <f>IF(J$15=0,0,J$15/ISI_fec!J$15)</f>
        <v>0</v>
      </c>
      <c r="K140" s="166">
        <f>IF(K$15=0,0,K$15/ISI_fec!K$15)</f>
        <v>0</v>
      </c>
      <c r="L140" s="166">
        <f>IF(L$15=0,0,L$15/ISI_fec!L$15)</f>
        <v>0</v>
      </c>
      <c r="M140" s="166">
        <f>IF(M$15=0,0,M$15/ISI_fec!M$15)</f>
        <v>0</v>
      </c>
      <c r="N140" s="166">
        <f>IF(N$15=0,0,N$15/ISI_fec!N$15)</f>
        <v>0</v>
      </c>
      <c r="O140" s="166">
        <f>IF(O$15=0,0,O$15/ISI_fec!O$15)</f>
        <v>0</v>
      </c>
      <c r="P140" s="166">
        <f>IF(P$15=0,0,P$15/ISI_fec!P$15)</f>
        <v>0</v>
      </c>
      <c r="Q140" s="166">
        <f>IF(Q$15=0,0,Q$15/ISI_fec!Q$15)</f>
        <v>0</v>
      </c>
    </row>
    <row r="141" spans="1:17" x14ac:dyDescent="0.25">
      <c r="A141" s="127" t="s">
        <v>116</v>
      </c>
      <c r="B141" s="166">
        <f>IF(B$21=0,0,B$21/ISI_fec!B$21)</f>
        <v>0</v>
      </c>
      <c r="C141" s="166">
        <f>IF(C$21=0,0,C$21/ISI_fec!C$21)</f>
        <v>0</v>
      </c>
      <c r="D141" s="166">
        <f>IF(D$21=0,0,D$21/ISI_fec!D$21)</f>
        <v>0</v>
      </c>
      <c r="E141" s="166">
        <f>IF(E$21=0,0,E$21/ISI_fec!E$21)</f>
        <v>0</v>
      </c>
      <c r="F141" s="166">
        <f>IF(F$21=0,0,F$21/ISI_fec!F$21)</f>
        <v>0</v>
      </c>
      <c r="G141" s="166">
        <f>IF(G$21=0,0,G$21/ISI_fec!G$21)</f>
        <v>0</v>
      </c>
      <c r="H141" s="166">
        <f>IF(H$21=0,0,H$21/ISI_fec!H$21)</f>
        <v>0</v>
      </c>
      <c r="I141" s="166">
        <f>IF(I$21=0,0,I$21/ISI_fec!I$21)</f>
        <v>0</v>
      </c>
      <c r="J141" s="166">
        <f>IF(J$21=0,0,J$21/ISI_fec!J$21)</f>
        <v>0</v>
      </c>
      <c r="K141" s="166">
        <f>IF(K$21=0,0,K$21/ISI_fec!K$21)</f>
        <v>0</v>
      </c>
      <c r="L141" s="166">
        <f>IF(L$21=0,0,L$21/ISI_fec!L$21)</f>
        <v>0</v>
      </c>
      <c r="M141" s="166">
        <f>IF(M$21=0,0,M$21/ISI_fec!M$21)</f>
        <v>0</v>
      </c>
      <c r="N141" s="166">
        <f>IF(N$21=0,0,N$21/ISI_fec!N$21)</f>
        <v>0</v>
      </c>
      <c r="O141" s="166">
        <f>IF(O$21=0,0,O$21/ISI_fec!O$21)</f>
        <v>0</v>
      </c>
      <c r="P141" s="166">
        <f>IF(P$21=0,0,P$21/ISI_fec!P$21)</f>
        <v>0</v>
      </c>
      <c r="Q141" s="166">
        <f>IF(Q$21=0,0,Q$21/ISI_fec!Q$21)</f>
        <v>0</v>
      </c>
    </row>
    <row r="142" spans="1:17" x14ac:dyDescent="0.25">
      <c r="A142" s="127" t="s">
        <v>113</v>
      </c>
      <c r="B142" s="166">
        <f>IF(B$27=0,0,B$27/ISI_fec!B$27)</f>
        <v>0</v>
      </c>
      <c r="C142" s="166">
        <f>IF(C$27=0,0,C$27/ISI_fec!C$27)</f>
        <v>0</v>
      </c>
      <c r="D142" s="166">
        <f>IF(D$27=0,0,D$27/ISI_fec!D$27)</f>
        <v>0</v>
      </c>
      <c r="E142" s="166">
        <f>IF(E$27=0,0,E$27/ISI_fec!E$27)</f>
        <v>0</v>
      </c>
      <c r="F142" s="166">
        <f>IF(F$27=0,0,F$27/ISI_fec!F$27)</f>
        <v>0</v>
      </c>
      <c r="G142" s="166">
        <f>IF(G$27=0,0,G$27/ISI_fec!G$27)</f>
        <v>0</v>
      </c>
      <c r="H142" s="166">
        <f>IF(H$27=0,0,H$27/ISI_fec!H$27)</f>
        <v>0</v>
      </c>
      <c r="I142" s="166">
        <f>IF(I$27=0,0,I$27/ISI_fec!I$27)</f>
        <v>0</v>
      </c>
      <c r="J142" s="166">
        <f>IF(J$27=0,0,J$27/ISI_fec!J$27)</f>
        <v>0</v>
      </c>
      <c r="K142" s="166">
        <f>IF(K$27=0,0,K$27/ISI_fec!K$27)</f>
        <v>0</v>
      </c>
      <c r="L142" s="166">
        <f>IF(L$27=0,0,L$27/ISI_fec!L$27)</f>
        <v>0</v>
      </c>
      <c r="M142" s="166">
        <f>IF(M$27=0,0,M$27/ISI_fec!M$27)</f>
        <v>0</v>
      </c>
      <c r="N142" s="166">
        <f>IF(N$27=0,0,N$27/ISI_fec!N$27)</f>
        <v>0</v>
      </c>
      <c r="O142" s="166">
        <f>IF(O$27=0,0,O$27/ISI_fec!O$27)</f>
        <v>0</v>
      </c>
      <c r="P142" s="166">
        <f>IF(P$27=0,0,P$27/ISI_fec!P$27)</f>
        <v>0</v>
      </c>
      <c r="Q142" s="166">
        <f>IF(Q$27=0,0,Q$27/ISI_fec!Q$27)</f>
        <v>0</v>
      </c>
    </row>
    <row r="143" spans="1:17" x14ac:dyDescent="0.25">
      <c r="A143" s="72" t="s">
        <v>112</v>
      </c>
      <c r="B143" s="165">
        <f>IF(B$34=0,0,B$34/ISI_fec!B$34)</f>
        <v>0</v>
      </c>
      <c r="C143" s="165">
        <f>IF(C$34=0,0,C$34/ISI_fec!C$34)</f>
        <v>0</v>
      </c>
      <c r="D143" s="165">
        <f>IF(D$34=0,0,D$34/ISI_fec!D$34)</f>
        <v>0</v>
      </c>
      <c r="E143" s="165">
        <f>IF(E$34=0,0,E$34/ISI_fec!E$34)</f>
        <v>0</v>
      </c>
      <c r="F143" s="165">
        <f>IF(F$34=0,0,F$34/ISI_fec!F$34)</f>
        <v>0</v>
      </c>
      <c r="G143" s="165">
        <f>IF(G$34=0,0,G$34/ISI_fec!G$34)</f>
        <v>0</v>
      </c>
      <c r="H143" s="165">
        <f>IF(H$34=0,0,H$34/ISI_fec!H$34)</f>
        <v>0</v>
      </c>
      <c r="I143" s="165">
        <f>IF(I$34=0,0,I$34/ISI_fec!I$34)</f>
        <v>0</v>
      </c>
      <c r="J143" s="165">
        <f>IF(J$34=0,0,J$34/ISI_fec!J$34)</f>
        <v>0</v>
      </c>
      <c r="K143" s="165">
        <f>IF(K$34=0,0,K$34/ISI_fec!K$34)</f>
        <v>0</v>
      </c>
      <c r="L143" s="165">
        <f>IF(L$34=0,0,L$34/ISI_fec!L$34)</f>
        <v>0</v>
      </c>
      <c r="M143" s="165">
        <f>IF(M$34=0,0,M$34/ISI_fec!M$34)</f>
        <v>0</v>
      </c>
      <c r="N143" s="165">
        <f>IF(N$34=0,0,N$34/ISI_fec!N$34)</f>
        <v>0</v>
      </c>
      <c r="O143" s="165">
        <f>IF(O$34=0,0,O$34/ISI_fec!O$34)</f>
        <v>0</v>
      </c>
      <c r="P143" s="165">
        <f>IF(P$34=0,0,P$34/ISI_fec!P$34)</f>
        <v>0</v>
      </c>
      <c r="Q143" s="165">
        <f>IF(Q$34=0,0,Q$34/ISI_fec!Q$34)</f>
        <v>0</v>
      </c>
    </row>
    <row r="144" spans="1:17" x14ac:dyDescent="0.25"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45</v>
      </c>
      <c r="B145" s="170">
        <f>IF(B$53=0,0,B$53/ISI_fec!B$53)</f>
        <v>0.47615686244353045</v>
      </c>
      <c r="C145" s="170">
        <f>IF(C$53=0,0,C$53/ISI_fec!C$53)</f>
        <v>0.48125503846759793</v>
      </c>
      <c r="D145" s="170">
        <f>IF(D$53=0,0,D$53/ISI_fec!D$53)</f>
        <v>0.49856093224358905</v>
      </c>
      <c r="E145" s="170">
        <f>IF(E$53=0,0,E$53/ISI_fec!E$53)</f>
        <v>0.50362754777595098</v>
      </c>
      <c r="F145" s="170">
        <f>IF(F$53=0,0,F$53/ISI_fec!F$53)</f>
        <v>0.51626228492860948</v>
      </c>
      <c r="G145" s="170">
        <f>IF(G$53=0,0,G$53/ISI_fec!G$53)</f>
        <v>0.53403811438719873</v>
      </c>
      <c r="H145" s="170">
        <f>IF(H$53=0,0,H$53/ISI_fec!H$53)</f>
        <v>0.54046100016257992</v>
      </c>
      <c r="I145" s="170">
        <f>IF(I$53=0,0,I$53/ISI_fec!I$53)</f>
        <v>0.54596599456193762</v>
      </c>
      <c r="J145" s="170">
        <f>IF(J$53=0,0,J$53/ISI_fec!J$53)</f>
        <v>0.54359714367538203</v>
      </c>
      <c r="K145" s="170">
        <f>IF(K$53=0,0,K$53/ISI_fec!K$53)</f>
        <v>0.54345371230925477</v>
      </c>
      <c r="L145" s="170">
        <f>IF(L$53=0,0,L$53/ISI_fec!L$53)</f>
        <v>0.54204421602857833</v>
      </c>
      <c r="M145" s="170">
        <f>IF(M$53=0,0,M$53/ISI_fec!M$53)</f>
        <v>0.54565545521275083</v>
      </c>
      <c r="N145" s="170">
        <f>IF(N$53=0,0,N$53/ISI_fec!N$53)</f>
        <v>0.52194630478135151</v>
      </c>
      <c r="O145" s="170">
        <f>IF(O$53=0,0,O$53/ISI_fec!O$53)</f>
        <v>0.51209904383502591</v>
      </c>
      <c r="P145" s="170">
        <f>IF(P$53=0,0,P$53/ISI_fec!P$53)</f>
        <v>0.51571431763180053</v>
      </c>
      <c r="Q145" s="170">
        <f>IF(Q$53=0,0,Q$53/ISI_fec!Q$53)</f>
        <v>0.53952663357693198</v>
      </c>
    </row>
    <row r="146" spans="1:17" x14ac:dyDescent="0.25">
      <c r="A146" s="132" t="s">
        <v>83</v>
      </c>
      <c r="B146" s="169">
        <f>IF(B$54=0,0,B$54/ISI_fec!B$54)</f>
        <v>0.40348407556146537</v>
      </c>
      <c r="C146" s="169">
        <f>IF(C$54=0,0,C$54/ISI_fec!C$54)</f>
        <v>0.40595127611408016</v>
      </c>
      <c r="D146" s="169">
        <f>IF(D$54=0,0,D$54/ISI_fec!D$54)</f>
        <v>0.41200027902920849</v>
      </c>
      <c r="E146" s="169">
        <f>IF(E$54=0,0,E$54/ISI_fec!E$54)</f>
        <v>0.41200027902920849</v>
      </c>
      <c r="F146" s="169">
        <f>IF(F$54=0,0,F$54/ISI_fec!F$54)</f>
        <v>0.41558689891509781</v>
      </c>
      <c r="G146" s="169">
        <f>IF(G$54=0,0,G$54/ISI_fec!G$54)</f>
        <v>0.42133822828730888</v>
      </c>
      <c r="H146" s="169">
        <f>IF(H$54=0,0,H$54/ISI_fec!H$54)</f>
        <v>0.42537550979579775</v>
      </c>
      <c r="I146" s="169">
        <f>IF(I$54=0,0,I$54/ISI_fec!I$54)</f>
        <v>0.42990483795679102</v>
      </c>
      <c r="J146" s="169">
        <f>IF(J$54=0,0,J$54/ISI_fec!J$54)</f>
        <v>0.42990483795679096</v>
      </c>
      <c r="K146" s="169">
        <f>IF(K$54=0,0,K$54/ISI_fec!K$54)</f>
        <v>0.42990483795679096</v>
      </c>
      <c r="L146" s="169">
        <f>IF(L$54=0,0,L$54/ISI_fec!L$54)</f>
        <v>0.42990483795679096</v>
      </c>
      <c r="M146" s="169">
        <f>IF(M$54=0,0,M$54/ISI_fec!M$54)</f>
        <v>0.42990483795679096</v>
      </c>
      <c r="N146" s="169">
        <f>IF(N$54=0,0,N$54/ISI_fec!N$54)</f>
        <v>0.42990483795679096</v>
      </c>
      <c r="O146" s="169">
        <f>IF(O$54=0,0,O$54/ISI_fec!O$54)</f>
        <v>0.42990483795679096</v>
      </c>
      <c r="P146" s="169">
        <f>IF(P$54=0,0,P$54/ISI_fec!P$54)</f>
        <v>0.42990483795679096</v>
      </c>
      <c r="Q146" s="169">
        <f>IF(Q$54=0,0,Q$54/ISI_fec!Q$54)</f>
        <v>0.42990483795679096</v>
      </c>
    </row>
    <row r="147" spans="1:17" x14ac:dyDescent="0.25">
      <c r="A147" s="76" t="s">
        <v>82</v>
      </c>
      <c r="B147" s="168">
        <f>IF(B$55=0,0,B$55/ISI_fec!B$55)</f>
        <v>0.1049412884626348</v>
      </c>
      <c r="C147" s="168">
        <f>IF(C$55=0,0,C$55/ISI_fec!C$55)</f>
        <v>0.10558297724434655</v>
      </c>
      <c r="D147" s="168">
        <f>IF(D$55=0,0,D$55/ISI_fec!D$55)</f>
        <v>0.10715624914843461</v>
      </c>
      <c r="E147" s="168">
        <f>IF(E$55=0,0,E$55/ISI_fec!E$55)</f>
        <v>0.10715624914843462</v>
      </c>
      <c r="F147" s="168">
        <f>IF(F$55=0,0,F$55/ISI_fec!F$55)</f>
        <v>0.108089085249902</v>
      </c>
      <c r="G147" s="168">
        <f>IF(G$55=0,0,G$55/ISI_fec!G$55)</f>
        <v>0.10958493589494407</v>
      </c>
      <c r="H147" s="168">
        <f>IF(H$55=0,0,H$55/ISI_fec!H$55)</f>
        <v>0.11063498358963347</v>
      </c>
      <c r="I147" s="168">
        <f>IF(I$55=0,0,I$55/ISI_fec!I$55)</f>
        <v>0.11181300661922466</v>
      </c>
      <c r="J147" s="168">
        <f>IF(J$55=0,0,J$55/ISI_fec!J$55)</f>
        <v>0.11181300661922468</v>
      </c>
      <c r="K147" s="168">
        <f>IF(K$55=0,0,K$55/ISI_fec!K$55)</f>
        <v>0.11181300661922469</v>
      </c>
      <c r="L147" s="168">
        <f>IF(L$55=0,0,L$55/ISI_fec!L$55)</f>
        <v>0.11181300661922466</v>
      </c>
      <c r="M147" s="168">
        <f>IF(M$55=0,0,M$55/ISI_fec!M$55)</f>
        <v>0.11181300661922468</v>
      </c>
      <c r="N147" s="168">
        <f>IF(N$55=0,0,N$55/ISI_fec!N$55)</f>
        <v>0.11181300661922466</v>
      </c>
      <c r="O147" s="168">
        <f>IF(O$55=0,0,O$55/ISI_fec!O$55)</f>
        <v>0.11181300661922466</v>
      </c>
      <c r="P147" s="168">
        <f>IF(P$55=0,0,P$55/ISI_fec!P$55)</f>
        <v>0.11181300661922469</v>
      </c>
      <c r="Q147" s="168">
        <f>IF(Q$55=0,0,Q$55/ISI_fec!Q$55)</f>
        <v>0.11181300661922468</v>
      </c>
    </row>
    <row r="148" spans="1:17" x14ac:dyDescent="0.25">
      <c r="A148" s="76" t="s">
        <v>81</v>
      </c>
      <c r="B148" s="168">
        <f>IF(B$56=0,0,B$56/ISI_fec!B$56)</f>
        <v>0.58299891666141324</v>
      </c>
      <c r="C148" s="168">
        <f>IF(C$56=0,0,C$56/ISI_fec!C$56)</f>
        <v>0.5865638039431712</v>
      </c>
      <c r="D148" s="168">
        <f>IF(D$56=0,0,D$56/ISI_fec!D$56)</f>
        <v>0.59530407985491363</v>
      </c>
      <c r="E148" s="168">
        <f>IF(E$56=0,0,E$56/ISI_fec!E$56)</f>
        <v>0.59530407985491363</v>
      </c>
      <c r="F148" s="168">
        <f>IF(F$56=0,0,F$56/ISI_fec!F$56)</f>
        <v>0.60048642938144692</v>
      </c>
      <c r="G148" s="168">
        <f>IF(G$56=0,0,G$56/ISI_fec!G$56)</f>
        <v>0.60879659326758329</v>
      </c>
      <c r="H148" s="168">
        <f>IF(H$56=0,0,H$56/ISI_fec!H$56)</f>
        <v>0.61463010910691573</v>
      </c>
      <c r="I148" s="168">
        <f>IF(I$56=0,0,I$56/ISI_fec!I$56)</f>
        <v>0.62117458897861466</v>
      </c>
      <c r="J148" s="168">
        <f>IF(J$56=0,0,J$56/ISI_fec!J$56)</f>
        <v>0.62117458897861477</v>
      </c>
      <c r="K148" s="168">
        <f>IF(K$56=0,0,K$56/ISI_fec!K$56)</f>
        <v>0.62117458897861477</v>
      </c>
      <c r="L148" s="168">
        <f>IF(L$56=0,0,L$56/ISI_fec!L$56)</f>
        <v>0.62117458897861477</v>
      </c>
      <c r="M148" s="168">
        <f>IF(M$56=0,0,M$56/ISI_fec!M$56)</f>
        <v>0.62117458897861488</v>
      </c>
      <c r="N148" s="168">
        <f>IF(N$56=0,0,N$56/ISI_fec!N$56)</f>
        <v>0.62117458897861477</v>
      </c>
      <c r="O148" s="168">
        <f>IF(O$56=0,0,O$56/ISI_fec!O$56)</f>
        <v>0.62117458897861477</v>
      </c>
      <c r="P148" s="168">
        <f>IF(P$56=0,0,P$56/ISI_fec!P$56)</f>
        <v>0.62117458897861477</v>
      </c>
      <c r="Q148" s="168">
        <f>IF(Q$56=0,0,Q$56/ISI_fec!Q$56)</f>
        <v>0.62117458897861466</v>
      </c>
    </row>
    <row r="149" spans="1:17" x14ac:dyDescent="0.25">
      <c r="A149" s="76" t="s">
        <v>80</v>
      </c>
      <c r="B149" s="168">
        <f>IF(B$57=0,0,B$57/ISI_fec!B$57)</f>
        <v>0.40052363059329077</v>
      </c>
      <c r="C149" s="168">
        <f>IF(C$57=0,0,C$57/ISI_fec!C$57)</f>
        <v>0.40297272879217255</v>
      </c>
      <c r="D149" s="168">
        <f>IF(D$57=0,0,D$57/ISI_fec!D$57)</f>
        <v>0.40897734893899051</v>
      </c>
      <c r="E149" s="168">
        <f>IF(E$57=0,0,E$57/ISI_fec!E$57)</f>
        <v>0.40897734893899046</v>
      </c>
      <c r="F149" s="168">
        <f>IF(F$57=0,0,F$57/ISI_fec!F$57)</f>
        <v>0.41253765306315071</v>
      </c>
      <c r="G149" s="168">
        <f>IF(G$57=0,0,G$57/ISI_fec!G$57)</f>
        <v>0.41824678375855751</v>
      </c>
      <c r="H149" s="168">
        <f>IF(H$57=0,0,H$57/ISI_fec!H$57)</f>
        <v>0.42225444290906305</v>
      </c>
      <c r="I149" s="168">
        <f>IF(I$57=0,0,I$57/ISI_fec!I$57)</f>
        <v>0.42675053846541189</v>
      </c>
      <c r="J149" s="168">
        <f>IF(J$57=0,0,J$57/ISI_fec!J$57)</f>
        <v>0.42675053846541183</v>
      </c>
      <c r="K149" s="168">
        <f>IF(K$57=0,0,K$57/ISI_fec!K$57)</f>
        <v>0.42675053846541194</v>
      </c>
      <c r="L149" s="168">
        <f>IF(L$57=0,0,L$57/ISI_fec!L$57)</f>
        <v>0.42675053846541189</v>
      </c>
      <c r="M149" s="168">
        <f>IF(M$57=0,0,M$57/ISI_fec!M$57)</f>
        <v>0.42675053846541183</v>
      </c>
      <c r="N149" s="168">
        <f>IF(N$57=0,0,N$57/ISI_fec!N$57)</f>
        <v>0.42675053846541189</v>
      </c>
      <c r="O149" s="168">
        <f>IF(O$57=0,0,O$57/ISI_fec!O$57)</f>
        <v>0.42675053846541183</v>
      </c>
      <c r="P149" s="168">
        <f>IF(P$57=0,0,P$57/ISI_fec!P$57)</f>
        <v>0.42675053846541194</v>
      </c>
      <c r="Q149" s="168">
        <f>IF(Q$57=0,0,Q$57/ISI_fec!Q$57)</f>
        <v>0.42675053846541189</v>
      </c>
    </row>
    <row r="150" spans="1:17" x14ac:dyDescent="0.25">
      <c r="A150" s="129" t="s">
        <v>79</v>
      </c>
      <c r="B150" s="167">
        <f>IF(B$58=0,0,B$58/ISI_fec!B$58)</f>
        <v>0.63269702069456724</v>
      </c>
      <c r="C150" s="167">
        <f>IF(C$58=0,0,C$58/ISI_fec!C$58)</f>
        <v>0.63656579900241794</v>
      </c>
      <c r="D150" s="167">
        <f>IF(D$58=0,0,D$58/ISI_fec!D$58)</f>
        <v>0.64605114515207385</v>
      </c>
      <c r="E150" s="167">
        <f>IF(E$58=0,0,E$58/ISI_fec!E$58)</f>
        <v>0.64605114515207385</v>
      </c>
      <c r="F150" s="167">
        <f>IF(F$58=0,0,F$58/ISI_fec!F$58)</f>
        <v>0.65167526727636915</v>
      </c>
      <c r="G150" s="167">
        <f>IF(G$58=0,0,G$58/ISI_fec!G$58)</f>
        <v>0.66069383623418343</v>
      </c>
      <c r="H150" s="167">
        <f>IF(H$58=0,0,H$58/ISI_fec!H$58)</f>
        <v>0.66702463374724963</v>
      </c>
      <c r="I150" s="167">
        <f>IF(I$58=0,0,I$58/ISI_fec!I$58)</f>
        <v>0.67412700186232488</v>
      </c>
      <c r="J150" s="167">
        <f>IF(J$58=0,0,J$58/ISI_fec!J$58)</f>
        <v>0.67412700186232477</v>
      </c>
      <c r="K150" s="167">
        <f>IF(K$58=0,0,K$58/ISI_fec!K$58)</f>
        <v>0.67412700186232488</v>
      </c>
      <c r="L150" s="167">
        <f>IF(L$58=0,0,L$58/ISI_fec!L$58)</f>
        <v>0.67412700186232488</v>
      </c>
      <c r="M150" s="167">
        <f>IF(M$58=0,0,M$58/ISI_fec!M$58)</f>
        <v>0.71624322089168357</v>
      </c>
      <c r="N150" s="167">
        <f>IF(N$58=0,0,N$58/ISI_fec!N$58)</f>
        <v>0.67412700186232488</v>
      </c>
      <c r="O150" s="167">
        <f>IF(O$58=0,0,O$58/ISI_fec!O$58)</f>
        <v>0.67412700186232477</v>
      </c>
      <c r="P150" s="167">
        <f>IF(P$58=0,0,P$58/ISI_fec!P$58)</f>
        <v>0.67412700186232488</v>
      </c>
      <c r="Q150" s="167">
        <f>IF(Q$58=0,0,Q$58/ISI_fec!Q$58)</f>
        <v>0.67412700186232488</v>
      </c>
    </row>
    <row r="151" spans="1:17" x14ac:dyDescent="0.25">
      <c r="A151" s="127" t="s">
        <v>115</v>
      </c>
      <c r="B151" s="166">
        <f>IF(B$63=0,0,B$63/ISI_fec!B$63)</f>
        <v>0.38855884158629095</v>
      </c>
      <c r="C151" s="166">
        <f>IF(C$63=0,0,C$63/ISI_fec!C$63)</f>
        <v>0.39099761493935609</v>
      </c>
      <c r="D151" s="166">
        <f>IF(D$63=0,0,D$63/ISI_fec!D$63)</f>
        <v>0.39234975740220612</v>
      </c>
      <c r="E151" s="166">
        <f>IF(E$63=0,0,E$63/ISI_fec!E$63)</f>
        <v>0.39493349272509576</v>
      </c>
      <c r="F151" s="166">
        <f>IF(F$63=0,0,F$63/ISI_fec!F$63)</f>
        <v>0.40225761972845991</v>
      </c>
      <c r="G151" s="166">
        <f>IF(G$63=0,0,G$63/ISI_fec!G$63)</f>
        <v>0.44644137383190025</v>
      </c>
      <c r="H151" s="166">
        <f>IF(H$63=0,0,H$63/ISI_fec!H$63)</f>
        <v>0.45888874505708921</v>
      </c>
      <c r="I151" s="166">
        <f>IF(I$63=0,0,I$63/ISI_fec!I$63)</f>
        <v>0.462032914044256</v>
      </c>
      <c r="J151" s="166">
        <f>IF(J$63=0,0,J$63/ISI_fec!J$63)</f>
        <v>0.44722930408240069</v>
      </c>
      <c r="K151" s="166">
        <f>IF(K$63=0,0,K$63/ISI_fec!K$63)</f>
        <v>0.4467199566186732</v>
      </c>
      <c r="L151" s="166">
        <f>IF(L$63=0,0,L$63/ISI_fec!L$63)</f>
        <v>0.43799804366195333</v>
      </c>
      <c r="M151" s="166">
        <f>IF(M$63=0,0,M$63/ISI_fec!M$63)</f>
        <v>0.45792340766985223</v>
      </c>
      <c r="N151" s="166">
        <f>IF(N$63=0,0,N$63/ISI_fec!N$63)</f>
        <v>0.40434385580199877</v>
      </c>
      <c r="O151" s="166">
        <f>IF(O$63=0,0,O$63/ISI_fec!O$63)</f>
        <v>0.41352021859917887</v>
      </c>
      <c r="P151" s="166">
        <f>IF(P$63=0,0,P$63/ISI_fec!P$63)</f>
        <v>0.40352724475736079</v>
      </c>
      <c r="Q151" s="166">
        <f>IF(Q$63=0,0,Q$63/ISI_fec!Q$63)</f>
        <v>0.49419177425791078</v>
      </c>
    </row>
    <row r="152" spans="1:17" x14ac:dyDescent="0.25">
      <c r="A152" s="127" t="s">
        <v>114</v>
      </c>
      <c r="B152" s="166">
        <f>IF(B$69=0,0,B$69/ISI_fec!B$69)</f>
        <v>0.57996365399160232</v>
      </c>
      <c r="C152" s="166">
        <f>IF(C$69=0,0,C$69/ISI_fec!C$69)</f>
        <v>0.58350998142877175</v>
      </c>
      <c r="D152" s="166">
        <f>IF(D$69=0,0,D$69/ISI_fec!D$69)</f>
        <v>0.59220475291084773</v>
      </c>
      <c r="E152" s="166">
        <f>IF(E$69=0,0,E$69/ISI_fec!E$69)</f>
        <v>0.59220475291084773</v>
      </c>
      <c r="F152" s="166">
        <f>IF(F$69=0,0,F$69/ISI_fec!F$69)</f>
        <v>0.59736012161184238</v>
      </c>
      <c r="G152" s="166">
        <f>IF(G$69=0,0,G$69/ISI_fec!G$69)</f>
        <v>0.60562702035716498</v>
      </c>
      <c r="H152" s="166">
        <f>IF(H$69=0,0,H$69/ISI_fec!H$69)</f>
        <v>0.61143016520891091</v>
      </c>
      <c r="I152" s="166">
        <f>IF(I$69=0,0,I$69/ISI_fec!I$69)</f>
        <v>0.6179405726065792</v>
      </c>
      <c r="J152" s="166">
        <f>IF(J$69=0,0,J$69/ISI_fec!J$69)</f>
        <v>0.61794057260657909</v>
      </c>
      <c r="K152" s="166">
        <f>IF(K$69=0,0,K$69/ISI_fec!K$69)</f>
        <v>0.6179405726065792</v>
      </c>
      <c r="L152" s="166">
        <f>IF(L$69=0,0,L$69/ISI_fec!L$69)</f>
        <v>0.6179405726065792</v>
      </c>
      <c r="M152" s="166">
        <f>IF(M$69=0,0,M$69/ISI_fec!M$69)</f>
        <v>0.61794057260657909</v>
      </c>
      <c r="N152" s="166">
        <f>IF(N$69=0,0,N$69/ISI_fec!N$69)</f>
        <v>0.61794057260657909</v>
      </c>
      <c r="O152" s="166">
        <f>IF(O$69=0,0,O$69/ISI_fec!O$69)</f>
        <v>0.6179405726065792</v>
      </c>
      <c r="P152" s="166">
        <f>IF(P$69=0,0,P$69/ISI_fec!P$69)</f>
        <v>0.61794057260657909</v>
      </c>
      <c r="Q152" s="166">
        <f>IF(Q$69=0,0,Q$69/ISI_fec!Q$69)</f>
        <v>0.61794057260657898</v>
      </c>
    </row>
    <row r="153" spans="1:17" x14ac:dyDescent="0.25">
      <c r="A153" s="127" t="s">
        <v>113</v>
      </c>
      <c r="B153" s="166">
        <f>IF(B$70=0,0,B$70/ISI_fec!B$70)</f>
        <v>0.41820102013132882</v>
      </c>
      <c r="C153" s="166">
        <f>IF(C$70=0,0,C$70/ISI_fec!C$70)</f>
        <v>0.42209389930070418</v>
      </c>
      <c r="D153" s="166">
        <f>IF(D$70=0,0,D$70/ISI_fec!D$70)</f>
        <v>0.43050253023165325</v>
      </c>
      <c r="E153" s="166">
        <f>IF(E$70=0,0,E$70/ISI_fec!E$70)</f>
        <v>0.43789833442729914</v>
      </c>
      <c r="F153" s="166">
        <f>IF(F$70=0,0,F$70/ISI_fec!F$70)</f>
        <v>0.46491033130957965</v>
      </c>
      <c r="G153" s="166">
        <f>IF(G$70=0,0,G$70/ISI_fec!G$70)</f>
        <v>0.48021545412030769</v>
      </c>
      <c r="H153" s="166">
        <f>IF(H$70=0,0,H$70/ISI_fec!H$70)</f>
        <v>0.48488144734665861</v>
      </c>
      <c r="I153" s="166">
        <f>IF(I$70=0,0,I$70/ISI_fec!I$70)</f>
        <v>0.49014737035874162</v>
      </c>
      <c r="J153" s="166">
        <f>IF(J$70=0,0,J$70/ISI_fec!J$70)</f>
        <v>0.49002604112351611</v>
      </c>
      <c r="K153" s="166">
        <f>IF(K$70=0,0,K$70/ISI_fec!K$70)</f>
        <v>0.48983545766821884</v>
      </c>
      <c r="L153" s="166">
        <f>IF(L$70=0,0,L$70/ISI_fec!L$70)</f>
        <v>0.48972232733734533</v>
      </c>
      <c r="M153" s="166">
        <f>IF(M$70=0,0,M$70/ISI_fec!M$70)</f>
        <v>0.49090364937585551</v>
      </c>
      <c r="N153" s="166">
        <f>IF(N$70=0,0,N$70/ISI_fec!N$70)</f>
        <v>0.45514609014428375</v>
      </c>
      <c r="O153" s="166">
        <f>IF(O$70=0,0,O$70/ISI_fec!O$70)</f>
        <v>0.45109820134169487</v>
      </c>
      <c r="P153" s="166">
        <f>IF(P$70=0,0,P$70/ISI_fec!P$70)</f>
        <v>0.44870336831741897</v>
      </c>
      <c r="Q153" s="166">
        <f>IF(Q$70=0,0,Q$70/ISI_fec!Q$70)</f>
        <v>0.46448403387964687</v>
      </c>
    </row>
    <row r="154" spans="1:17" x14ac:dyDescent="0.25">
      <c r="A154" s="72" t="s">
        <v>112</v>
      </c>
      <c r="B154" s="165">
        <f>IF(B$77=0,0,B$77/ISI_fec!B$77)</f>
        <v>0.40817127994293889</v>
      </c>
      <c r="C154" s="165">
        <f>IF(C$77=0,0,C$77/ISI_fec!C$77)</f>
        <v>0.41082944095159424</v>
      </c>
      <c r="D154" s="165">
        <f>IF(D$77=0,0,D$77/ISI_fec!D$77)</f>
        <v>0.41773669408761777</v>
      </c>
      <c r="E154" s="165">
        <f>IF(E$77=0,0,E$77/ISI_fec!E$77)</f>
        <v>0.41769476487416773</v>
      </c>
      <c r="F154" s="165">
        <f>IF(F$77=0,0,F$77/ISI_fec!F$77)</f>
        <v>0.44062377681438714</v>
      </c>
      <c r="G154" s="165">
        <f>IF(G$77=0,0,G$77/ISI_fec!G$77)</f>
        <v>0.46866987280187256</v>
      </c>
      <c r="H154" s="165">
        <f>IF(H$77=0,0,H$77/ISI_fec!H$77)</f>
        <v>0.47320452114423744</v>
      </c>
      <c r="I154" s="165">
        <f>IF(I$77=0,0,I$77/ISI_fec!I$77)</f>
        <v>0.47824372730063675</v>
      </c>
      <c r="J154" s="165">
        <f>IF(J$77=0,0,J$77/ISI_fec!J$77)</f>
        <v>0.47814811770373594</v>
      </c>
      <c r="K154" s="165">
        <f>IF(K$77=0,0,K$77/ISI_fec!K$77)</f>
        <v>0.47798492234592665</v>
      </c>
      <c r="L154" s="165">
        <f>IF(L$77=0,0,L$77/ISI_fec!L$77)</f>
        <v>0.47789291987287291</v>
      </c>
      <c r="M154" s="165">
        <f>IF(M$77=0,0,M$77/ISI_fec!M$77)</f>
        <v>0.47891806660308089</v>
      </c>
      <c r="N154" s="165">
        <f>IF(N$77=0,0,N$77/ISI_fec!N$77)</f>
        <v>0.44141180340197889</v>
      </c>
      <c r="O154" s="165">
        <f>IF(O$77=0,0,O$77/ISI_fec!O$77)</f>
        <v>0.41932583976176435</v>
      </c>
      <c r="P154" s="165">
        <f>IF(P$77=0,0,P$77/ISI_fec!P$77)</f>
        <v>0.41877645569249167</v>
      </c>
      <c r="Q154" s="165">
        <f>IF(Q$77=0,0,Q$77/ISI_fec!Q$77)</f>
        <v>0.42969783149786239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49</vt:i4>
      </vt:variant>
    </vt:vector>
  </HeadingPairs>
  <TitlesOfParts>
    <vt:vector size="99" baseType="lpstr">
      <vt:lpstr>cover</vt:lpstr>
      <vt:lpstr>index</vt:lpstr>
      <vt:lpstr>Ind_Summary</vt:lpstr>
      <vt:lpstr>Ind_Summary_fec</vt:lpstr>
      <vt:lpstr>Ind_Summary_ued</vt:lpstr>
      <vt:lpstr>Ind_Summary_emi</vt:lpstr>
      <vt:lpstr>ISI</vt:lpstr>
      <vt:lpstr>ISI_fec</vt:lpstr>
      <vt:lpstr>ISI_ued</vt:lpstr>
      <vt:lpstr>ISI_emi</vt:lpstr>
      <vt:lpstr>NFM</vt:lpstr>
      <vt:lpstr>NFM_fec</vt:lpstr>
      <vt:lpstr>NFM_ued</vt:lpstr>
      <vt:lpstr>NFM_emi</vt:lpstr>
      <vt:lpstr>CHI</vt:lpstr>
      <vt:lpstr>CHI_fec</vt:lpstr>
      <vt:lpstr>CHI_ued</vt:lpstr>
      <vt:lpstr>CHI_emi</vt:lpstr>
      <vt:lpstr>NMM</vt:lpstr>
      <vt:lpstr>NMM_fec</vt:lpstr>
      <vt:lpstr>NMM_ued</vt:lpstr>
      <vt:lpstr>NMM_emi</vt:lpstr>
      <vt:lpstr>PPA</vt:lpstr>
      <vt:lpstr>PPA_fec</vt:lpstr>
      <vt:lpstr>PPA_ued</vt:lpstr>
      <vt:lpstr>PPA_emi</vt:lpstr>
      <vt:lpstr>FBT</vt:lpstr>
      <vt:lpstr>FBT_fec</vt:lpstr>
      <vt:lpstr>FBT_ued</vt:lpstr>
      <vt:lpstr>FBT_emi</vt:lpstr>
      <vt:lpstr>TRE</vt:lpstr>
      <vt:lpstr>TRE_fec</vt:lpstr>
      <vt:lpstr>TRE_ued</vt:lpstr>
      <vt:lpstr>TRE_emi</vt:lpstr>
      <vt:lpstr>MAE</vt:lpstr>
      <vt:lpstr>MAE_fec</vt:lpstr>
      <vt:lpstr>MAE_ued</vt:lpstr>
      <vt:lpstr>MAE_emi</vt:lpstr>
      <vt:lpstr>TEL</vt:lpstr>
      <vt:lpstr>TEL_fec</vt:lpstr>
      <vt:lpstr>TEL_ued</vt:lpstr>
      <vt:lpstr>TEL_emi</vt:lpstr>
      <vt:lpstr>WWP</vt:lpstr>
      <vt:lpstr>WWP_fec</vt:lpstr>
      <vt:lpstr>WWP_ued</vt:lpstr>
      <vt:lpstr>WWP_emi</vt:lpstr>
      <vt:lpstr>OIS</vt:lpstr>
      <vt:lpstr>OIS_fec</vt:lpstr>
      <vt:lpstr>OIS_ued</vt:lpstr>
      <vt:lpstr>OIS_emi</vt:lpstr>
      <vt:lpstr>Ind_Summary!Print_Area</vt:lpstr>
      <vt:lpstr>CHI!Print_Titles</vt:lpstr>
      <vt:lpstr>CHI_emi!Print_Titles</vt:lpstr>
      <vt:lpstr>CHI_fec!Print_Titles</vt:lpstr>
      <vt:lpstr>CHI_ued!Print_Titles</vt:lpstr>
      <vt:lpstr>FBT!Print_Titles</vt:lpstr>
      <vt:lpstr>FBT_emi!Print_Titles</vt:lpstr>
      <vt:lpstr>FBT_fec!Print_Titles</vt:lpstr>
      <vt:lpstr>FBT_ued!Print_Titles</vt:lpstr>
      <vt:lpstr>Ind_Summary!Print_Titles</vt:lpstr>
      <vt:lpstr>Ind_Summary_emi!Print_Titles</vt:lpstr>
      <vt:lpstr>Ind_Summary_fec!Print_Titles</vt:lpstr>
      <vt:lpstr>Ind_Summary_ued!Print_Titles</vt:lpstr>
      <vt:lpstr>ISI!Print_Titles</vt:lpstr>
      <vt:lpstr>ISI_emi!Print_Titles</vt:lpstr>
      <vt:lpstr>ISI_fec!Print_Titles</vt:lpstr>
      <vt:lpstr>ISI_ued!Print_Titles</vt:lpstr>
      <vt:lpstr>MAE!Print_Titles</vt:lpstr>
      <vt:lpstr>MAE_emi!Print_Titles</vt:lpstr>
      <vt:lpstr>MAE_fec!Print_Titles</vt:lpstr>
      <vt:lpstr>MAE_ued!Print_Titles</vt:lpstr>
      <vt:lpstr>NFM!Print_Titles</vt:lpstr>
      <vt:lpstr>NFM_emi!Print_Titles</vt:lpstr>
      <vt:lpstr>NFM_fec!Print_Titles</vt:lpstr>
      <vt:lpstr>NFM_ued!Print_Titles</vt:lpstr>
      <vt:lpstr>NMM!Print_Titles</vt:lpstr>
      <vt:lpstr>NMM_emi!Print_Titles</vt:lpstr>
      <vt:lpstr>NMM_fec!Print_Titles</vt:lpstr>
      <vt:lpstr>NMM_ued!Print_Titles</vt:lpstr>
      <vt:lpstr>OIS!Print_Titles</vt:lpstr>
      <vt:lpstr>OIS_emi!Print_Titles</vt:lpstr>
      <vt:lpstr>OIS_fec!Print_Titles</vt:lpstr>
      <vt:lpstr>OIS_ued!Print_Titles</vt:lpstr>
      <vt:lpstr>PPA!Print_Titles</vt:lpstr>
      <vt:lpstr>PPA_emi!Print_Titles</vt:lpstr>
      <vt:lpstr>PPA_fec!Print_Titles</vt:lpstr>
      <vt:lpstr>PPA_ued!Print_Titles</vt:lpstr>
      <vt:lpstr>TEL!Print_Titles</vt:lpstr>
      <vt:lpstr>TEL_emi!Print_Titles</vt:lpstr>
      <vt:lpstr>TEL_fec!Print_Titles</vt:lpstr>
      <vt:lpstr>TEL_ued!Print_Titles</vt:lpstr>
      <vt:lpstr>TRE!Print_Titles</vt:lpstr>
      <vt:lpstr>TRE_emi!Print_Titles</vt:lpstr>
      <vt:lpstr>TRE_fec!Print_Titles</vt:lpstr>
      <vt:lpstr>TRE_ued!Print_Titles</vt:lpstr>
      <vt:lpstr>WWP!Print_Titles</vt:lpstr>
      <vt:lpstr>WWP_emi!Print_Titles</vt:lpstr>
      <vt:lpstr>WWP_fec!Print_Titles</vt:lpstr>
      <vt:lpstr>WWP_ued!Print_Titles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2018-07-16T15:38:39Z</dcterms:created>
  <dcterms:modified xsi:type="dcterms:W3CDTF">2018-07-16T15:38:39Z</dcterms:modified>
</cp:coreProperties>
</file>